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Sheet1" sheetId="1" r:id="rId1"/>
  </sheets>
  <definedNames/>
  <calcPr fullCalcOnLoad="1" iterate="1" iterateCount="1" iterateDelta="0"/>
</workbook>
</file>

<file path=xl/sharedStrings.xml><?xml version="1.0" encoding="utf-8"?>
<sst xmlns="http://schemas.openxmlformats.org/spreadsheetml/2006/main" count="110" uniqueCount="55">
  <si>
    <t xml:space="preserve">    単位：人、1000円</t>
  </si>
  <si>
    <t>1) 被 保 護 世 帯</t>
  </si>
  <si>
    <t>2)</t>
  </si>
  <si>
    <t>3)</t>
  </si>
  <si>
    <t xml:space="preserve">   お よ び 人 員</t>
  </si>
  <si>
    <t>保護率</t>
  </si>
  <si>
    <t>保護費総額</t>
  </si>
  <si>
    <t>世帯数</t>
  </si>
  <si>
    <t>人員</t>
  </si>
  <si>
    <t>金額</t>
  </si>
  <si>
    <t>総数</t>
  </si>
  <si>
    <t>市部</t>
  </si>
  <si>
    <t>郡部</t>
  </si>
  <si>
    <t>長    崎    市</t>
  </si>
  <si>
    <t>佐  世  保  市</t>
  </si>
  <si>
    <t>島    原    市</t>
  </si>
  <si>
    <t>諫    早    市</t>
  </si>
  <si>
    <t>大    村    市</t>
  </si>
  <si>
    <t>平    戸    市</t>
  </si>
  <si>
    <t>松    浦    市</t>
  </si>
  <si>
    <t>南　　高　　来</t>
  </si>
  <si>
    <t>県          北</t>
  </si>
  <si>
    <t>本庁支払分</t>
  </si>
  <si>
    <t>１か月平均</t>
  </si>
  <si>
    <t>施設事務費</t>
  </si>
  <si>
    <t>１　　人
当たり
保護費
(円）</t>
  </si>
  <si>
    <t>(‰)</t>
  </si>
  <si>
    <t>介護扶助</t>
  </si>
  <si>
    <t>医療扶助</t>
  </si>
  <si>
    <t>出産扶助</t>
  </si>
  <si>
    <t>生業扶助</t>
  </si>
  <si>
    <t>葬祭扶助</t>
  </si>
  <si>
    <t>生活保護法による保護状況である。</t>
  </si>
  <si>
    <t>生活扶助</t>
  </si>
  <si>
    <t>住宅扶助</t>
  </si>
  <si>
    <t>教育扶助</t>
  </si>
  <si>
    <t>対    馬    市</t>
  </si>
  <si>
    <t>壱    岐    市</t>
  </si>
  <si>
    <t>五　　島　　市</t>
  </si>
  <si>
    <t>上　　五　　島</t>
  </si>
  <si>
    <t>福祉事務所</t>
  </si>
  <si>
    <t>（ 平 成 17 年 度 ）</t>
  </si>
  <si>
    <t>西　　　　　彼</t>
  </si>
  <si>
    <t>東  　　　　彼</t>
  </si>
  <si>
    <t>西    海　　市</t>
  </si>
  <si>
    <t>雲　　仙　　市</t>
  </si>
  <si>
    <t>-</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</si>
  <si>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</si>
  <si>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2)「保護率＝月平均人員÷月平均人口×1000」である。</t>
  </si>
  <si>
    <t>資料  県社会福祉課調</t>
  </si>
  <si>
    <t>-</t>
  </si>
  <si>
    <t>…</t>
  </si>
  <si>
    <t xml:space="preserve">           １９３        生    活    保    護</t>
  </si>
  <si>
    <t xml:space="preserve">  3)郡部計には、本庁支払分を含む。</t>
  </si>
  <si>
    <t>　4)雲仙市の数値は１０月～３月分までの数値。また南高来福祉事務所は南島原市の３月分を含む。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</si>
</sst>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181" fontId="5" fillId="0" borderId="0" xfId="15" applyFont="1" applyAlignment="1">
      <alignment/>
    </xf>
    <xf numFmtId="181" fontId="5" fillId="0" borderId="0" xfId="15" applyFont="1" applyBorder="1" applyAlignment="1">
      <alignment horizontal="right"/>
    </xf>
    <xf numFmtId="181" fontId="5" fillId="0" borderId="0" xfId="15" applyFont="1" applyAlignment="1">
      <alignment horizontal="right"/>
    </xf>
    <xf numFmtId="181" fontId="6" fillId="0" borderId="0" xfId="15"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0" xfId="15" applyFont="1" applyBorder="1" applyAlignment="1">
      <alignment horizontal="centerContinuous"/>
    </xf>
    <xf numFmtId="181" fontId="5" fillId="0" borderId="3" xfId="15" applyFont="1" applyBorder="1" applyAlignment="1">
      <alignment/>
    </xf>
    <xf numFmtId="181" fontId="6" fillId="0" borderId="0" xfId="15" applyFont="1" applyBorder="1" applyAlignment="1">
      <alignment/>
    </xf>
    <xf numFmtId="181" fontId="5" fillId="0" borderId="4" xfId="15" applyFont="1" applyBorder="1" applyAlignment="1">
      <alignment horizontal="centerContinuous"/>
    </xf>
    <xf numFmtId="181" fontId="5" fillId="0" borderId="3" xfId="15" applyFont="1" applyBorder="1" applyAlignment="1">
      <alignment horizontal="distributed"/>
    </xf>
    <xf numFmtId="181" fontId="5" fillId="0" borderId="3" xfId="15" applyFont="1" applyBorder="1" applyAlignment="1">
      <alignment horizontal="center"/>
    </xf>
    <xf numFmtId="181" fontId="5" fillId="0" borderId="3" xfId="15" applyFont="1" applyBorder="1" applyAlignment="1">
      <alignment horizontal="distributed"/>
    </xf>
    <xf numFmtId="181" fontId="6" fillId="0" borderId="4" xfId="15" applyFont="1" applyBorder="1" applyAlignment="1">
      <alignment/>
    </xf>
    <xf numFmtId="181" fontId="5" fillId="0" borderId="5" xfId="15" applyFont="1" applyBorder="1" applyAlignment="1">
      <alignment/>
    </xf>
    <xf numFmtId="181" fontId="5" fillId="0" borderId="6"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1" xfId="15" applyFont="1" applyBorder="1" applyAlignment="1">
      <alignment horizontal="distributed"/>
    </xf>
    <xf numFmtId="181" fontId="5" fillId="0" borderId="7" xfId="15" applyFont="1" applyBorder="1" applyAlignment="1">
      <alignment/>
    </xf>
    <xf numFmtId="181" fontId="5" fillId="0" borderId="1" xfId="15" applyFont="1" applyBorder="1" applyAlignment="1">
      <alignment horizontal="right"/>
    </xf>
    <xf numFmtId="181" fontId="8" fillId="0" borderId="0" xfId="15" applyFont="1" applyAlignment="1">
      <alignment/>
    </xf>
    <xf numFmtId="182" fontId="5" fillId="0" borderId="0" xfId="15" applyNumberFormat="1" applyFont="1" applyBorder="1" applyAlignment="1">
      <alignment/>
    </xf>
    <xf numFmtId="182" fontId="5" fillId="0" borderId="0" xfId="15" applyNumberFormat="1" applyFont="1" applyAlignment="1">
      <alignment/>
    </xf>
    <xf numFmtId="182" fontId="5" fillId="0" borderId="0" xfId="15" applyNumberFormat="1" applyFont="1" applyAlignment="1" quotePrefix="1">
      <alignment horizontal="right"/>
    </xf>
    <xf numFmtId="182" fontId="5" fillId="0" borderId="0" xfId="15" applyNumberFormat="1" applyFont="1" applyAlignment="1">
      <alignment horizontal="right"/>
    </xf>
    <xf numFmtId="182" fontId="5" fillId="0" borderId="1" xfId="15" applyNumberFormat="1" applyFont="1" applyBorder="1" applyAlignment="1">
      <alignment/>
    </xf>
    <xf numFmtId="41" fontId="5" fillId="0" borderId="0" xfId="15" applyNumberFormat="1" applyFont="1" applyBorder="1" applyAlignment="1">
      <alignment horizontal="right"/>
    </xf>
    <xf numFmtId="0" fontId="5" fillId="0" borderId="0" xfId="15" applyNumberFormat="1" applyFont="1" applyBorder="1" applyAlignment="1">
      <alignment horizontal="right"/>
    </xf>
    <xf numFmtId="41" fontId="5" fillId="0" borderId="0" xfId="15" applyNumberFormat="1" applyFont="1" applyAlignment="1">
      <alignment horizontal="right"/>
    </xf>
    <xf numFmtId="181" fontId="5" fillId="0" borderId="8" xfId="15" applyFont="1" applyBorder="1" applyAlignment="1">
      <alignment horizontal="distributed" vertical="center"/>
    </xf>
    <xf numFmtId="181" fontId="6" fillId="0" borderId="6" xfId="15" applyFont="1" applyBorder="1" applyAlignment="1">
      <alignment horizontal="distributed" vertical="center"/>
    </xf>
    <xf numFmtId="181" fontId="5" fillId="0" borderId="9" xfId="15" applyFont="1" applyBorder="1" applyAlignment="1">
      <alignment horizontal="distributed" vertical="center"/>
    </xf>
    <xf numFmtId="181" fontId="6" fillId="0" borderId="10" xfId="15" applyFont="1" applyBorder="1" applyAlignment="1">
      <alignment horizontal="distributed" vertical="center"/>
    </xf>
    <xf numFmtId="181" fontId="6" fillId="0" borderId="5" xfId="15" applyFont="1" applyBorder="1" applyAlignment="1">
      <alignment horizontal="distributed" vertical="center"/>
    </xf>
    <xf numFmtId="181" fontId="6" fillId="0" borderId="11" xfId="15" applyFont="1" applyBorder="1" applyAlignment="1">
      <alignment horizontal="distributed" vertical="center"/>
    </xf>
    <xf numFmtId="181" fontId="6" fillId="0" borderId="4" xfId="15" applyFont="1" applyBorder="1" applyAlignment="1">
      <alignment horizontal="distributed" vertical="center"/>
    </xf>
    <xf numFmtId="181" fontId="5" fillId="0" borderId="12" xfId="15" applyFont="1" applyBorder="1" applyAlignment="1">
      <alignment horizontal="distributed" vertical="center"/>
    </xf>
    <xf numFmtId="181" fontId="6" fillId="0" borderId="13" xfId="15" applyFont="1" applyBorder="1" applyAlignment="1">
      <alignment horizontal="distributed" vertical="center"/>
    </xf>
    <xf numFmtId="181" fontId="5" fillId="0" borderId="11" xfId="15" applyFont="1" applyBorder="1" applyAlignment="1">
      <alignment horizontal="distributed" vertical="center"/>
    </xf>
    <xf numFmtId="181" fontId="6" fillId="0" borderId="0" xfId="15" applyFont="1" applyAlignment="1">
      <alignment horizontal="distributed" vertical="center"/>
    </xf>
    <xf numFmtId="181" fontId="6" fillId="0" borderId="13" xfId="15" applyFont="1" applyBorder="1" applyAlignment="1">
      <alignment horizontal="distributed" vertical="center"/>
    </xf>
    <xf numFmtId="181" fontId="5" fillId="0" borderId="9" xfId="15" applyFont="1" applyFill="1" applyBorder="1" applyAlignment="1">
      <alignment horizontal="distributed" vertical="center" wrapText="1"/>
    </xf>
    <xf numFmtId="181" fontId="5" fillId="0" borderId="3"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3" xfId="15"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75" zoomScaleNormal="75" workbookViewId="0" topLeftCell="L16">
      <selection activeCell="O34" sqref="O34"/>
    </sheetView>
  </sheetViews>
  <sheetFormatPr defaultColWidth="8.625" defaultRowHeight="12.75"/>
  <cols>
    <col min="1" max="1" width="0.875" style="1" customWidth="1"/>
    <col min="2" max="2" width="19.75390625" style="1" customWidth="1"/>
    <col min="3" max="3" width="0.875" style="1" customWidth="1"/>
    <col min="4" max="4" width="12.875" style="1" customWidth="1"/>
    <col min="5" max="5" width="13.25390625" style="1" customWidth="1"/>
    <col min="6" max="6" width="10.375" style="1" customWidth="1"/>
    <col min="7" max="7" width="15.00390625" style="1" customWidth="1"/>
    <col min="8" max="8" width="10.75390625" style="1" customWidth="1"/>
    <col min="9" max="9" width="13.75390625" style="1" customWidth="1"/>
    <col min="10" max="10" width="10.75390625" style="1" customWidth="1"/>
    <col min="11" max="11" width="13.75390625" style="1" customWidth="1"/>
    <col min="12" max="12" width="13.00390625" style="1" customWidth="1"/>
    <col min="13" max="13" width="13.375" style="1" customWidth="1"/>
    <col min="14" max="14" width="0.875" style="1" customWidth="1"/>
    <col min="15" max="15" width="19.75390625" style="1" customWidth="1"/>
    <col min="16" max="16" width="0.875" style="1" customWidth="1"/>
    <col min="17" max="17" width="10.375" style="1" customWidth="1"/>
    <col min="18" max="18" width="11.375" style="1" customWidth="1"/>
    <col min="19" max="19" width="11.125" style="1" customWidth="1"/>
    <col min="20" max="20" width="13.125" style="1" customWidth="1"/>
    <col min="21" max="21" width="7.25390625" style="1" customWidth="1"/>
    <col min="22" max="22" width="10.75390625" style="1" customWidth="1"/>
    <col min="23" max="23" width="7.25390625" style="1" customWidth="1"/>
    <col min="24" max="24" width="10.75390625" style="1" customWidth="1"/>
    <col min="25" max="25" width="7.25390625" style="1" customWidth="1"/>
    <col min="26" max="26" width="11.00390625" style="1" customWidth="1"/>
    <col min="27" max="27" width="12.875" style="1" customWidth="1"/>
    <col min="28" max="28" width="13.375" style="1" customWidth="1"/>
    <col min="29" max="29" width="4.00390625" style="1" customWidth="1"/>
    <col min="30" max="34" width="8.625" style="1" customWidth="1"/>
    <col min="35" max="35" width="15.00390625" style="1" customWidth="1"/>
    <col min="36" max="36" width="11.00390625" style="1" customWidth="1"/>
    <col min="37" max="37" width="15.00390625" style="1" customWidth="1"/>
    <col min="38" max="38" width="11.00390625" style="1" customWidth="1"/>
    <col min="39" max="39" width="15.00390625" style="1" customWidth="1"/>
    <col min="40" max="40" width="11.00390625" style="1" customWidth="1"/>
    <col min="41" max="41" width="3.00390625" style="1" customWidth="1"/>
    <col min="42" max="42" width="13.00390625" style="1" customWidth="1"/>
    <col min="43" max="43" width="6.00390625" style="1" customWidth="1"/>
    <col min="44" max="16384" width="8.625" style="1" customWidth="1"/>
  </cols>
  <sheetData>
    <row r="1" spans="1:15" ht="24">
      <c r="A1" s="4"/>
      <c r="B1" s="5" t="s">
        <v>52</v>
      </c>
      <c r="J1" s="1" t="s">
        <v>41</v>
      </c>
      <c r="N1" s="4"/>
      <c r="O1" s="5"/>
    </row>
    <row r="2" spans="1:28" ht="31.5" customHeight="1" thickBot="1">
      <c r="A2" s="6"/>
      <c r="B2" s="7" t="s">
        <v>32</v>
      </c>
      <c r="C2" s="7"/>
      <c r="D2" s="7"/>
      <c r="E2" s="7"/>
      <c r="F2" s="7"/>
      <c r="G2" s="7"/>
      <c r="H2" s="7"/>
      <c r="I2" s="7"/>
      <c r="J2" s="7"/>
      <c r="K2" s="7"/>
      <c r="L2" s="8" t="s">
        <v>0</v>
      </c>
      <c r="M2" s="8"/>
      <c r="N2" s="6"/>
      <c r="O2" s="7"/>
      <c r="P2" s="7"/>
      <c r="Q2" s="7"/>
      <c r="R2" s="7"/>
      <c r="S2" s="7"/>
      <c r="T2" s="7"/>
      <c r="U2" s="7"/>
      <c r="V2" s="7"/>
      <c r="W2" s="7"/>
      <c r="X2" s="7"/>
      <c r="Y2" s="7"/>
      <c r="Z2" s="7"/>
      <c r="AA2" s="8"/>
      <c r="AB2" s="8"/>
    </row>
    <row r="3" spans="1:28" ht="15.75" customHeight="1">
      <c r="A3" s="4"/>
      <c r="B3" s="43" t="s">
        <v>40</v>
      </c>
      <c r="C3" s="9"/>
      <c r="D3" s="10" t="s">
        <v>1</v>
      </c>
      <c r="E3" s="10"/>
      <c r="F3" s="11" t="s">
        <v>2</v>
      </c>
      <c r="G3" s="11" t="s">
        <v>3</v>
      </c>
      <c r="H3" s="36" t="s">
        <v>33</v>
      </c>
      <c r="I3" s="37"/>
      <c r="J3" s="36" t="s">
        <v>34</v>
      </c>
      <c r="K3" s="37"/>
      <c r="L3" s="36" t="s">
        <v>35</v>
      </c>
      <c r="M3" s="39"/>
      <c r="N3" s="12"/>
      <c r="O3" s="43" t="s">
        <v>40</v>
      </c>
      <c r="P3" s="9"/>
      <c r="Q3" s="36" t="s">
        <v>27</v>
      </c>
      <c r="R3" s="37"/>
      <c r="S3" s="36" t="s">
        <v>28</v>
      </c>
      <c r="T3" s="37"/>
      <c r="U3" s="36" t="s">
        <v>29</v>
      </c>
      <c r="V3" s="37"/>
      <c r="W3" s="36" t="s">
        <v>30</v>
      </c>
      <c r="X3" s="37"/>
      <c r="Y3" s="36" t="s">
        <v>31</v>
      </c>
      <c r="Z3" s="37"/>
      <c r="AA3" s="49" t="s">
        <v>24</v>
      </c>
      <c r="AB3" s="46" t="s">
        <v>25</v>
      </c>
    </row>
    <row r="4" spans="1:28" ht="15.75" customHeight="1">
      <c r="A4" s="4"/>
      <c r="B4" s="44"/>
      <c r="C4" s="9"/>
      <c r="D4" s="13" t="s">
        <v>4</v>
      </c>
      <c r="E4" s="13"/>
      <c r="F4" s="14" t="s">
        <v>5</v>
      </c>
      <c r="G4" s="14" t="s">
        <v>6</v>
      </c>
      <c r="H4" s="35"/>
      <c r="I4" s="38"/>
      <c r="J4" s="35"/>
      <c r="K4" s="38"/>
      <c r="L4" s="35"/>
      <c r="M4" s="40"/>
      <c r="N4" s="12"/>
      <c r="O4" s="44"/>
      <c r="P4" s="9"/>
      <c r="Q4" s="35"/>
      <c r="R4" s="38"/>
      <c r="S4" s="35"/>
      <c r="T4" s="38"/>
      <c r="U4" s="35"/>
      <c r="V4" s="38"/>
      <c r="W4" s="35"/>
      <c r="X4" s="38"/>
      <c r="Y4" s="35"/>
      <c r="Z4" s="38"/>
      <c r="AA4" s="50"/>
      <c r="AB4" s="47"/>
    </row>
    <row r="5" spans="1:28" ht="15.75" customHeight="1">
      <c r="A5" s="4"/>
      <c r="B5" s="44"/>
      <c r="C5" s="9"/>
      <c r="D5" s="41" t="s">
        <v>7</v>
      </c>
      <c r="E5" s="41" t="s">
        <v>8</v>
      </c>
      <c r="F5" s="15" t="s">
        <v>26</v>
      </c>
      <c r="G5" s="16"/>
      <c r="H5" s="41" t="s">
        <v>8</v>
      </c>
      <c r="I5" s="41" t="s">
        <v>9</v>
      </c>
      <c r="J5" s="41" t="s">
        <v>8</v>
      </c>
      <c r="K5" s="41" t="s">
        <v>9</v>
      </c>
      <c r="L5" s="41" t="s">
        <v>8</v>
      </c>
      <c r="M5" s="34" t="s">
        <v>9</v>
      </c>
      <c r="N5" s="4"/>
      <c r="O5" s="44"/>
      <c r="P5" s="9"/>
      <c r="Q5" s="41" t="s">
        <v>8</v>
      </c>
      <c r="R5" s="41" t="s">
        <v>9</v>
      </c>
      <c r="S5" s="41" t="s">
        <v>8</v>
      </c>
      <c r="T5" s="41" t="s">
        <v>9</v>
      </c>
      <c r="U5" s="41" t="s">
        <v>8</v>
      </c>
      <c r="V5" s="41" t="s">
        <v>9</v>
      </c>
      <c r="W5" s="41" t="s">
        <v>8</v>
      </c>
      <c r="X5" s="41" t="s">
        <v>9</v>
      </c>
      <c r="Y5" s="41" t="s">
        <v>8</v>
      </c>
      <c r="Z5" s="41" t="s">
        <v>9</v>
      </c>
      <c r="AA5" s="50"/>
      <c r="AB5" s="47"/>
    </row>
    <row r="6" spans="1:28" ht="15.75" customHeight="1">
      <c r="A6" s="17"/>
      <c r="B6" s="40"/>
      <c r="C6" s="18"/>
      <c r="D6" s="42"/>
      <c r="E6" s="42"/>
      <c r="F6" s="19"/>
      <c r="G6" s="19"/>
      <c r="H6" s="42"/>
      <c r="I6" s="42"/>
      <c r="J6" s="42"/>
      <c r="K6" s="42"/>
      <c r="L6" s="42"/>
      <c r="M6" s="35"/>
      <c r="N6" s="17"/>
      <c r="O6" s="40"/>
      <c r="P6" s="18"/>
      <c r="Q6" s="45"/>
      <c r="R6" s="45"/>
      <c r="S6" s="45"/>
      <c r="T6" s="45"/>
      <c r="U6" s="45"/>
      <c r="V6" s="45"/>
      <c r="W6" s="45"/>
      <c r="X6" s="45"/>
      <c r="Y6" s="45"/>
      <c r="Z6" s="45"/>
      <c r="AA6" s="51"/>
      <c r="AB6" s="48"/>
    </row>
    <row r="7" spans="1:28" ht="31.5" customHeight="1">
      <c r="A7" s="4"/>
      <c r="B7" s="20" t="s">
        <v>10</v>
      </c>
      <c r="C7" s="9"/>
      <c r="D7" s="21">
        <f>D8+D9</f>
        <v>184860</v>
      </c>
      <c r="E7" s="21">
        <f>E8+E9</f>
        <v>270492</v>
      </c>
      <c r="F7" s="26">
        <v>15.2</v>
      </c>
      <c r="G7" s="21">
        <f aca="true" t="shared" si="0" ref="G7:M7">G8+G9</f>
        <v>35495141</v>
      </c>
      <c r="H7" s="21">
        <f t="shared" si="0"/>
        <v>237452</v>
      </c>
      <c r="I7" s="21">
        <f t="shared" si="0"/>
        <v>10982691</v>
      </c>
      <c r="J7" s="21">
        <f t="shared" si="0"/>
        <v>195125</v>
      </c>
      <c r="K7" s="21">
        <f t="shared" si="0"/>
        <v>3094369</v>
      </c>
      <c r="L7" s="21">
        <f t="shared" si="0"/>
        <v>24556</v>
      </c>
      <c r="M7" s="21">
        <f t="shared" si="0"/>
        <v>165387</v>
      </c>
      <c r="N7" s="4"/>
      <c r="O7" s="20" t="s">
        <v>10</v>
      </c>
      <c r="P7" s="9"/>
      <c r="Q7" s="21">
        <f aca="true" t="shared" si="1" ref="Q7:AA7">Q8+Q9</f>
        <v>28402</v>
      </c>
      <c r="R7" s="21">
        <f t="shared" si="1"/>
        <v>582301</v>
      </c>
      <c r="S7" s="21">
        <f t="shared" si="1"/>
        <v>220224</v>
      </c>
      <c r="T7" s="21">
        <f t="shared" si="1"/>
        <v>20022762</v>
      </c>
      <c r="U7" s="21">
        <f t="shared" si="1"/>
        <v>16</v>
      </c>
      <c r="V7" s="21">
        <f t="shared" si="1"/>
        <v>3512</v>
      </c>
      <c r="W7" s="21">
        <f t="shared" si="1"/>
        <v>7481</v>
      </c>
      <c r="X7" s="21">
        <f t="shared" si="1"/>
        <v>138653</v>
      </c>
      <c r="Y7" s="21">
        <f t="shared" si="1"/>
        <v>317</v>
      </c>
      <c r="Z7" s="21">
        <f t="shared" si="1"/>
        <v>65279</v>
      </c>
      <c r="AA7" s="21">
        <f t="shared" si="1"/>
        <v>440190</v>
      </c>
      <c r="AB7" s="21">
        <f>ROUNDDOWN(G7*1000/E7,0)</f>
        <v>131224</v>
      </c>
    </row>
    <row r="8" spans="1:28" ht="31.5" customHeight="1">
      <c r="A8" s="4"/>
      <c r="B8" s="20" t="s">
        <v>11</v>
      </c>
      <c r="C8" s="9"/>
      <c r="D8" s="21">
        <f>SUM(D10:D21)</f>
        <v>164633</v>
      </c>
      <c r="E8" s="21">
        <f>SUM(E10:E21)</f>
        <v>240715</v>
      </c>
      <c r="F8" s="26">
        <v>16.71</v>
      </c>
      <c r="G8" s="21">
        <f aca="true" t="shared" si="2" ref="G8:M8">SUM(G10:G21)</f>
        <v>31554103</v>
      </c>
      <c r="H8" s="21">
        <f t="shared" si="2"/>
        <v>211879</v>
      </c>
      <c r="I8" s="21">
        <f t="shared" si="2"/>
        <v>9958271</v>
      </c>
      <c r="J8" s="21">
        <f t="shared" si="2"/>
        <v>178216</v>
      </c>
      <c r="K8" s="21">
        <f t="shared" si="2"/>
        <v>2880987</v>
      </c>
      <c r="L8" s="21">
        <f t="shared" si="2"/>
        <v>21891</v>
      </c>
      <c r="M8" s="21">
        <f t="shared" si="2"/>
        <v>145047</v>
      </c>
      <c r="N8" s="4"/>
      <c r="O8" s="20" t="s">
        <v>11</v>
      </c>
      <c r="P8" s="9"/>
      <c r="Q8" s="21">
        <f aca="true" t="shared" si="3" ref="Q8:AA8">SUM(Q10:Q21)</f>
        <v>24002</v>
      </c>
      <c r="R8" s="21">
        <f t="shared" si="3"/>
        <v>478195</v>
      </c>
      <c r="S8" s="21">
        <f t="shared" si="3"/>
        <v>194228</v>
      </c>
      <c r="T8" s="21">
        <f t="shared" si="3"/>
        <v>17527142</v>
      </c>
      <c r="U8" s="21">
        <f t="shared" si="3"/>
        <v>14</v>
      </c>
      <c r="V8" s="21">
        <f t="shared" si="3"/>
        <v>3060</v>
      </c>
      <c r="W8" s="21">
        <f t="shared" si="3"/>
        <v>6519</v>
      </c>
      <c r="X8" s="21">
        <f t="shared" si="3"/>
        <v>119719</v>
      </c>
      <c r="Y8" s="21">
        <f t="shared" si="3"/>
        <v>297</v>
      </c>
      <c r="Z8" s="21">
        <f t="shared" si="3"/>
        <v>61228</v>
      </c>
      <c r="AA8" s="21">
        <f t="shared" si="3"/>
        <v>380455</v>
      </c>
      <c r="AB8" s="21">
        <f aca="true" t="shared" si="4" ref="AB8:AB21">ROUNDDOWN(G8*1000/E8,0)</f>
        <v>131084</v>
      </c>
    </row>
    <row r="9" spans="1:28" ht="31.5" customHeight="1">
      <c r="A9" s="4"/>
      <c r="B9" s="20" t="s">
        <v>12</v>
      </c>
      <c r="C9" s="9"/>
      <c r="D9" s="21">
        <f>SUM(D23:D27)</f>
        <v>20227</v>
      </c>
      <c r="E9" s="21">
        <f>SUM(E23:E27)</f>
        <v>29777</v>
      </c>
      <c r="F9" s="26">
        <v>8.71</v>
      </c>
      <c r="G9" s="21">
        <f>SUM(G23:G27)+G28</f>
        <v>3941038</v>
      </c>
      <c r="H9" s="21">
        <f>SUM(H23:H27)</f>
        <v>25573</v>
      </c>
      <c r="I9" s="21">
        <f>SUM(I23:I27)+I28</f>
        <v>1024420</v>
      </c>
      <c r="J9" s="21">
        <f>SUM(J23:J27)</f>
        <v>16909</v>
      </c>
      <c r="K9" s="21">
        <f>SUM(K23:K27)</f>
        <v>213382</v>
      </c>
      <c r="L9" s="21">
        <f>SUM(L23:L27)</f>
        <v>2665</v>
      </c>
      <c r="M9" s="21">
        <f>SUM(M23:M27)+M28</f>
        <v>20340</v>
      </c>
      <c r="N9" s="4"/>
      <c r="O9" s="20" t="s">
        <v>12</v>
      </c>
      <c r="P9" s="9"/>
      <c r="Q9" s="21">
        <f>SUM(Q23:Q27)</f>
        <v>4400</v>
      </c>
      <c r="R9" s="21">
        <f>SUM(R23:R27)+R28</f>
        <v>104106</v>
      </c>
      <c r="S9" s="21">
        <f>SUM(S23:S27)</f>
        <v>25996</v>
      </c>
      <c r="T9" s="21">
        <f>SUM(T23:T27)+T28</f>
        <v>2495620</v>
      </c>
      <c r="U9" s="21">
        <f>SUM(U23:U27)</f>
        <v>2</v>
      </c>
      <c r="V9" s="21">
        <f>SUM(V23:V27)+V28</f>
        <v>452</v>
      </c>
      <c r="W9" s="21">
        <f>SUM(W23:W27)</f>
        <v>962</v>
      </c>
      <c r="X9" s="21">
        <f>SUM(X23:X27)+X28</f>
        <v>18934</v>
      </c>
      <c r="Y9" s="21">
        <f>SUM(Y23:Y27)</f>
        <v>20</v>
      </c>
      <c r="Z9" s="21">
        <f>SUM(Z23:Z27)+Z28</f>
        <v>4051</v>
      </c>
      <c r="AA9" s="21">
        <f>SUM(AA23:AA27)+AA28</f>
        <v>59735</v>
      </c>
      <c r="AB9" s="21">
        <f t="shared" si="4"/>
        <v>132351</v>
      </c>
    </row>
    <row r="10" spans="1:28" ht="31.5" customHeight="1">
      <c r="A10" s="4"/>
      <c r="B10" s="3" t="s">
        <v>13</v>
      </c>
      <c r="C10" s="9"/>
      <c r="D10" s="21">
        <v>72501</v>
      </c>
      <c r="E10" s="1">
        <v>108141</v>
      </c>
      <c r="F10" s="27">
        <v>20.17</v>
      </c>
      <c r="G10" s="1">
        <v>14074770</v>
      </c>
      <c r="H10" s="1">
        <v>95438</v>
      </c>
      <c r="I10" s="1">
        <v>4878235</v>
      </c>
      <c r="J10" s="1">
        <v>87979</v>
      </c>
      <c r="K10" s="1">
        <v>1569310</v>
      </c>
      <c r="L10" s="1">
        <v>10205</v>
      </c>
      <c r="M10" s="1">
        <v>72334</v>
      </c>
      <c r="N10" s="4"/>
      <c r="O10" s="3" t="s">
        <v>13</v>
      </c>
      <c r="P10" s="9"/>
      <c r="Q10" s="21">
        <v>7615</v>
      </c>
      <c r="R10" s="1">
        <v>140943</v>
      </c>
      <c r="S10" s="21">
        <v>77818</v>
      </c>
      <c r="T10" s="1">
        <v>7186163</v>
      </c>
      <c r="U10" s="3">
        <v>6</v>
      </c>
      <c r="V10" s="3">
        <v>1263</v>
      </c>
      <c r="W10" s="1">
        <v>2926</v>
      </c>
      <c r="X10" s="1">
        <v>60158</v>
      </c>
      <c r="Y10" s="1">
        <v>140</v>
      </c>
      <c r="Z10" s="1">
        <v>29293</v>
      </c>
      <c r="AA10" s="1">
        <v>137070</v>
      </c>
      <c r="AB10" s="21">
        <f t="shared" si="4"/>
        <v>130152</v>
      </c>
    </row>
    <row r="11" spans="1:28" ht="15.75" customHeight="1">
      <c r="A11" s="4"/>
      <c r="B11" s="3" t="s">
        <v>14</v>
      </c>
      <c r="C11" s="9"/>
      <c r="D11" s="21">
        <v>35640</v>
      </c>
      <c r="E11" s="1">
        <v>50412</v>
      </c>
      <c r="F11" s="27">
        <v>16.86</v>
      </c>
      <c r="G11" s="1">
        <v>7229550</v>
      </c>
      <c r="H11" s="1">
        <v>44994</v>
      </c>
      <c r="I11" s="1">
        <v>2128909</v>
      </c>
      <c r="J11" s="1">
        <v>38763</v>
      </c>
      <c r="K11" s="1">
        <v>646633</v>
      </c>
      <c r="L11" s="1">
        <v>4093</v>
      </c>
      <c r="M11" s="1">
        <v>22559</v>
      </c>
      <c r="N11" s="4"/>
      <c r="O11" s="3" t="s">
        <v>14</v>
      </c>
      <c r="P11" s="9"/>
      <c r="Q11" s="21">
        <v>6040</v>
      </c>
      <c r="R11" s="1">
        <v>121887</v>
      </c>
      <c r="S11" s="21">
        <v>45047</v>
      </c>
      <c r="T11" s="1">
        <v>4124143</v>
      </c>
      <c r="U11" s="2" t="s">
        <v>46</v>
      </c>
      <c r="V11" s="31">
        <v>0</v>
      </c>
      <c r="W11" s="1">
        <v>1126</v>
      </c>
      <c r="X11" s="1">
        <v>23911</v>
      </c>
      <c r="Y11" s="1">
        <v>111</v>
      </c>
      <c r="Z11" s="1">
        <v>23873</v>
      </c>
      <c r="AA11" s="1">
        <v>137635</v>
      </c>
      <c r="AB11" s="21">
        <f t="shared" si="4"/>
        <v>143409</v>
      </c>
    </row>
    <row r="12" spans="1:28" ht="15.75" customHeight="1">
      <c r="A12" s="4"/>
      <c r="B12" s="3" t="s">
        <v>15</v>
      </c>
      <c r="C12" s="9"/>
      <c r="D12" s="21">
        <v>2877</v>
      </c>
      <c r="E12" s="1">
        <v>4078</v>
      </c>
      <c r="F12" s="27">
        <v>8.2</v>
      </c>
      <c r="G12" s="1">
        <v>608393</v>
      </c>
      <c r="H12" s="1">
        <v>3575</v>
      </c>
      <c r="I12" s="1">
        <v>146233</v>
      </c>
      <c r="J12" s="1">
        <v>2808</v>
      </c>
      <c r="K12" s="1">
        <v>36206</v>
      </c>
      <c r="L12" s="1">
        <v>275</v>
      </c>
      <c r="M12" s="1">
        <v>2096</v>
      </c>
      <c r="N12" s="4"/>
      <c r="O12" s="3" t="s">
        <v>15</v>
      </c>
      <c r="P12" s="9"/>
      <c r="Q12" s="21">
        <v>391</v>
      </c>
      <c r="R12" s="1">
        <v>12984</v>
      </c>
      <c r="S12" s="21">
        <v>3312</v>
      </c>
      <c r="T12" s="1">
        <v>405633</v>
      </c>
      <c r="U12" s="2">
        <v>1</v>
      </c>
      <c r="V12" s="3">
        <v>318</v>
      </c>
      <c r="W12" s="3">
        <v>95</v>
      </c>
      <c r="X12" s="3">
        <v>975</v>
      </c>
      <c r="Y12" s="2">
        <v>2</v>
      </c>
      <c r="Z12" s="2">
        <v>364</v>
      </c>
      <c r="AA12" s="1">
        <v>3584</v>
      </c>
      <c r="AB12" s="21">
        <f t="shared" si="4"/>
        <v>149189</v>
      </c>
    </row>
    <row r="13" spans="1:28" ht="15.75" customHeight="1">
      <c r="A13" s="4"/>
      <c r="B13" s="3" t="s">
        <v>16</v>
      </c>
      <c r="C13" s="9"/>
      <c r="D13" s="21">
        <v>10612</v>
      </c>
      <c r="E13" s="1">
        <v>16336</v>
      </c>
      <c r="F13" s="28">
        <v>9.41</v>
      </c>
      <c r="G13" s="1">
        <v>2108354</v>
      </c>
      <c r="H13" s="1">
        <v>13767</v>
      </c>
      <c r="I13" s="1">
        <v>596817</v>
      </c>
      <c r="J13" s="1">
        <v>12209</v>
      </c>
      <c r="K13" s="1">
        <v>180233</v>
      </c>
      <c r="L13" s="1">
        <v>2281</v>
      </c>
      <c r="M13" s="1">
        <v>12411</v>
      </c>
      <c r="N13" s="4"/>
      <c r="O13" s="3" t="s">
        <v>16</v>
      </c>
      <c r="P13" s="9"/>
      <c r="Q13" s="21">
        <v>1006</v>
      </c>
      <c r="R13" s="1">
        <v>17724</v>
      </c>
      <c r="S13" s="21">
        <v>12209</v>
      </c>
      <c r="T13" s="1">
        <v>1267009</v>
      </c>
      <c r="U13" s="3">
        <v>2</v>
      </c>
      <c r="V13" s="3">
        <v>372</v>
      </c>
      <c r="W13" s="1">
        <v>671</v>
      </c>
      <c r="X13" s="1">
        <v>9963</v>
      </c>
      <c r="Y13" s="3">
        <v>9</v>
      </c>
      <c r="Z13" s="3">
        <v>1495</v>
      </c>
      <c r="AA13" s="1">
        <v>22332</v>
      </c>
      <c r="AB13" s="21">
        <f t="shared" si="4"/>
        <v>129061</v>
      </c>
    </row>
    <row r="14" spans="1:28" ht="15.75" customHeight="1">
      <c r="A14" s="4"/>
      <c r="B14" s="3" t="s">
        <v>17</v>
      </c>
      <c r="C14" s="9"/>
      <c r="D14" s="21">
        <v>10324</v>
      </c>
      <c r="E14" s="1">
        <v>15252</v>
      </c>
      <c r="F14" s="27">
        <v>14.4</v>
      </c>
      <c r="G14" s="1">
        <v>1870044</v>
      </c>
      <c r="H14" s="1">
        <v>13503</v>
      </c>
      <c r="I14" s="1">
        <v>590181</v>
      </c>
      <c r="J14" s="1">
        <v>12247</v>
      </c>
      <c r="K14" s="1">
        <v>167878</v>
      </c>
      <c r="L14" s="1">
        <v>1678</v>
      </c>
      <c r="M14" s="1">
        <v>10097</v>
      </c>
      <c r="N14" s="4"/>
      <c r="O14" s="3" t="s">
        <v>17</v>
      </c>
      <c r="P14" s="9"/>
      <c r="Q14" s="21">
        <v>1749</v>
      </c>
      <c r="R14" s="1">
        <v>41879</v>
      </c>
      <c r="S14" s="21">
        <v>13699</v>
      </c>
      <c r="T14" s="1">
        <v>1034112</v>
      </c>
      <c r="U14" s="2" t="s">
        <v>46</v>
      </c>
      <c r="V14" s="31">
        <v>0</v>
      </c>
      <c r="W14" s="3">
        <v>501</v>
      </c>
      <c r="X14" s="3">
        <v>5485</v>
      </c>
      <c r="Y14" s="1">
        <v>9</v>
      </c>
      <c r="Z14" s="1">
        <v>1935</v>
      </c>
      <c r="AA14" s="1">
        <v>18478</v>
      </c>
      <c r="AB14" s="21">
        <f t="shared" si="4"/>
        <v>122609</v>
      </c>
    </row>
    <row r="15" spans="1:28" ht="15.75" customHeight="1">
      <c r="A15" s="4"/>
      <c r="B15" s="3" t="s">
        <v>18</v>
      </c>
      <c r="C15" s="9"/>
      <c r="D15" s="21">
        <v>2703</v>
      </c>
      <c r="E15" s="1">
        <v>3554</v>
      </c>
      <c r="F15" s="27">
        <v>9.7</v>
      </c>
      <c r="G15" s="1">
        <v>515201</v>
      </c>
      <c r="H15" s="1">
        <v>3039</v>
      </c>
      <c r="I15" s="1">
        <v>122074</v>
      </c>
      <c r="J15" s="1">
        <v>1097</v>
      </c>
      <c r="K15" s="1">
        <v>9878</v>
      </c>
      <c r="L15" s="1">
        <v>84</v>
      </c>
      <c r="M15" s="1">
        <v>627</v>
      </c>
      <c r="N15" s="4"/>
      <c r="O15" s="3" t="s">
        <v>18</v>
      </c>
      <c r="P15" s="9"/>
      <c r="Q15" s="21">
        <v>604</v>
      </c>
      <c r="R15" s="1">
        <v>8673</v>
      </c>
      <c r="S15" s="21">
        <v>2877</v>
      </c>
      <c r="T15" s="1">
        <v>369803</v>
      </c>
      <c r="U15" s="2" t="s">
        <v>46</v>
      </c>
      <c r="V15" s="31">
        <v>0</v>
      </c>
      <c r="W15" s="2">
        <v>58</v>
      </c>
      <c r="X15" s="32">
        <v>833</v>
      </c>
      <c r="Y15" s="3">
        <v>2</v>
      </c>
      <c r="Z15" s="3">
        <v>85</v>
      </c>
      <c r="AA15" s="2">
        <v>3228</v>
      </c>
      <c r="AB15" s="21">
        <f t="shared" si="4"/>
        <v>144963</v>
      </c>
    </row>
    <row r="16" spans="1:28" ht="15.75" customHeight="1">
      <c r="A16" s="4"/>
      <c r="B16" s="3" t="s">
        <v>19</v>
      </c>
      <c r="C16" s="9"/>
      <c r="D16" s="21">
        <v>5377</v>
      </c>
      <c r="E16" s="1">
        <v>8610</v>
      </c>
      <c r="F16" s="27">
        <v>31.7</v>
      </c>
      <c r="G16" s="1">
        <v>1007702</v>
      </c>
      <c r="H16" s="1">
        <v>7787</v>
      </c>
      <c r="I16" s="1">
        <v>293980</v>
      </c>
      <c r="J16" s="1">
        <v>5822</v>
      </c>
      <c r="K16" s="1">
        <v>58999</v>
      </c>
      <c r="L16" s="1">
        <v>875</v>
      </c>
      <c r="M16" s="1">
        <v>6528</v>
      </c>
      <c r="N16" s="4"/>
      <c r="O16" s="3" t="s">
        <v>19</v>
      </c>
      <c r="P16" s="9"/>
      <c r="Q16" s="21">
        <v>1062</v>
      </c>
      <c r="R16" s="1">
        <v>28243</v>
      </c>
      <c r="S16" s="21">
        <v>7742</v>
      </c>
      <c r="T16" s="1">
        <v>607185</v>
      </c>
      <c r="U16" s="2" t="s">
        <v>46</v>
      </c>
      <c r="V16" s="31">
        <v>0</v>
      </c>
      <c r="W16" s="1">
        <v>257</v>
      </c>
      <c r="X16" s="1">
        <v>6421</v>
      </c>
      <c r="Y16" s="1">
        <v>8</v>
      </c>
      <c r="Z16" s="1">
        <v>1134</v>
      </c>
      <c r="AA16" s="1">
        <v>5212</v>
      </c>
      <c r="AB16" s="21">
        <f t="shared" si="4"/>
        <v>117038</v>
      </c>
    </row>
    <row r="17" spans="1:28" ht="15.75" customHeight="1">
      <c r="A17" s="4"/>
      <c r="B17" s="3" t="s">
        <v>36</v>
      </c>
      <c r="C17" s="9"/>
      <c r="D17" s="21">
        <v>7833</v>
      </c>
      <c r="E17" s="1">
        <v>10402</v>
      </c>
      <c r="F17" s="27">
        <v>22.32</v>
      </c>
      <c r="G17" s="1">
        <v>1239513</v>
      </c>
      <c r="H17" s="1">
        <v>9264</v>
      </c>
      <c r="I17" s="1">
        <v>367620</v>
      </c>
      <c r="J17" s="1">
        <v>5554</v>
      </c>
      <c r="K17" s="1">
        <v>79296</v>
      </c>
      <c r="L17" s="1">
        <v>524</v>
      </c>
      <c r="M17" s="1">
        <v>3631</v>
      </c>
      <c r="N17" s="4"/>
      <c r="O17" s="3" t="s">
        <v>36</v>
      </c>
      <c r="P17" s="9"/>
      <c r="Q17" s="21">
        <v>2212</v>
      </c>
      <c r="R17" s="3">
        <v>47560</v>
      </c>
      <c r="S17" s="21">
        <v>9584</v>
      </c>
      <c r="T17" s="1">
        <v>733004</v>
      </c>
      <c r="U17" s="2">
        <v>1</v>
      </c>
      <c r="V17" s="32">
        <v>122</v>
      </c>
      <c r="W17" s="1">
        <v>192</v>
      </c>
      <c r="X17" s="3">
        <v>2549</v>
      </c>
      <c r="Y17" s="1">
        <v>4</v>
      </c>
      <c r="Z17" s="3">
        <v>714</v>
      </c>
      <c r="AA17" s="1">
        <v>5017</v>
      </c>
      <c r="AB17" s="21">
        <f t="shared" si="4"/>
        <v>119161</v>
      </c>
    </row>
    <row r="18" spans="1:28" ht="15.75" customHeight="1">
      <c r="A18" s="4"/>
      <c r="B18" s="3" t="s">
        <v>37</v>
      </c>
      <c r="C18" s="9"/>
      <c r="D18" s="21">
        <v>5319</v>
      </c>
      <c r="E18" s="1">
        <v>8157</v>
      </c>
      <c r="F18" s="27">
        <v>21.45</v>
      </c>
      <c r="G18" s="1">
        <v>949819</v>
      </c>
      <c r="H18" s="1">
        <v>6939</v>
      </c>
      <c r="I18" s="1">
        <v>252545</v>
      </c>
      <c r="J18" s="1">
        <v>3233</v>
      </c>
      <c r="K18" s="1">
        <v>25783</v>
      </c>
      <c r="L18" s="1">
        <v>689</v>
      </c>
      <c r="M18" s="1">
        <v>5462</v>
      </c>
      <c r="N18" s="4"/>
      <c r="O18" s="3" t="s">
        <v>37</v>
      </c>
      <c r="P18" s="9"/>
      <c r="Q18" s="21">
        <v>1065</v>
      </c>
      <c r="R18" s="3">
        <v>20076</v>
      </c>
      <c r="S18" s="21">
        <v>7538</v>
      </c>
      <c r="T18" s="3">
        <v>632789</v>
      </c>
      <c r="U18" s="2">
        <v>1</v>
      </c>
      <c r="V18" s="32">
        <v>258</v>
      </c>
      <c r="W18" s="3">
        <v>247</v>
      </c>
      <c r="X18" s="3">
        <v>3589</v>
      </c>
      <c r="Y18" s="1">
        <v>4</v>
      </c>
      <c r="Z18" s="3">
        <v>1195</v>
      </c>
      <c r="AA18" s="1">
        <v>8121</v>
      </c>
      <c r="AB18" s="21">
        <f t="shared" si="4"/>
        <v>116442</v>
      </c>
    </row>
    <row r="19" spans="1:28" ht="15.75" customHeight="1">
      <c r="A19" s="4"/>
      <c r="B19" s="3" t="s">
        <v>38</v>
      </c>
      <c r="C19" s="9"/>
      <c r="D19" s="21">
        <v>6555</v>
      </c>
      <c r="E19" s="1">
        <v>9214</v>
      </c>
      <c r="F19" s="29">
        <v>17.03</v>
      </c>
      <c r="G19" s="1">
        <v>1074103</v>
      </c>
      <c r="H19" s="1">
        <v>8300</v>
      </c>
      <c r="I19" s="1">
        <v>347584</v>
      </c>
      <c r="J19" s="1">
        <v>5558</v>
      </c>
      <c r="K19" s="1">
        <v>74504</v>
      </c>
      <c r="L19" s="1">
        <v>839</v>
      </c>
      <c r="M19" s="1">
        <v>6499</v>
      </c>
      <c r="N19" s="4"/>
      <c r="O19" s="3" t="s">
        <v>38</v>
      </c>
      <c r="P19" s="9"/>
      <c r="Q19" s="21">
        <v>1141</v>
      </c>
      <c r="R19" s="1">
        <v>24783</v>
      </c>
      <c r="S19" s="21">
        <v>8302</v>
      </c>
      <c r="T19" s="1">
        <v>591266</v>
      </c>
      <c r="U19" s="2">
        <v>3</v>
      </c>
      <c r="V19" s="3">
        <v>727</v>
      </c>
      <c r="W19" s="1">
        <v>261</v>
      </c>
      <c r="X19" s="1">
        <v>3083</v>
      </c>
      <c r="Y19" s="3">
        <v>3</v>
      </c>
      <c r="Z19" s="3">
        <v>593</v>
      </c>
      <c r="AA19" s="1">
        <v>25063</v>
      </c>
      <c r="AB19" s="21">
        <f t="shared" si="4"/>
        <v>116572</v>
      </c>
    </row>
    <row r="20" spans="1:28" ht="15.75" customHeight="1">
      <c r="A20" s="4"/>
      <c r="B20" s="3" t="s">
        <v>44</v>
      </c>
      <c r="C20" s="9"/>
      <c r="D20" s="21">
        <v>3354</v>
      </c>
      <c r="E20" s="1">
        <v>4334</v>
      </c>
      <c r="F20" s="29">
        <v>10.68</v>
      </c>
      <c r="G20" s="1">
        <v>636422</v>
      </c>
      <c r="H20" s="1">
        <v>3427</v>
      </c>
      <c r="I20" s="1">
        <v>162065</v>
      </c>
      <c r="J20" s="1">
        <v>1941</v>
      </c>
      <c r="K20" s="1">
        <v>20966</v>
      </c>
      <c r="L20" s="1">
        <v>190</v>
      </c>
      <c r="M20" s="1">
        <v>1631</v>
      </c>
      <c r="N20" s="4"/>
      <c r="O20" s="3" t="s">
        <v>44</v>
      </c>
      <c r="P20" s="9"/>
      <c r="Q20" s="21">
        <v>788</v>
      </c>
      <c r="R20" s="1">
        <v>7370</v>
      </c>
      <c r="S20" s="21">
        <v>4124</v>
      </c>
      <c r="T20" s="1">
        <v>431810</v>
      </c>
      <c r="U20" s="2" t="s">
        <v>46</v>
      </c>
      <c r="V20" s="33">
        <v>0</v>
      </c>
      <c r="W20" s="1">
        <v>104</v>
      </c>
      <c r="X20" s="1">
        <v>1817</v>
      </c>
      <c r="Y20" s="3">
        <v>3</v>
      </c>
      <c r="Z20" s="3">
        <v>380</v>
      </c>
      <c r="AA20" s="1">
        <v>10383</v>
      </c>
      <c r="AB20" s="21">
        <f t="shared" si="4"/>
        <v>146844</v>
      </c>
    </row>
    <row r="21" spans="1:28" ht="15.75" customHeight="1">
      <c r="A21" s="4"/>
      <c r="B21" s="3" t="s">
        <v>45</v>
      </c>
      <c r="C21" s="9"/>
      <c r="D21" s="21">
        <v>1538</v>
      </c>
      <c r="E21" s="1">
        <v>2225</v>
      </c>
      <c r="F21" s="29">
        <v>7.39</v>
      </c>
      <c r="G21" s="1">
        <v>240232</v>
      </c>
      <c r="H21" s="1">
        <v>1846</v>
      </c>
      <c r="I21" s="1">
        <v>72028</v>
      </c>
      <c r="J21" s="1">
        <v>1005</v>
      </c>
      <c r="K21" s="1">
        <v>11301</v>
      </c>
      <c r="L21" s="1">
        <v>158</v>
      </c>
      <c r="M21" s="1">
        <v>1172</v>
      </c>
      <c r="N21" s="4"/>
      <c r="O21" s="3" t="s">
        <v>45</v>
      </c>
      <c r="P21" s="9"/>
      <c r="Q21" s="21">
        <v>329</v>
      </c>
      <c r="R21" s="1">
        <v>6073</v>
      </c>
      <c r="S21" s="21">
        <v>1976</v>
      </c>
      <c r="T21" s="1">
        <v>144225</v>
      </c>
      <c r="U21" s="2" t="s">
        <v>46</v>
      </c>
      <c r="V21" s="33">
        <v>0</v>
      </c>
      <c r="W21" s="1">
        <v>81</v>
      </c>
      <c r="X21" s="1">
        <v>935</v>
      </c>
      <c r="Y21" s="3">
        <v>2</v>
      </c>
      <c r="Z21" s="3">
        <v>167</v>
      </c>
      <c r="AA21" s="1">
        <v>4332</v>
      </c>
      <c r="AB21" s="21">
        <f t="shared" si="4"/>
        <v>107969</v>
      </c>
    </row>
    <row r="22" spans="1:22" ht="15.75" customHeight="1">
      <c r="A22" s="4"/>
      <c r="B22" s="3"/>
      <c r="C22" s="9"/>
      <c r="D22" s="21"/>
      <c r="F22" s="27"/>
      <c r="N22" s="4"/>
      <c r="O22" s="3"/>
      <c r="P22" s="9"/>
      <c r="Q22" s="21"/>
      <c r="S22" s="21"/>
      <c r="U22" s="3"/>
      <c r="V22" s="2"/>
    </row>
    <row r="23" spans="1:28" ht="15.75" customHeight="1">
      <c r="A23" s="4"/>
      <c r="B23" s="3" t="s">
        <v>42</v>
      </c>
      <c r="C23" s="9"/>
      <c r="D23" s="21">
        <v>3667</v>
      </c>
      <c r="E23" s="1">
        <v>6083</v>
      </c>
      <c r="F23" s="29">
        <v>6.26</v>
      </c>
      <c r="G23" s="1">
        <v>337824</v>
      </c>
      <c r="H23" s="1">
        <v>5630</v>
      </c>
      <c r="I23" s="1">
        <v>228980</v>
      </c>
      <c r="J23" s="1">
        <v>4940</v>
      </c>
      <c r="K23" s="1">
        <v>84570</v>
      </c>
      <c r="L23" s="1">
        <v>833</v>
      </c>
      <c r="M23" s="1">
        <v>6214</v>
      </c>
      <c r="N23" s="4"/>
      <c r="O23" s="3" t="s">
        <v>42</v>
      </c>
      <c r="P23" s="9"/>
      <c r="Q23" s="21">
        <v>571</v>
      </c>
      <c r="R23" s="1">
        <v>11</v>
      </c>
      <c r="S23" s="21">
        <v>5047</v>
      </c>
      <c r="T23" s="1">
        <v>3295</v>
      </c>
      <c r="U23" s="2">
        <v>0</v>
      </c>
      <c r="V23" s="32">
        <v>216</v>
      </c>
      <c r="W23" s="1">
        <v>287</v>
      </c>
      <c r="X23" s="1">
        <v>6430</v>
      </c>
      <c r="Y23" s="1">
        <v>2</v>
      </c>
      <c r="Z23" s="1">
        <v>412</v>
      </c>
      <c r="AA23" s="1">
        <v>7696</v>
      </c>
      <c r="AB23" s="21">
        <f>ROUNDDOWN(G23*1000/E23,0)</f>
        <v>55535</v>
      </c>
    </row>
    <row r="24" spans="1:28" ht="15.75" customHeight="1">
      <c r="A24" s="4"/>
      <c r="B24" s="3" t="s">
        <v>43</v>
      </c>
      <c r="C24" s="9"/>
      <c r="D24" s="21">
        <v>2113</v>
      </c>
      <c r="E24" s="1">
        <v>3343</v>
      </c>
      <c r="F24" s="27">
        <v>6.95</v>
      </c>
      <c r="G24" s="1">
        <v>142549</v>
      </c>
      <c r="H24" s="1">
        <v>2719</v>
      </c>
      <c r="I24" s="1">
        <v>102069</v>
      </c>
      <c r="J24" s="1">
        <v>1875</v>
      </c>
      <c r="K24" s="1">
        <v>22051</v>
      </c>
      <c r="L24" s="1">
        <v>410</v>
      </c>
      <c r="M24" s="1">
        <v>3085</v>
      </c>
      <c r="N24" s="4"/>
      <c r="O24" s="3" t="s">
        <v>43</v>
      </c>
      <c r="P24" s="9"/>
      <c r="Q24" s="21">
        <v>401</v>
      </c>
      <c r="R24" s="1">
        <v>106</v>
      </c>
      <c r="S24" s="21">
        <v>3049</v>
      </c>
      <c r="T24" s="1">
        <v>729</v>
      </c>
      <c r="U24" s="2" t="s">
        <v>46</v>
      </c>
      <c r="V24" s="31">
        <v>0</v>
      </c>
      <c r="W24" s="1">
        <v>120</v>
      </c>
      <c r="X24" s="1">
        <v>2934</v>
      </c>
      <c r="Y24" s="3">
        <v>2</v>
      </c>
      <c r="Z24" s="3">
        <v>262</v>
      </c>
      <c r="AA24" s="1">
        <v>11313</v>
      </c>
      <c r="AB24" s="21">
        <f>ROUNDDOWN(G24*1000/E24,0)</f>
        <v>42641</v>
      </c>
    </row>
    <row r="25" spans="1:28" ht="15.75" customHeight="1">
      <c r="A25" s="4"/>
      <c r="B25" s="3" t="s">
        <v>20</v>
      </c>
      <c r="C25" s="9"/>
      <c r="D25" s="21">
        <f>5419+336</f>
        <v>5755</v>
      </c>
      <c r="E25" s="1">
        <f>7337+444</f>
        <v>7781</v>
      </c>
      <c r="F25" s="27">
        <v>7.35</v>
      </c>
      <c r="G25" s="1">
        <v>323471</v>
      </c>
      <c r="H25" s="1">
        <f>6022+361</f>
        <v>6383</v>
      </c>
      <c r="I25" s="1">
        <v>252850</v>
      </c>
      <c r="J25" s="1">
        <f>3694+238</f>
        <v>3932</v>
      </c>
      <c r="K25" s="1">
        <v>48595</v>
      </c>
      <c r="L25" s="1">
        <f>332+15</f>
        <v>347</v>
      </c>
      <c r="M25" s="1">
        <v>2524</v>
      </c>
      <c r="N25" s="4"/>
      <c r="O25" s="3" t="s">
        <v>20</v>
      </c>
      <c r="P25" s="9"/>
      <c r="Q25" s="21">
        <f>1522+111</f>
        <v>1633</v>
      </c>
      <c r="R25" s="1">
        <v>199</v>
      </c>
      <c r="S25" s="21">
        <f>6774+386</f>
        <v>7160</v>
      </c>
      <c r="T25" s="1">
        <v>6172</v>
      </c>
      <c r="U25" s="2">
        <v>1</v>
      </c>
      <c r="V25" s="2">
        <v>214</v>
      </c>
      <c r="W25" s="1">
        <f>217+14</f>
        <v>231</v>
      </c>
      <c r="X25" s="3">
        <v>4812</v>
      </c>
      <c r="Y25" s="1">
        <v>4</v>
      </c>
      <c r="Z25" s="1">
        <v>981</v>
      </c>
      <c r="AA25" s="1">
        <v>7125</v>
      </c>
      <c r="AB25" s="21">
        <f>ROUNDDOWN(G25*1000/E25,0)</f>
        <v>41571</v>
      </c>
    </row>
    <row r="26" spans="1:28" ht="15.75" customHeight="1">
      <c r="A26" s="4"/>
      <c r="B26" s="3" t="s">
        <v>21</v>
      </c>
      <c r="C26" s="9"/>
      <c r="D26" s="21">
        <v>6167</v>
      </c>
      <c r="E26" s="1">
        <v>8921</v>
      </c>
      <c r="F26" s="27">
        <v>14.69</v>
      </c>
      <c r="G26" s="1">
        <v>387108</v>
      </c>
      <c r="H26" s="1">
        <v>7677</v>
      </c>
      <c r="I26" s="1">
        <v>312275</v>
      </c>
      <c r="J26" s="1">
        <v>4809</v>
      </c>
      <c r="K26" s="1">
        <v>42559</v>
      </c>
      <c r="L26" s="1">
        <v>683</v>
      </c>
      <c r="M26" s="1">
        <v>5508</v>
      </c>
      <c r="N26" s="4"/>
      <c r="O26" s="3" t="s">
        <v>21</v>
      </c>
      <c r="P26" s="9"/>
      <c r="Q26" s="21">
        <v>1451</v>
      </c>
      <c r="R26" s="1">
        <v>177</v>
      </c>
      <c r="S26" s="21">
        <v>7884</v>
      </c>
      <c r="T26" s="1">
        <v>5485</v>
      </c>
      <c r="U26" s="2">
        <v>1</v>
      </c>
      <c r="V26" s="2">
        <v>22</v>
      </c>
      <c r="W26" s="1">
        <v>244</v>
      </c>
      <c r="X26" s="1">
        <v>3415</v>
      </c>
      <c r="Y26" s="1">
        <v>7</v>
      </c>
      <c r="Z26" s="1">
        <v>1454</v>
      </c>
      <c r="AA26" s="1">
        <v>16214</v>
      </c>
      <c r="AB26" s="21">
        <f>ROUNDDOWN(G26*1000/E26,0)</f>
        <v>43392</v>
      </c>
    </row>
    <row r="27" spans="1:28" ht="15.75" customHeight="1">
      <c r="A27" s="4"/>
      <c r="B27" s="3" t="s">
        <v>39</v>
      </c>
      <c r="C27" s="9"/>
      <c r="D27" s="21">
        <v>2525</v>
      </c>
      <c r="E27" s="1">
        <v>3649</v>
      </c>
      <c r="F27" s="27">
        <v>12.05</v>
      </c>
      <c r="G27" s="1">
        <v>168323</v>
      </c>
      <c r="H27" s="1">
        <v>3164</v>
      </c>
      <c r="I27" s="1">
        <v>128014</v>
      </c>
      <c r="J27" s="1">
        <v>1353</v>
      </c>
      <c r="K27" s="1">
        <v>15607</v>
      </c>
      <c r="L27" s="1">
        <v>392</v>
      </c>
      <c r="M27" s="1">
        <v>3009</v>
      </c>
      <c r="N27" s="4"/>
      <c r="O27" s="3" t="s">
        <v>39</v>
      </c>
      <c r="P27" s="9"/>
      <c r="Q27" s="21">
        <v>344</v>
      </c>
      <c r="R27" s="1">
        <v>45</v>
      </c>
      <c r="S27" s="21">
        <v>2856</v>
      </c>
      <c r="T27" s="1">
        <v>2005</v>
      </c>
      <c r="U27" s="2" t="s">
        <v>50</v>
      </c>
      <c r="V27" s="31">
        <v>0</v>
      </c>
      <c r="W27" s="2">
        <v>80</v>
      </c>
      <c r="X27" s="1">
        <v>1314</v>
      </c>
      <c r="Y27" s="1">
        <v>5</v>
      </c>
      <c r="Z27" s="1">
        <v>942</v>
      </c>
      <c r="AA27" s="1">
        <v>17387</v>
      </c>
      <c r="AB27" s="21">
        <f>ROUNDDOWN(G27*1000/E27,0)</f>
        <v>46128</v>
      </c>
    </row>
    <row r="28" spans="1:28" ht="31.5" customHeight="1">
      <c r="A28" s="4"/>
      <c r="B28" s="20" t="s">
        <v>22</v>
      </c>
      <c r="C28" s="9"/>
      <c r="D28" s="2" t="s">
        <v>46</v>
      </c>
      <c r="E28" s="2" t="s">
        <v>46</v>
      </c>
      <c r="F28" s="2" t="s">
        <v>51</v>
      </c>
      <c r="G28" s="1">
        <v>2581763</v>
      </c>
      <c r="H28" s="2" t="s">
        <v>51</v>
      </c>
      <c r="I28" s="2">
        <v>232</v>
      </c>
      <c r="J28" s="2" t="s">
        <v>46</v>
      </c>
      <c r="K28" s="2" t="s">
        <v>46</v>
      </c>
      <c r="L28" s="2" t="s">
        <v>46</v>
      </c>
      <c r="M28" s="31">
        <v>0</v>
      </c>
      <c r="N28" s="4"/>
      <c r="O28" s="20" t="s">
        <v>22</v>
      </c>
      <c r="P28" s="9"/>
      <c r="Q28" s="2" t="s">
        <v>51</v>
      </c>
      <c r="R28" s="2">
        <v>103568</v>
      </c>
      <c r="S28" s="2" t="s">
        <v>51</v>
      </c>
      <c r="T28" s="2">
        <v>2477934</v>
      </c>
      <c r="U28" s="2" t="s">
        <v>46</v>
      </c>
      <c r="V28" s="31">
        <v>0</v>
      </c>
      <c r="W28" s="2" t="s">
        <v>51</v>
      </c>
      <c r="X28" s="32">
        <v>29</v>
      </c>
      <c r="Y28" s="2" t="s">
        <v>46</v>
      </c>
      <c r="Z28" s="31">
        <v>0</v>
      </c>
      <c r="AA28" s="31">
        <v>0</v>
      </c>
      <c r="AB28" s="31">
        <v>0</v>
      </c>
    </row>
    <row r="29" spans="1:28" ht="31.5" customHeight="1" thickBot="1">
      <c r="A29" s="6"/>
      <c r="B29" s="22" t="s">
        <v>23</v>
      </c>
      <c r="C29" s="23"/>
      <c r="D29" s="7">
        <f>ROUNDDOWN(D7/12,0)</f>
        <v>15405</v>
      </c>
      <c r="E29" s="7">
        <f aca="true" t="shared" si="5" ref="E29:M29">ROUNDDOWN(E7/12,0)</f>
        <v>22541</v>
      </c>
      <c r="F29" s="30">
        <f>F7</f>
        <v>15.2</v>
      </c>
      <c r="G29" s="7">
        <f t="shared" si="5"/>
        <v>2957928</v>
      </c>
      <c r="H29" s="7">
        <f t="shared" si="5"/>
        <v>19787</v>
      </c>
      <c r="I29" s="7">
        <f t="shared" si="5"/>
        <v>915224</v>
      </c>
      <c r="J29" s="7">
        <f t="shared" si="5"/>
        <v>16260</v>
      </c>
      <c r="K29" s="7">
        <f t="shared" si="5"/>
        <v>257864</v>
      </c>
      <c r="L29" s="7">
        <f t="shared" si="5"/>
        <v>2046</v>
      </c>
      <c r="M29" s="7">
        <f t="shared" si="5"/>
        <v>13782</v>
      </c>
      <c r="N29" s="6"/>
      <c r="O29" s="22" t="s">
        <v>23</v>
      </c>
      <c r="P29" s="23"/>
      <c r="Q29" s="7">
        <f aca="true" t="shared" si="6" ref="Q29:AA29">ROUNDDOWN(Q7/12,0)</f>
        <v>2366</v>
      </c>
      <c r="R29" s="7">
        <f t="shared" si="6"/>
        <v>48525</v>
      </c>
      <c r="S29" s="7">
        <f t="shared" si="6"/>
        <v>18352</v>
      </c>
      <c r="T29" s="7">
        <f t="shared" si="6"/>
        <v>1668563</v>
      </c>
      <c r="U29" s="24">
        <v>1</v>
      </c>
      <c r="V29" s="7">
        <f t="shared" si="6"/>
        <v>292</v>
      </c>
      <c r="W29" s="7">
        <f t="shared" si="6"/>
        <v>623</v>
      </c>
      <c r="X29" s="7">
        <f t="shared" si="6"/>
        <v>11554</v>
      </c>
      <c r="Y29" s="7">
        <f t="shared" si="6"/>
        <v>26</v>
      </c>
      <c r="Z29" s="7">
        <f t="shared" si="6"/>
        <v>5439</v>
      </c>
      <c r="AA29" s="7">
        <f t="shared" si="6"/>
        <v>36682</v>
      </c>
      <c r="AB29" s="7">
        <f>ROUNDDOWN(G29*1000/E29,0)</f>
        <v>131224</v>
      </c>
    </row>
    <row r="30" spans="6:15" ht="15.75" customHeight="1">
      <c r="F30" s="27"/>
      <c r="N30" s="4"/>
      <c r="O30" s="25" t="s">
        <v>47</v>
      </c>
    </row>
    <row r="31" spans="6:15" ht="15.75" customHeight="1">
      <c r="F31" s="27"/>
      <c r="N31" s="4"/>
      <c r="O31" s="25" t="s">
        <v>48</v>
      </c>
    </row>
    <row r="32" spans="6:15" ht="15.75" customHeight="1">
      <c r="F32" s="27"/>
      <c r="N32" s="4"/>
      <c r="O32" s="25" t="s">
        <v>53</v>
      </c>
    </row>
    <row r="33" spans="14:15" ht="15.75" customHeight="1">
      <c r="N33" s="4"/>
      <c r="O33" s="25" t="s">
        <v>54</v>
      </c>
    </row>
    <row r="34" spans="14:15" ht="15.75" customHeight="1">
      <c r="N34" s="4"/>
      <c r="O34" s="25" t="s">
        <v>49</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mergeCells count="30">
    <mergeCell ref="AB3:AB6"/>
    <mergeCell ref="V5:V6"/>
    <mergeCell ref="Z5:Z6"/>
    <mergeCell ref="Y3:Z4"/>
    <mergeCell ref="AA3:AA6"/>
    <mergeCell ref="W5:W6"/>
    <mergeCell ref="X5:X6"/>
    <mergeCell ref="Y5:Y6"/>
    <mergeCell ref="O3:O6"/>
    <mergeCell ref="Q3:R4"/>
    <mergeCell ref="U3:V4"/>
    <mergeCell ref="W3:X4"/>
    <mergeCell ref="Q5:Q6"/>
    <mergeCell ref="R5:R6"/>
    <mergeCell ref="U5:U6"/>
    <mergeCell ref="S3:T4"/>
    <mergeCell ref="S5:S6"/>
    <mergeCell ref="T5:T6"/>
    <mergeCell ref="D5:D6"/>
    <mergeCell ref="B3:B6"/>
    <mergeCell ref="E5:E6"/>
    <mergeCell ref="H5:H6"/>
    <mergeCell ref="M5:M6"/>
    <mergeCell ref="H3:I4"/>
    <mergeCell ref="J3:K4"/>
    <mergeCell ref="L3:M4"/>
    <mergeCell ref="I5:I6"/>
    <mergeCell ref="J5:J6"/>
    <mergeCell ref="K5:K6"/>
    <mergeCell ref="L5:L6"/>
  </mergeCells>
  <printOptions/>
  <pageMargins left="0.3937007874015748" right="0.56"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2005-10-10T00:45:43Z</cp:lastPrinted>
  <dcterms:modified xsi:type="dcterms:W3CDTF">2006-12-11T08:12:38Z</dcterms:modified>
  <cp:category/>
  <cp:version/>
  <cp:contentType/>
  <cp:contentStatus/>
</cp:coreProperties>
</file>