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195-1" sheetId="1" r:id="rId1"/>
    <sheet name="195-2" sheetId="2" r:id="rId2"/>
  </sheets>
  <definedNames>
    <definedName name="_xlnm.Print_Area" localSheetId="0">'195-1'!$A$1:$K$71</definedName>
    <definedName name="_xlnm.Print_Area" localSheetId="1">'195-2'!$A$1:$L$52</definedName>
  </definedNames>
  <calcPr fullCalcOnLoad="1"/>
</workbook>
</file>

<file path=xl/sharedStrings.xml><?xml version="1.0" encoding="utf-8"?>
<sst xmlns="http://schemas.openxmlformats.org/spreadsheetml/2006/main" count="275" uniqueCount="112">
  <si>
    <t>保       険       料</t>
  </si>
  <si>
    <t>業                    種</t>
  </si>
  <si>
    <t>労働者数</t>
  </si>
  <si>
    <t>単位：件、円</t>
  </si>
  <si>
    <t>件数</t>
  </si>
  <si>
    <t>金額</t>
  </si>
  <si>
    <t>原油又は天然ガス鉱業</t>
  </si>
  <si>
    <t>採石業</t>
  </si>
  <si>
    <t>その他の鉱業</t>
  </si>
  <si>
    <t>道路新設事業</t>
  </si>
  <si>
    <t>舗装工事業</t>
  </si>
  <si>
    <t>鉄道又は軌道新設事業</t>
  </si>
  <si>
    <t>建築事業</t>
  </si>
  <si>
    <t>その他の建設事業</t>
  </si>
  <si>
    <t>既設建築物設備工事業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</si>
  <si>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</si>
  <si>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</si>
  <si>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</si>
  <si>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</si>
  <si>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</si>
  <si>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</si>
  <si>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金属材料品製造業</t>
  </si>
  <si>
    <t>鋳物業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</si>
  <si>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</si>
  <si>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</si>
  <si>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</si>
  <si>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</si>
  <si>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</si>
  <si>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その他の製造業</t>
  </si>
  <si>
    <t>陶磁器製品製造業</t>
  </si>
  <si>
    <t>たばこ等製造業</t>
  </si>
  <si>
    <t>交通運輸事業</t>
  </si>
  <si>
    <t>貨物取扱事業</t>
  </si>
  <si>
    <t>港湾貨物取扱事業</t>
  </si>
  <si>
    <t>港湾荷役業</t>
  </si>
  <si>
    <t>ビルメンテナンス業</t>
  </si>
  <si>
    <t>その他の各種事業</t>
  </si>
  <si>
    <t>農業又は海面漁業以外の漁業</t>
  </si>
  <si>
    <t>石灰石鉱業又はドロマイト鉱業</t>
  </si>
  <si>
    <t>コンクリート製造業</t>
  </si>
  <si>
    <t>療養給付</t>
  </si>
  <si>
    <t>休業給付</t>
  </si>
  <si>
    <t>障害給付</t>
  </si>
  <si>
    <t>遺族給付</t>
  </si>
  <si>
    <t>葬祭料</t>
  </si>
  <si>
    <t>介護給付</t>
  </si>
  <si>
    <t>金属精錬業</t>
  </si>
  <si>
    <t>非鉄金属精錬業</t>
  </si>
  <si>
    <t>総数</t>
  </si>
  <si>
    <t>年金等</t>
  </si>
  <si>
    <t xml:space="preserve"> 区    分</t>
  </si>
  <si>
    <t>(1) 業種別収支状況</t>
  </si>
  <si>
    <t xml:space="preserve">     単位：人、円</t>
  </si>
  <si>
    <t>「業」は業務災害、「通」は通勤災害に係るものを示す。</t>
  </si>
  <si>
    <t>(2) 給付別支払状況（業種別）</t>
  </si>
  <si>
    <t>事業場数</t>
  </si>
  <si>
    <t>徴収決定済額</t>
  </si>
  <si>
    <t>収納済額</t>
  </si>
  <si>
    <t>海面漁業</t>
  </si>
  <si>
    <t>建設事業</t>
  </si>
  <si>
    <t>保険給付額</t>
  </si>
  <si>
    <t>水力発電施設、ずい道等新設事業</t>
  </si>
  <si>
    <t>ガラス又はセメント製造業</t>
  </si>
  <si>
    <t>その他の窯業又は土石製品製造業</t>
  </si>
  <si>
    <t>金属製品製造業又は金属加工業</t>
  </si>
  <si>
    <t>計量器、光学機械、時計等製造業</t>
  </si>
  <si>
    <t>通信、 放送、 新聞業 又は 出版業</t>
  </si>
  <si>
    <t>金融業、保険業又は不動産業</t>
  </si>
  <si>
    <t>計</t>
  </si>
  <si>
    <t>業</t>
  </si>
  <si>
    <t>通</t>
  </si>
  <si>
    <t>年度</t>
  </si>
  <si>
    <t>その他の事業</t>
  </si>
  <si>
    <t>運輸業</t>
  </si>
  <si>
    <t>その他の事業</t>
  </si>
  <si>
    <t xml:space="preserve">      　　 給    付</t>
  </si>
  <si>
    <t>１９５      労      働      者      災      害　　</t>
  </si>
  <si>
    <t>船舶所有者の事業</t>
  </si>
  <si>
    <t>機械装置の組立又は据付の事業</t>
  </si>
  <si>
    <t>洋食器刃物手工具等製造業</t>
  </si>
  <si>
    <t>貴金属製品装身具等製造業</t>
  </si>
  <si>
    <t>倉庫警備消毒等の事業</t>
  </si>
  <si>
    <t>電気,ガス,水道</t>
  </si>
  <si>
    <t>又は熱供給の事業</t>
  </si>
  <si>
    <t>金属・非金属鉱業又は石炭鉱業</t>
  </si>
  <si>
    <t>清掃、火葬又はと畜の事業</t>
  </si>
  <si>
    <t>卸売・小売業、飲食店又は宿泊業</t>
  </si>
  <si>
    <t xml:space="preserve"> 資料  長崎労働局労働基準部労災補償課調</t>
  </si>
  <si>
    <t>定置網漁業又は海面魚類養殖業</t>
  </si>
  <si>
    <t>平成</t>
  </si>
  <si>
    <t>林業</t>
  </si>
  <si>
    <t>漁業</t>
  </si>
  <si>
    <t>鉱業</t>
  </si>
  <si>
    <t>-</t>
  </si>
  <si>
    <t>-</t>
  </si>
  <si>
    <t>製造業</t>
  </si>
  <si>
    <t>-</t>
  </si>
  <si>
    <t>-</t>
  </si>
  <si>
    <t>運輸業</t>
  </si>
  <si>
    <t>電気,ガス,水道又は熱供給の事業</t>
  </si>
  <si>
    <t>その他の事業</t>
  </si>
  <si>
    <t>平成23年度</t>
  </si>
  <si>
    <t>林業</t>
  </si>
  <si>
    <t>-</t>
  </si>
  <si>
    <t>漁業</t>
  </si>
  <si>
    <t>鉱業</t>
  </si>
  <si>
    <t>製造業</t>
  </si>
  <si>
    <t>運輸業</t>
  </si>
  <si>
    <t>-</t>
  </si>
  <si>
    <t xml:space="preserve">       　　給    付</t>
  </si>
  <si>
    <t>平成23年度</t>
  </si>
  <si>
    <r>
      <t xml:space="preserve">   補      償      保      険　</t>
    </r>
    <r>
      <rPr>
        <sz val="12"/>
        <color indexed="8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</si>
</sst>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9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1" fontId="11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/>
    </xf>
    <xf numFmtId="181" fontId="7" fillId="0" borderId="1" xfId="16" applyFont="1" applyFill="1" applyBorder="1" applyAlignment="1">
      <alignment horizontal="center"/>
    </xf>
    <xf numFmtId="181" fontId="7" fillId="0" borderId="2" xfId="16" applyFont="1" applyFill="1" applyBorder="1" applyAlignment="1">
      <alignment/>
    </xf>
    <xf numFmtId="181" fontId="7" fillId="0" borderId="3" xfId="16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7" fillId="0" borderId="8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/>
    </xf>
    <xf numFmtId="181" fontId="7" fillId="0" borderId="9" xfId="16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181" fontId="7" fillId="0" borderId="1" xfId="16" applyFont="1" applyFill="1" applyBorder="1" applyAlignment="1">
      <alignment horizontal="distributed"/>
    </xf>
    <xf numFmtId="181" fontId="7" fillId="0" borderId="5" xfId="16" applyFont="1" applyFill="1" applyBorder="1" applyAlignment="1">
      <alignment/>
    </xf>
    <xf numFmtId="0" fontId="7" fillId="0" borderId="0" xfId="0" applyFont="1" applyFill="1" applyAlignment="1">
      <alignment horizontal="center"/>
    </xf>
    <xf numFmtId="181" fontId="5" fillId="0" borderId="0" xfId="16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81" fontId="5" fillId="0" borderId="10" xfId="16" applyFont="1" applyFill="1" applyBorder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9" xfId="16" applyFont="1" applyFill="1" applyBorder="1" applyAlignment="1">
      <alignment horizontal="right"/>
    </xf>
    <xf numFmtId="181" fontId="7" fillId="0" borderId="9" xfId="16" applyFont="1" applyFill="1" applyBorder="1" applyAlignment="1">
      <alignment horizontal="right"/>
    </xf>
    <xf numFmtId="181" fontId="7" fillId="0" borderId="0" xfId="16" applyFont="1" applyFill="1" applyBorder="1" applyAlignment="1">
      <alignment horizontal="right"/>
    </xf>
    <xf numFmtId="181" fontId="7" fillId="0" borderId="9" xfId="16" applyFont="1" applyFill="1" applyBorder="1" applyAlignment="1" quotePrefix="1">
      <alignment horizontal="right"/>
    </xf>
    <xf numFmtId="181" fontId="7" fillId="0" borderId="0" xfId="16" applyFont="1" applyFill="1" applyBorder="1" applyAlignment="1" quotePrefix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/>
    </xf>
    <xf numFmtId="181" fontId="7" fillId="0" borderId="2" xfId="16" applyFont="1" applyFill="1" applyBorder="1" applyAlignment="1">
      <alignment/>
    </xf>
    <xf numFmtId="181" fontId="7" fillId="0" borderId="9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6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center" vertical="center"/>
    </xf>
    <xf numFmtId="181" fontId="7" fillId="0" borderId="17" xfId="16" applyFont="1" applyFill="1" applyBorder="1" applyAlignment="1">
      <alignment horizontal="center" vertical="center"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Border="1" applyAlignment="1">
      <alignment horizontal="distributed"/>
    </xf>
    <xf numFmtId="181" fontId="7" fillId="0" borderId="0" xfId="16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181" fontId="7" fillId="0" borderId="0" xfId="16" applyFont="1" applyFill="1" applyAlignment="1">
      <alignment horizontal="distributed" shrinkToFit="1"/>
    </xf>
    <xf numFmtId="181" fontId="8" fillId="0" borderId="0" xfId="16" applyFont="1" applyFill="1" applyAlignment="1">
      <alignment horizontal="right"/>
    </xf>
    <xf numFmtId="181" fontId="7" fillId="0" borderId="6" xfId="16" applyFont="1" applyFill="1" applyBorder="1" applyAlignment="1">
      <alignment horizontal="center" vertical="center"/>
    </xf>
    <xf numFmtId="181" fontId="7" fillId="0" borderId="3" xfId="16" applyFont="1" applyFill="1" applyBorder="1" applyAlignment="1">
      <alignment horizontal="center" vertical="center"/>
    </xf>
    <xf numFmtId="0" fontId="0" fillId="0" borderId="0" xfId="0" applyFill="1" applyAlignment="1">
      <alignment horizontal="distributed"/>
    </xf>
    <xf numFmtId="181" fontId="12" fillId="0" borderId="0" xfId="16" applyFont="1" applyFill="1" applyAlignment="1">
      <alignment/>
    </xf>
    <xf numFmtId="181" fontId="5" fillId="0" borderId="12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4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885825"/>
          <a:ext cx="2095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153400"/>
          <a:ext cx="2105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3" name="Line 2"/>
        <xdr:cNvSpPr>
          <a:spLocks/>
        </xdr:cNvSpPr>
      </xdr:nvSpPr>
      <xdr:spPr>
        <a:xfrm>
          <a:off x="19050" y="8153400"/>
          <a:ext cx="2105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showGridLines="0" tabSelected="1" view="pageBreakPreview" zoomScale="85" zoomScaleNormal="75" zoomScaleSheetLayoutView="85" workbookViewId="0" topLeftCell="A1">
      <selection activeCell="A1" sqref="A1:K1"/>
    </sheetView>
  </sheetViews>
  <sheetFormatPr defaultColWidth="8.625" defaultRowHeight="12.75"/>
  <cols>
    <col min="1" max="1" width="1.00390625" style="17" customWidth="1"/>
    <col min="2" max="2" width="3.375" style="17" customWidth="1"/>
    <col min="3" max="5" width="15.00390625" style="17" customWidth="1"/>
    <col min="6" max="6" width="0.875" style="17" customWidth="1"/>
    <col min="7" max="8" width="15.75390625" style="17" customWidth="1"/>
    <col min="9" max="10" width="20.00390625" style="17" customWidth="1"/>
    <col min="11" max="11" width="22.375" style="17" customWidth="1"/>
    <col min="12" max="16384" width="8.625" style="17" customWidth="1"/>
  </cols>
  <sheetData>
    <row r="1" spans="1:11" ht="24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0" customHeight="1" thickBot="1">
      <c r="A2" s="18"/>
      <c r="B2" s="18" t="s">
        <v>51</v>
      </c>
      <c r="C2" s="18"/>
      <c r="D2" s="18"/>
      <c r="E2" s="18"/>
      <c r="F2" s="18"/>
      <c r="G2" s="18"/>
      <c r="H2" s="18"/>
      <c r="I2" s="18"/>
      <c r="J2" s="18"/>
      <c r="K2" s="19" t="s">
        <v>52</v>
      </c>
    </row>
    <row r="3" spans="2:11" ht="15" customHeight="1">
      <c r="B3" s="66" t="s">
        <v>1</v>
      </c>
      <c r="C3" s="66"/>
      <c r="D3" s="66"/>
      <c r="E3" s="66"/>
      <c r="F3" s="20"/>
      <c r="G3" s="55" t="s">
        <v>55</v>
      </c>
      <c r="H3" s="53" t="s">
        <v>2</v>
      </c>
      <c r="I3" s="57" t="s">
        <v>0</v>
      </c>
      <c r="J3" s="58"/>
      <c r="K3" s="51" t="s">
        <v>60</v>
      </c>
    </row>
    <row r="4" spans="1:11" ht="15" customHeight="1">
      <c r="A4" s="21"/>
      <c r="B4" s="67"/>
      <c r="C4" s="67"/>
      <c r="D4" s="67"/>
      <c r="E4" s="67"/>
      <c r="F4" s="22"/>
      <c r="G4" s="56"/>
      <c r="H4" s="54"/>
      <c r="I4" s="23" t="s">
        <v>56</v>
      </c>
      <c r="J4" s="24" t="s">
        <v>57</v>
      </c>
      <c r="K4" s="52"/>
    </row>
    <row r="5" spans="1:11" ht="3.75" customHeight="1">
      <c r="A5" s="25"/>
      <c r="D5" s="30"/>
      <c r="F5" s="20"/>
      <c r="G5" s="25"/>
      <c r="H5" s="25"/>
      <c r="I5" s="25"/>
      <c r="J5" s="25"/>
      <c r="K5" s="25"/>
    </row>
    <row r="6" spans="2:11" ht="15" customHeight="1">
      <c r="B6" s="61" t="s">
        <v>89</v>
      </c>
      <c r="C6" s="61"/>
      <c r="D6" s="40">
        <v>21</v>
      </c>
      <c r="E6" s="41" t="s">
        <v>71</v>
      </c>
      <c r="F6" s="42"/>
      <c r="G6" s="43">
        <v>29913</v>
      </c>
      <c r="H6" s="44">
        <v>411182</v>
      </c>
      <c r="I6" s="44">
        <v>7928558126</v>
      </c>
      <c r="J6" s="44">
        <v>7615688145</v>
      </c>
      <c r="K6" s="44">
        <v>13555419593</v>
      </c>
    </row>
    <row r="7" spans="2:12" ht="15" customHeight="1">
      <c r="B7" s="62"/>
      <c r="C7" s="63"/>
      <c r="D7" s="40">
        <v>22</v>
      </c>
      <c r="E7" s="40"/>
      <c r="F7" s="42"/>
      <c r="G7" s="43">
        <v>30265</v>
      </c>
      <c r="H7" s="44">
        <v>409136</v>
      </c>
      <c r="I7" s="44">
        <v>8187800031</v>
      </c>
      <c r="J7" s="44">
        <v>7905233006</v>
      </c>
      <c r="K7" s="44">
        <v>13235273647</v>
      </c>
      <c r="L7" s="16"/>
    </row>
    <row r="8" spans="2:11" ht="22.5" customHeight="1">
      <c r="B8" s="45"/>
      <c r="C8" s="46"/>
      <c r="D8" s="40">
        <v>23</v>
      </c>
      <c r="E8" s="40"/>
      <c r="F8" s="42"/>
      <c r="G8" s="43">
        <f>SUM(G9,G10,G13,G19,G28,G54,G59,G60,G69)</f>
        <v>30444</v>
      </c>
      <c r="H8" s="44">
        <f>SUM(H9,H10,H13,H19,H28,H54,H59,H60,H69)</f>
        <v>419071</v>
      </c>
      <c r="I8" s="44">
        <f>SUM(I9,I10,I13,I19,I28,I54,I59,I60,I69)</f>
        <v>8045097552</v>
      </c>
      <c r="J8" s="44">
        <f>SUM(J9,J10,J13,J19,J28,J54,J59,J60,J69)</f>
        <v>7739154683</v>
      </c>
      <c r="K8" s="44">
        <f>SUM(K9,K10,K13,K19,K28,K54,K59,K60,K69)</f>
        <v>13307373607</v>
      </c>
    </row>
    <row r="9" spans="2:11" ht="22.5" customHeight="1">
      <c r="B9" s="60" t="s">
        <v>90</v>
      </c>
      <c r="C9" s="60"/>
      <c r="D9" s="60"/>
      <c r="E9" s="60"/>
      <c r="F9" s="42"/>
      <c r="G9" s="43">
        <v>89</v>
      </c>
      <c r="H9" s="44">
        <v>896</v>
      </c>
      <c r="I9" s="44">
        <v>66397537</v>
      </c>
      <c r="J9" s="44">
        <v>66397537</v>
      </c>
      <c r="K9" s="44">
        <v>77729579</v>
      </c>
    </row>
    <row r="10" spans="2:11" ht="22.5" customHeight="1">
      <c r="B10" s="60" t="s">
        <v>91</v>
      </c>
      <c r="C10" s="60"/>
      <c r="D10" s="60"/>
      <c r="E10" s="60"/>
      <c r="F10" s="44"/>
      <c r="G10" s="43">
        <f>SUM(G11:G12)</f>
        <v>113</v>
      </c>
      <c r="H10" s="44">
        <f>SUM(H11:H12)</f>
        <v>899</v>
      </c>
      <c r="I10" s="44">
        <f>SUM(I11:I12)</f>
        <v>80271103</v>
      </c>
      <c r="J10" s="44">
        <f>SUM(J11:J12)</f>
        <v>70648885</v>
      </c>
      <c r="K10" s="44">
        <f>SUM(K11:K12)</f>
        <v>110873508</v>
      </c>
    </row>
    <row r="11" spans="2:11" ht="15" customHeight="1">
      <c r="B11" s="27"/>
      <c r="C11" s="59" t="s">
        <v>58</v>
      </c>
      <c r="D11" s="59"/>
      <c r="E11" s="59"/>
      <c r="F11" s="20"/>
      <c r="G11" s="26">
        <v>22</v>
      </c>
      <c r="H11" s="25">
        <v>135</v>
      </c>
      <c r="I11" s="25">
        <v>3817595</v>
      </c>
      <c r="J11" s="25">
        <v>3817595</v>
      </c>
      <c r="K11" s="25">
        <v>68537246</v>
      </c>
    </row>
    <row r="12" spans="2:11" ht="15" customHeight="1">
      <c r="B12" s="27"/>
      <c r="C12" s="59" t="s">
        <v>88</v>
      </c>
      <c r="D12" s="59"/>
      <c r="E12" s="59"/>
      <c r="F12" s="20"/>
      <c r="G12" s="26">
        <v>91</v>
      </c>
      <c r="H12" s="25">
        <v>764</v>
      </c>
      <c r="I12" s="25">
        <v>76453508</v>
      </c>
      <c r="J12" s="25">
        <v>66831290</v>
      </c>
      <c r="K12" s="25">
        <v>42336262</v>
      </c>
    </row>
    <row r="13" spans="2:11" ht="22.5" customHeight="1">
      <c r="B13" s="60" t="s">
        <v>92</v>
      </c>
      <c r="C13" s="60"/>
      <c r="D13" s="60"/>
      <c r="E13" s="60"/>
      <c r="F13" s="42"/>
      <c r="G13" s="43">
        <f>SUM(G14:G18)</f>
        <v>40</v>
      </c>
      <c r="H13" s="44">
        <f>SUM(H14:H18)</f>
        <v>325</v>
      </c>
      <c r="I13" s="44">
        <f>SUM(I14:I18)</f>
        <v>64600889</v>
      </c>
      <c r="J13" s="44">
        <f>SUM(J14:J18)</f>
        <v>64149222</v>
      </c>
      <c r="K13" s="44">
        <f>SUM(K14:K18)</f>
        <v>4518909995</v>
      </c>
    </row>
    <row r="14" spans="3:11" ht="15" customHeight="1">
      <c r="C14" s="59" t="s">
        <v>84</v>
      </c>
      <c r="D14" s="59"/>
      <c r="E14" s="59"/>
      <c r="F14" s="20"/>
      <c r="G14" s="26">
        <v>2</v>
      </c>
      <c r="H14" s="25">
        <v>14</v>
      </c>
      <c r="I14" s="25">
        <v>5142396</v>
      </c>
      <c r="J14" s="25">
        <v>5142396</v>
      </c>
      <c r="K14" s="25">
        <v>4300056274</v>
      </c>
    </row>
    <row r="15" spans="3:11" ht="15" customHeight="1">
      <c r="C15" s="59" t="s">
        <v>38</v>
      </c>
      <c r="D15" s="59"/>
      <c r="E15" s="59"/>
      <c r="F15" s="20"/>
      <c r="G15" s="36" t="s">
        <v>93</v>
      </c>
      <c r="H15" s="37" t="s">
        <v>93</v>
      </c>
      <c r="I15" s="37" t="s">
        <v>93</v>
      </c>
      <c r="J15" s="37" t="s">
        <v>93</v>
      </c>
      <c r="K15" s="37">
        <v>6063222</v>
      </c>
    </row>
    <row r="16" spans="3:11" ht="15" customHeight="1">
      <c r="C16" s="59" t="s">
        <v>6</v>
      </c>
      <c r="D16" s="59"/>
      <c r="E16" s="59"/>
      <c r="F16" s="20"/>
      <c r="G16" s="36" t="s">
        <v>93</v>
      </c>
      <c r="H16" s="37" t="s">
        <v>93</v>
      </c>
      <c r="I16" s="37" t="s">
        <v>93</v>
      </c>
      <c r="J16" s="37" t="s">
        <v>93</v>
      </c>
      <c r="K16" s="37" t="s">
        <v>93</v>
      </c>
    </row>
    <row r="17" spans="3:11" ht="15" customHeight="1">
      <c r="C17" s="59" t="s">
        <v>7</v>
      </c>
      <c r="D17" s="59"/>
      <c r="E17" s="59"/>
      <c r="F17" s="20"/>
      <c r="G17" s="26">
        <v>33</v>
      </c>
      <c r="H17" s="25">
        <v>290</v>
      </c>
      <c r="I17" s="25">
        <v>57481759</v>
      </c>
      <c r="J17" s="25">
        <v>57030092</v>
      </c>
      <c r="K17" s="25">
        <v>206487013</v>
      </c>
    </row>
    <row r="18" spans="3:11" ht="15" customHeight="1">
      <c r="C18" s="59" t="s">
        <v>8</v>
      </c>
      <c r="D18" s="59"/>
      <c r="E18" s="59"/>
      <c r="F18" s="20"/>
      <c r="G18" s="38">
        <v>5</v>
      </c>
      <c r="H18" s="39">
        <v>21</v>
      </c>
      <c r="I18" s="39">
        <v>1976734</v>
      </c>
      <c r="J18" s="39">
        <v>1976734</v>
      </c>
      <c r="K18" s="37">
        <v>6303486</v>
      </c>
    </row>
    <row r="19" spans="2:11" ht="22.5" customHeight="1">
      <c r="B19" s="60" t="s">
        <v>59</v>
      </c>
      <c r="C19" s="60"/>
      <c r="D19" s="60"/>
      <c r="E19" s="60"/>
      <c r="F19" s="42"/>
      <c r="G19" s="43">
        <f>SUM(G20:G27)</f>
        <v>6012</v>
      </c>
      <c r="H19" s="44">
        <f>SUM(H20:H27)</f>
        <v>43655</v>
      </c>
      <c r="I19" s="44">
        <f>SUM(I20:I27)</f>
        <v>1543394096</v>
      </c>
      <c r="J19" s="44">
        <f>SUM(J20:J27)</f>
        <v>1515999438</v>
      </c>
      <c r="K19" s="44">
        <f>SUM(K20:K27)</f>
        <v>2361521393</v>
      </c>
    </row>
    <row r="20" spans="3:11" ht="15" customHeight="1">
      <c r="C20" s="59" t="s">
        <v>61</v>
      </c>
      <c r="D20" s="59"/>
      <c r="E20" s="59"/>
      <c r="F20" s="20"/>
      <c r="G20" s="26">
        <v>6</v>
      </c>
      <c r="H20" s="25">
        <v>180</v>
      </c>
      <c r="I20" s="25">
        <v>96211571</v>
      </c>
      <c r="J20" s="25">
        <v>88563821</v>
      </c>
      <c r="K20" s="25">
        <v>373041044</v>
      </c>
    </row>
    <row r="21" spans="3:11" ht="15" customHeight="1">
      <c r="C21" s="59" t="s">
        <v>9</v>
      </c>
      <c r="D21" s="59"/>
      <c r="E21" s="59"/>
      <c r="F21" s="20"/>
      <c r="G21" s="26">
        <v>10</v>
      </c>
      <c r="H21" s="25">
        <v>152</v>
      </c>
      <c r="I21" s="25">
        <v>6527259</v>
      </c>
      <c r="J21" s="25">
        <v>6527259</v>
      </c>
      <c r="K21" s="25">
        <v>13078383</v>
      </c>
    </row>
    <row r="22" spans="3:11" ht="15" customHeight="1">
      <c r="C22" s="59" t="s">
        <v>10</v>
      </c>
      <c r="D22" s="59"/>
      <c r="E22" s="59"/>
      <c r="F22" s="20"/>
      <c r="G22" s="26">
        <v>37</v>
      </c>
      <c r="H22" s="25">
        <v>783</v>
      </c>
      <c r="I22" s="25">
        <v>32057735</v>
      </c>
      <c r="J22" s="25">
        <v>32057735</v>
      </c>
      <c r="K22" s="25">
        <v>31529100</v>
      </c>
    </row>
    <row r="23" spans="3:11" ht="15" customHeight="1">
      <c r="C23" s="59" t="s">
        <v>11</v>
      </c>
      <c r="D23" s="59"/>
      <c r="E23" s="59"/>
      <c r="F23" s="20"/>
      <c r="G23" s="36" t="s">
        <v>94</v>
      </c>
      <c r="H23" s="37">
        <v>3</v>
      </c>
      <c r="I23" s="37" t="s">
        <v>94</v>
      </c>
      <c r="J23" s="37" t="s">
        <v>94</v>
      </c>
      <c r="K23" s="37" t="s">
        <v>94</v>
      </c>
    </row>
    <row r="24" spans="3:11" ht="15" customHeight="1">
      <c r="C24" s="59" t="s">
        <v>12</v>
      </c>
      <c r="D24" s="59"/>
      <c r="E24" s="59"/>
      <c r="F24" s="20"/>
      <c r="G24" s="26">
        <v>3591</v>
      </c>
      <c r="H24" s="25">
        <v>24107</v>
      </c>
      <c r="I24" s="25">
        <v>852220473</v>
      </c>
      <c r="J24" s="25">
        <v>841616214</v>
      </c>
      <c r="K24" s="25">
        <f>1172570655-232607</f>
        <v>1172338048</v>
      </c>
    </row>
    <row r="25" spans="3:11" ht="15" customHeight="1">
      <c r="C25" s="59" t="s">
        <v>78</v>
      </c>
      <c r="D25" s="59"/>
      <c r="E25" s="59"/>
      <c r="F25" s="20"/>
      <c r="G25" s="26">
        <v>118</v>
      </c>
      <c r="H25" s="25">
        <v>3761</v>
      </c>
      <c r="I25" s="25">
        <v>45405598</v>
      </c>
      <c r="J25" s="25">
        <v>45405598</v>
      </c>
      <c r="K25" s="25">
        <v>26837716</v>
      </c>
    </row>
    <row r="26" spans="3:11" ht="15" customHeight="1">
      <c r="C26" s="59" t="s">
        <v>13</v>
      </c>
      <c r="D26" s="59"/>
      <c r="E26" s="59"/>
      <c r="F26" s="20"/>
      <c r="G26" s="26">
        <v>1484</v>
      </c>
      <c r="H26" s="25">
        <v>12699</v>
      </c>
      <c r="I26" s="25">
        <v>444017044</v>
      </c>
      <c r="J26" s="25">
        <v>436418942</v>
      </c>
      <c r="K26" s="25">
        <f>684017491-29996</f>
        <v>683987495</v>
      </c>
    </row>
    <row r="27" spans="3:11" ht="15" customHeight="1">
      <c r="C27" s="59" t="s">
        <v>14</v>
      </c>
      <c r="D27" s="59"/>
      <c r="E27" s="59"/>
      <c r="F27" s="20"/>
      <c r="G27" s="26">
        <v>766</v>
      </c>
      <c r="H27" s="25">
        <v>1970</v>
      </c>
      <c r="I27" s="25">
        <v>66954416</v>
      </c>
      <c r="J27" s="25">
        <v>65409869</v>
      </c>
      <c r="K27" s="25">
        <v>60709607</v>
      </c>
    </row>
    <row r="28" spans="2:11" ht="22.5" customHeight="1">
      <c r="B28" s="60" t="s">
        <v>95</v>
      </c>
      <c r="C28" s="60"/>
      <c r="D28" s="60"/>
      <c r="E28" s="60"/>
      <c r="F28" s="42"/>
      <c r="G28" s="43">
        <f>SUM(G29:G53)</f>
        <v>4317</v>
      </c>
      <c r="H28" s="44">
        <f>SUM(H29:H53)</f>
        <v>66541</v>
      </c>
      <c r="I28" s="44">
        <f>SUM(I29:I53)</f>
        <v>2480800057</v>
      </c>
      <c r="J28" s="44">
        <f>SUM(J29:J53)</f>
        <v>2365953413</v>
      </c>
      <c r="K28" s="44">
        <f>SUM(K29:K53)</f>
        <v>3395988242</v>
      </c>
    </row>
    <row r="29" spans="3:11" ht="15" customHeight="1">
      <c r="C29" s="59" t="s">
        <v>15</v>
      </c>
      <c r="D29" s="59"/>
      <c r="E29" s="59"/>
      <c r="F29" s="20"/>
      <c r="G29" s="26">
        <v>854</v>
      </c>
      <c r="H29" s="25">
        <v>15517</v>
      </c>
      <c r="I29" s="25">
        <v>215022666</v>
      </c>
      <c r="J29" s="25">
        <v>206125125</v>
      </c>
      <c r="K29" s="25">
        <v>280656952</v>
      </c>
    </row>
    <row r="30" spans="3:11" ht="15" customHeight="1">
      <c r="C30" s="59" t="s">
        <v>16</v>
      </c>
      <c r="D30" s="59"/>
      <c r="E30" s="59"/>
      <c r="F30" s="20"/>
      <c r="G30" s="26">
        <v>189</v>
      </c>
      <c r="H30" s="25">
        <v>4672</v>
      </c>
      <c r="I30" s="25">
        <v>41666155</v>
      </c>
      <c r="J30" s="25">
        <v>35043624</v>
      </c>
      <c r="K30" s="25">
        <v>9600007</v>
      </c>
    </row>
    <row r="31" spans="3:11" ht="15" customHeight="1">
      <c r="C31" s="59" t="s">
        <v>17</v>
      </c>
      <c r="D31" s="59"/>
      <c r="E31" s="59"/>
      <c r="F31" s="20"/>
      <c r="G31" s="26">
        <v>192</v>
      </c>
      <c r="H31" s="25">
        <v>965</v>
      </c>
      <c r="I31" s="25">
        <v>36414737</v>
      </c>
      <c r="J31" s="25">
        <v>34866947</v>
      </c>
      <c r="K31" s="25">
        <v>72986236</v>
      </c>
    </row>
    <row r="32" spans="3:11" ht="15" customHeight="1">
      <c r="C32" s="59" t="s">
        <v>18</v>
      </c>
      <c r="D32" s="59"/>
      <c r="E32" s="59"/>
      <c r="F32" s="20"/>
      <c r="G32" s="36" t="s">
        <v>96</v>
      </c>
      <c r="H32" s="37" t="s">
        <v>96</v>
      </c>
      <c r="I32" s="37" t="s">
        <v>96</v>
      </c>
      <c r="J32" s="37" t="s">
        <v>96</v>
      </c>
      <c r="K32" s="37" t="s">
        <v>96</v>
      </c>
    </row>
    <row r="33" spans="3:11" ht="15" customHeight="1">
      <c r="C33" s="59" t="s">
        <v>19</v>
      </c>
      <c r="D33" s="59"/>
      <c r="E33" s="59"/>
      <c r="F33" s="20"/>
      <c r="G33" s="26">
        <v>112</v>
      </c>
      <c r="H33" s="25">
        <v>1372</v>
      </c>
      <c r="I33" s="25">
        <v>16141739</v>
      </c>
      <c r="J33" s="25">
        <v>15671295</v>
      </c>
      <c r="K33" s="25">
        <v>9285312</v>
      </c>
    </row>
    <row r="34" spans="3:11" ht="15" customHeight="1">
      <c r="C34" s="59" t="s">
        <v>20</v>
      </c>
      <c r="D34" s="59"/>
      <c r="E34" s="59"/>
      <c r="F34" s="20"/>
      <c r="G34" s="26">
        <v>57</v>
      </c>
      <c r="H34" s="25">
        <v>615</v>
      </c>
      <c r="I34" s="25">
        <v>8934552</v>
      </c>
      <c r="J34" s="25">
        <v>8934552</v>
      </c>
      <c r="K34" s="25">
        <v>20638156</v>
      </c>
    </row>
    <row r="35" spans="3:11" ht="15" customHeight="1">
      <c r="C35" s="59" t="s">
        <v>62</v>
      </c>
      <c r="D35" s="59"/>
      <c r="E35" s="59"/>
      <c r="F35" s="20"/>
      <c r="G35" s="26">
        <v>6</v>
      </c>
      <c r="H35" s="25">
        <v>474</v>
      </c>
      <c r="I35" s="25">
        <v>18044341</v>
      </c>
      <c r="J35" s="25">
        <v>18044341</v>
      </c>
      <c r="K35" s="25">
        <v>5751359</v>
      </c>
    </row>
    <row r="36" spans="3:11" ht="15" customHeight="1">
      <c r="C36" s="59" t="s">
        <v>63</v>
      </c>
      <c r="D36" s="59"/>
      <c r="E36" s="59"/>
      <c r="F36" s="20"/>
      <c r="G36" s="26">
        <v>88</v>
      </c>
      <c r="H36" s="25">
        <v>428</v>
      </c>
      <c r="I36" s="25">
        <v>31132174</v>
      </c>
      <c r="J36" s="25">
        <v>24483764</v>
      </c>
      <c r="K36" s="25">
        <v>85361021</v>
      </c>
    </row>
    <row r="37" spans="3:11" ht="15" customHeight="1">
      <c r="C37" s="59" t="s">
        <v>46</v>
      </c>
      <c r="D37" s="59"/>
      <c r="E37" s="59"/>
      <c r="F37" s="20"/>
      <c r="G37" s="36">
        <v>3</v>
      </c>
      <c r="H37" s="37">
        <v>93</v>
      </c>
      <c r="I37" s="25">
        <v>3006409</v>
      </c>
      <c r="J37" s="25">
        <v>3006409</v>
      </c>
      <c r="K37" s="37">
        <v>5043600</v>
      </c>
    </row>
    <row r="38" spans="3:11" ht="15" customHeight="1">
      <c r="C38" s="59" t="s">
        <v>47</v>
      </c>
      <c r="D38" s="59"/>
      <c r="E38" s="59"/>
      <c r="F38" s="20"/>
      <c r="G38" s="26">
        <v>3</v>
      </c>
      <c r="H38" s="25">
        <v>17</v>
      </c>
      <c r="I38" s="25">
        <v>573113</v>
      </c>
      <c r="J38" s="25">
        <v>504310</v>
      </c>
      <c r="K38" s="37">
        <v>11050555</v>
      </c>
    </row>
    <row r="39" spans="3:11" ht="15" customHeight="1">
      <c r="C39" s="59" t="s">
        <v>21</v>
      </c>
      <c r="D39" s="59"/>
      <c r="E39" s="59"/>
      <c r="F39" s="20"/>
      <c r="G39" s="26">
        <v>13</v>
      </c>
      <c r="H39" s="25">
        <v>195</v>
      </c>
      <c r="I39" s="25">
        <v>6400359</v>
      </c>
      <c r="J39" s="25">
        <v>6400359</v>
      </c>
      <c r="K39" s="25">
        <v>22149040</v>
      </c>
    </row>
    <row r="40" spans="3:11" ht="15" customHeight="1">
      <c r="C40" s="59" t="s">
        <v>22</v>
      </c>
      <c r="D40" s="59"/>
      <c r="E40" s="59"/>
      <c r="F40" s="20"/>
      <c r="G40" s="26">
        <v>10</v>
      </c>
      <c r="H40" s="25">
        <v>337</v>
      </c>
      <c r="I40" s="25">
        <v>26783432</v>
      </c>
      <c r="J40" s="25">
        <v>22316309</v>
      </c>
      <c r="K40" s="25">
        <v>31510819</v>
      </c>
    </row>
    <row r="41" spans="3:11" ht="15" customHeight="1">
      <c r="C41" s="59" t="s">
        <v>64</v>
      </c>
      <c r="D41" s="59"/>
      <c r="E41" s="59"/>
      <c r="F41" s="20"/>
      <c r="G41" s="26">
        <v>470</v>
      </c>
      <c r="H41" s="25">
        <v>4868</v>
      </c>
      <c r="I41" s="25">
        <v>209885818</v>
      </c>
      <c r="J41" s="25">
        <v>193780362</v>
      </c>
      <c r="K41" s="25">
        <v>381087034</v>
      </c>
    </row>
    <row r="42" spans="3:11" ht="15" customHeight="1">
      <c r="C42" s="59" t="s">
        <v>23</v>
      </c>
      <c r="D42" s="59"/>
      <c r="E42" s="59"/>
      <c r="F42" s="20"/>
      <c r="G42" s="26">
        <v>8</v>
      </c>
      <c r="H42" s="25">
        <v>336</v>
      </c>
      <c r="I42" s="25">
        <v>8315990</v>
      </c>
      <c r="J42" s="25">
        <v>8315990</v>
      </c>
      <c r="K42" s="25">
        <v>22087507</v>
      </c>
    </row>
    <row r="43" spans="3:11" ht="15" customHeight="1">
      <c r="C43" s="59" t="s">
        <v>24</v>
      </c>
      <c r="D43" s="59"/>
      <c r="E43" s="59"/>
      <c r="F43" s="20"/>
      <c r="G43" s="26">
        <v>292</v>
      </c>
      <c r="H43" s="25">
        <v>7786</v>
      </c>
      <c r="I43" s="25">
        <v>253721129</v>
      </c>
      <c r="J43" s="25">
        <v>249460639</v>
      </c>
      <c r="K43" s="25">
        <f>318361143-26835</f>
        <v>318334308</v>
      </c>
    </row>
    <row r="44" spans="3:11" ht="15" customHeight="1">
      <c r="C44" s="59" t="s">
        <v>25</v>
      </c>
      <c r="D44" s="59"/>
      <c r="E44" s="59"/>
      <c r="F44" s="20"/>
      <c r="G44" s="26">
        <v>143</v>
      </c>
      <c r="H44" s="25">
        <v>8179</v>
      </c>
      <c r="I44" s="25">
        <v>100331855</v>
      </c>
      <c r="J44" s="25">
        <v>99902898</v>
      </c>
      <c r="K44" s="25">
        <v>67257248</v>
      </c>
    </row>
    <row r="45" spans="3:11" ht="15" customHeight="1">
      <c r="C45" s="59" t="s">
        <v>26</v>
      </c>
      <c r="D45" s="59"/>
      <c r="E45" s="59"/>
      <c r="F45" s="20"/>
      <c r="G45" s="26">
        <v>574</v>
      </c>
      <c r="H45" s="25">
        <v>2411</v>
      </c>
      <c r="I45" s="25">
        <v>37686782</v>
      </c>
      <c r="J45" s="25">
        <v>35491089</v>
      </c>
      <c r="K45" s="25">
        <v>74864083</v>
      </c>
    </row>
    <row r="46" spans="3:11" ht="15" customHeight="1">
      <c r="C46" s="59" t="s">
        <v>27</v>
      </c>
      <c r="D46" s="59"/>
      <c r="E46" s="59"/>
      <c r="F46" s="20"/>
      <c r="G46" s="26">
        <v>860</v>
      </c>
      <c r="H46" s="25">
        <v>13080</v>
      </c>
      <c r="I46" s="25">
        <v>1340153177</v>
      </c>
      <c r="J46" s="25">
        <v>1290097114</v>
      </c>
      <c r="K46" s="25">
        <v>1822786406</v>
      </c>
    </row>
    <row r="47" spans="3:11" ht="15" customHeight="1">
      <c r="C47" s="59" t="s">
        <v>65</v>
      </c>
      <c r="D47" s="59"/>
      <c r="E47" s="59"/>
      <c r="F47" s="20"/>
      <c r="G47" s="26">
        <v>11</v>
      </c>
      <c r="H47" s="25">
        <v>1004</v>
      </c>
      <c r="I47" s="25">
        <v>13164083</v>
      </c>
      <c r="J47" s="25">
        <v>13164083</v>
      </c>
      <c r="K47" s="25">
        <v>1142965</v>
      </c>
    </row>
    <row r="48" spans="3:11" ht="15" customHeight="1">
      <c r="C48" s="59" t="s">
        <v>28</v>
      </c>
      <c r="D48" s="59"/>
      <c r="E48" s="59"/>
      <c r="F48" s="20"/>
      <c r="G48" s="26">
        <v>201</v>
      </c>
      <c r="H48" s="25">
        <v>2017</v>
      </c>
      <c r="I48" s="25">
        <v>38632732</v>
      </c>
      <c r="J48" s="25">
        <v>34246046</v>
      </c>
      <c r="K48" s="25">
        <v>70406178</v>
      </c>
    </row>
    <row r="49" spans="3:11" ht="15" customHeight="1">
      <c r="C49" s="59" t="s">
        <v>29</v>
      </c>
      <c r="D49" s="59"/>
      <c r="E49" s="59"/>
      <c r="F49" s="20"/>
      <c r="G49" s="26">
        <v>103</v>
      </c>
      <c r="H49" s="25">
        <v>806</v>
      </c>
      <c r="I49" s="25">
        <v>22252459</v>
      </c>
      <c r="J49" s="25">
        <v>21048401</v>
      </c>
      <c r="K49" s="25">
        <v>33725691</v>
      </c>
    </row>
    <row r="50" spans="3:11" ht="15" customHeight="1">
      <c r="C50" s="59" t="s">
        <v>79</v>
      </c>
      <c r="D50" s="59"/>
      <c r="E50" s="59"/>
      <c r="F50" s="20"/>
      <c r="G50" s="26">
        <v>4</v>
      </c>
      <c r="H50" s="25">
        <v>7</v>
      </c>
      <c r="I50" s="25">
        <v>151579</v>
      </c>
      <c r="J50" s="25">
        <v>26610</v>
      </c>
      <c r="K50" s="37" t="s">
        <v>97</v>
      </c>
    </row>
    <row r="51" spans="3:11" ht="15" customHeight="1">
      <c r="C51" s="59" t="s">
        <v>80</v>
      </c>
      <c r="D51" s="59"/>
      <c r="E51" s="59"/>
      <c r="F51" s="20"/>
      <c r="G51" s="26">
        <v>16</v>
      </c>
      <c r="H51" s="25">
        <v>82</v>
      </c>
      <c r="I51" s="25">
        <v>604142</v>
      </c>
      <c r="J51" s="25">
        <v>604142</v>
      </c>
      <c r="K51" s="25">
        <v>440412</v>
      </c>
    </row>
    <row r="52" spans="3:11" ht="15" customHeight="1">
      <c r="C52" s="59" t="s">
        <v>30</v>
      </c>
      <c r="D52" s="59"/>
      <c r="E52" s="59"/>
      <c r="F52" s="20"/>
      <c r="G52" s="26">
        <v>21</v>
      </c>
      <c r="H52" s="25">
        <v>149</v>
      </c>
      <c r="I52" s="25">
        <v>1383708</v>
      </c>
      <c r="J52" s="25">
        <v>1049176</v>
      </c>
      <c r="K52" s="37">
        <v>296002</v>
      </c>
    </row>
    <row r="53" spans="3:11" ht="15" customHeight="1">
      <c r="C53" s="59" t="s">
        <v>39</v>
      </c>
      <c r="D53" s="59"/>
      <c r="E53" s="59"/>
      <c r="F53" s="20"/>
      <c r="G53" s="26">
        <v>87</v>
      </c>
      <c r="H53" s="25">
        <v>1131</v>
      </c>
      <c r="I53" s="25">
        <v>50396926</v>
      </c>
      <c r="J53" s="25">
        <v>43369828</v>
      </c>
      <c r="K53" s="25">
        <v>49527351</v>
      </c>
    </row>
    <row r="54" spans="2:11" ht="22.5" customHeight="1">
      <c r="B54" s="60" t="s">
        <v>98</v>
      </c>
      <c r="C54" s="60"/>
      <c r="D54" s="60"/>
      <c r="E54" s="60"/>
      <c r="F54" s="42"/>
      <c r="G54" s="43">
        <f>SUM(G55:G58)</f>
        <v>812</v>
      </c>
      <c r="H54" s="44">
        <f>SUM(H55:H58)</f>
        <v>19930</v>
      </c>
      <c r="I54" s="44">
        <f>SUM(I55:I58)</f>
        <v>471826152</v>
      </c>
      <c r="J54" s="44">
        <f>SUM(J55:J58)</f>
        <v>422344593</v>
      </c>
      <c r="K54" s="44">
        <f>SUM(K55:K58)</f>
        <v>638909744</v>
      </c>
    </row>
    <row r="55" spans="3:11" ht="15" customHeight="1">
      <c r="C55" s="59" t="s">
        <v>31</v>
      </c>
      <c r="D55" s="59"/>
      <c r="E55" s="59"/>
      <c r="F55" s="20"/>
      <c r="G55" s="26">
        <v>311</v>
      </c>
      <c r="H55" s="25">
        <v>9842</v>
      </c>
      <c r="I55" s="25">
        <v>121097596</v>
      </c>
      <c r="J55" s="25">
        <v>108734627</v>
      </c>
      <c r="K55" s="25">
        <f>123739847-29996</f>
        <v>123709851</v>
      </c>
    </row>
    <row r="56" spans="3:11" ht="15" customHeight="1">
      <c r="C56" s="59" t="s">
        <v>32</v>
      </c>
      <c r="D56" s="59"/>
      <c r="E56" s="59"/>
      <c r="F56" s="20"/>
      <c r="G56" s="26">
        <v>460</v>
      </c>
      <c r="H56" s="25">
        <v>9531</v>
      </c>
      <c r="I56" s="25">
        <v>329239472</v>
      </c>
      <c r="J56" s="25">
        <v>292120882</v>
      </c>
      <c r="K56" s="25">
        <f>499110081-140486</f>
        <v>498969595</v>
      </c>
    </row>
    <row r="57" spans="3:11" ht="15" customHeight="1">
      <c r="C57" s="59" t="s">
        <v>33</v>
      </c>
      <c r="D57" s="59"/>
      <c r="E57" s="59"/>
      <c r="F57" s="20"/>
      <c r="G57" s="26">
        <v>15</v>
      </c>
      <c r="H57" s="25">
        <v>252</v>
      </c>
      <c r="I57" s="25">
        <v>8568071</v>
      </c>
      <c r="J57" s="25">
        <v>8568071</v>
      </c>
      <c r="K57" s="25">
        <v>9655654</v>
      </c>
    </row>
    <row r="58" spans="3:11" ht="15" customHeight="1">
      <c r="C58" s="59" t="s">
        <v>34</v>
      </c>
      <c r="D58" s="59"/>
      <c r="E58" s="59"/>
      <c r="F58" s="20"/>
      <c r="G58" s="26">
        <v>26</v>
      </c>
      <c r="H58" s="25">
        <v>305</v>
      </c>
      <c r="I58" s="25">
        <v>12921013</v>
      </c>
      <c r="J58" s="25">
        <v>12921013</v>
      </c>
      <c r="K58" s="25">
        <v>6574644</v>
      </c>
    </row>
    <row r="59" spans="2:11" ht="22.5" customHeight="1">
      <c r="B59" s="60" t="s">
        <v>99</v>
      </c>
      <c r="C59" s="60"/>
      <c r="D59" s="60"/>
      <c r="E59" s="60"/>
      <c r="F59" s="42"/>
      <c r="G59" s="43">
        <v>46</v>
      </c>
      <c r="H59" s="44">
        <v>1740</v>
      </c>
      <c r="I59" s="44">
        <v>33083848</v>
      </c>
      <c r="J59" s="44">
        <v>33083848</v>
      </c>
      <c r="K59" s="44">
        <f>26164450-56820</f>
        <v>26107630</v>
      </c>
    </row>
    <row r="60" spans="2:11" ht="22.5" customHeight="1">
      <c r="B60" s="60" t="s">
        <v>100</v>
      </c>
      <c r="C60" s="60"/>
      <c r="D60" s="60"/>
      <c r="E60" s="60"/>
      <c r="F60" s="42"/>
      <c r="G60" s="43">
        <f>SUM(G61:G68)</f>
        <v>18765</v>
      </c>
      <c r="H60" s="44">
        <f>SUM(H61:H68)</f>
        <v>282021</v>
      </c>
      <c r="I60" s="44">
        <f>SUM(I61:I68)</f>
        <v>2589910513</v>
      </c>
      <c r="J60" s="44">
        <f>SUM(J61:J68)</f>
        <v>2518160192</v>
      </c>
      <c r="K60" s="44">
        <f>SUM(K61:K68)</f>
        <v>2053065058</v>
      </c>
    </row>
    <row r="61" spans="3:11" ht="15" customHeight="1">
      <c r="C61" s="59" t="s">
        <v>85</v>
      </c>
      <c r="D61" s="59"/>
      <c r="E61" s="59"/>
      <c r="F61" s="20"/>
      <c r="G61" s="26">
        <v>317</v>
      </c>
      <c r="H61" s="25">
        <v>2564</v>
      </c>
      <c r="I61" s="25">
        <v>97711199</v>
      </c>
      <c r="J61" s="25">
        <v>90020612</v>
      </c>
      <c r="K61" s="25">
        <f>118096458-28935</f>
        <v>118067523</v>
      </c>
    </row>
    <row r="62" spans="3:11" ht="15" customHeight="1">
      <c r="C62" s="59" t="s">
        <v>35</v>
      </c>
      <c r="D62" s="59"/>
      <c r="E62" s="59"/>
      <c r="F62" s="20"/>
      <c r="G62" s="26">
        <v>186</v>
      </c>
      <c r="H62" s="25">
        <v>5357</v>
      </c>
      <c r="I62" s="25">
        <v>47114603</v>
      </c>
      <c r="J62" s="25">
        <v>43243536</v>
      </c>
      <c r="K62" s="25">
        <v>40008104</v>
      </c>
    </row>
    <row r="63" spans="3:11" ht="15" customHeight="1">
      <c r="C63" s="59" t="s">
        <v>36</v>
      </c>
      <c r="D63" s="59"/>
      <c r="E63" s="59"/>
      <c r="F63" s="20"/>
      <c r="G63" s="26">
        <v>9969</v>
      </c>
      <c r="H63" s="25">
        <v>155914</v>
      </c>
      <c r="I63" s="25">
        <v>1300493732</v>
      </c>
      <c r="J63" s="25">
        <v>1282509588</v>
      </c>
      <c r="K63" s="25">
        <f>842290293-451443</f>
        <v>841838850</v>
      </c>
    </row>
    <row r="64" spans="3:11" ht="15" customHeight="1">
      <c r="C64" s="59" t="s">
        <v>37</v>
      </c>
      <c r="D64" s="59"/>
      <c r="E64" s="59"/>
      <c r="F64" s="20"/>
      <c r="G64" s="26">
        <v>976</v>
      </c>
      <c r="H64" s="25">
        <v>4308</v>
      </c>
      <c r="I64" s="25">
        <v>82152515</v>
      </c>
      <c r="J64" s="25">
        <v>77572127</v>
      </c>
      <c r="K64" s="25">
        <v>99282050</v>
      </c>
    </row>
    <row r="65" spans="1:11" ht="15" customHeight="1">
      <c r="A65" s="25"/>
      <c r="C65" s="59" t="s">
        <v>81</v>
      </c>
      <c r="D65" s="59"/>
      <c r="E65" s="59"/>
      <c r="F65" s="20"/>
      <c r="G65" s="26">
        <v>149</v>
      </c>
      <c r="H65" s="25">
        <v>4788</v>
      </c>
      <c r="I65" s="25">
        <v>69178775</v>
      </c>
      <c r="J65" s="25">
        <v>63019920</v>
      </c>
      <c r="K65" s="25">
        <v>128700706</v>
      </c>
    </row>
    <row r="66" spans="1:11" ht="15" customHeight="1">
      <c r="A66" s="25"/>
      <c r="C66" s="64" t="s">
        <v>66</v>
      </c>
      <c r="D66" s="64"/>
      <c r="E66" s="64"/>
      <c r="F66" s="20"/>
      <c r="G66" s="25">
        <v>49</v>
      </c>
      <c r="H66" s="25">
        <v>1478</v>
      </c>
      <c r="I66" s="25">
        <v>17854299</v>
      </c>
      <c r="J66" s="25">
        <v>16197819</v>
      </c>
      <c r="K66" s="25">
        <v>9960164</v>
      </c>
    </row>
    <row r="67" spans="1:11" ht="15" customHeight="1">
      <c r="A67" s="25"/>
      <c r="C67" s="64" t="s">
        <v>86</v>
      </c>
      <c r="D67" s="64"/>
      <c r="E67" s="64"/>
      <c r="F67" s="20"/>
      <c r="G67" s="25">
        <v>6601</v>
      </c>
      <c r="H67" s="25">
        <v>99926</v>
      </c>
      <c r="I67" s="25">
        <v>908037986</v>
      </c>
      <c r="J67" s="25">
        <v>878483288</v>
      </c>
      <c r="K67" s="25">
        <f>732036619-752497</f>
        <v>731284122</v>
      </c>
    </row>
    <row r="68" spans="1:11" ht="15" customHeight="1">
      <c r="A68" s="25"/>
      <c r="C68" s="64" t="s">
        <v>67</v>
      </c>
      <c r="D68" s="64"/>
      <c r="E68" s="64"/>
      <c r="F68" s="20"/>
      <c r="G68" s="25">
        <v>518</v>
      </c>
      <c r="H68" s="25">
        <v>7686</v>
      </c>
      <c r="I68" s="25">
        <v>67367404</v>
      </c>
      <c r="J68" s="25">
        <v>67113302</v>
      </c>
      <c r="K68" s="25">
        <f>84258159-334620</f>
        <v>83923539</v>
      </c>
    </row>
    <row r="69" spans="1:11" ht="15" customHeight="1">
      <c r="A69" s="25"/>
      <c r="B69" s="60" t="s">
        <v>77</v>
      </c>
      <c r="C69" s="68"/>
      <c r="D69" s="68"/>
      <c r="E69" s="68"/>
      <c r="F69" s="42"/>
      <c r="G69" s="44">
        <v>250</v>
      </c>
      <c r="H69" s="44">
        <v>3064</v>
      </c>
      <c r="I69" s="44">
        <v>714813357</v>
      </c>
      <c r="J69" s="44">
        <v>682417555</v>
      </c>
      <c r="K69" s="44">
        <v>124268458</v>
      </c>
    </row>
    <row r="70" spans="1:11" ht="3.75" customHeight="1" thickBot="1">
      <c r="A70" s="18"/>
      <c r="B70" s="18"/>
      <c r="C70" s="28"/>
      <c r="D70" s="28"/>
      <c r="E70" s="28"/>
      <c r="F70" s="29"/>
      <c r="G70" s="18"/>
      <c r="H70" s="18"/>
      <c r="I70" s="18"/>
      <c r="J70" s="18"/>
      <c r="K70" s="18"/>
    </row>
    <row r="71" ht="15" customHeight="1">
      <c r="B71" s="17" t="s">
        <v>87</v>
      </c>
    </row>
  </sheetData>
  <mergeCells count="69">
    <mergeCell ref="B69:E69"/>
    <mergeCell ref="C61:E61"/>
    <mergeCell ref="B60:E60"/>
    <mergeCell ref="B59:E59"/>
    <mergeCell ref="A1:K1"/>
    <mergeCell ref="B3:E4"/>
    <mergeCell ref="C50:E50"/>
    <mergeCell ref="C49:E49"/>
    <mergeCell ref="C48:E48"/>
    <mergeCell ref="C32:E32"/>
    <mergeCell ref="C33:E33"/>
    <mergeCell ref="C41:E41"/>
    <mergeCell ref="C40:E40"/>
    <mergeCell ref="C39:E39"/>
    <mergeCell ref="C52:E52"/>
    <mergeCell ref="C68:E68"/>
    <mergeCell ref="C67:E67"/>
    <mergeCell ref="C66:E66"/>
    <mergeCell ref="C65:E65"/>
    <mergeCell ref="C64:E64"/>
    <mergeCell ref="C63:E63"/>
    <mergeCell ref="C62:E62"/>
    <mergeCell ref="C58:E58"/>
    <mergeCell ref="C57:E57"/>
    <mergeCell ref="C56:E56"/>
    <mergeCell ref="C55:E55"/>
    <mergeCell ref="B54:E54"/>
    <mergeCell ref="C53:E53"/>
    <mergeCell ref="C51:E51"/>
    <mergeCell ref="C37:E37"/>
    <mergeCell ref="C36:E36"/>
    <mergeCell ref="C35:E35"/>
    <mergeCell ref="C47:E47"/>
    <mergeCell ref="C46:E46"/>
    <mergeCell ref="C45:E45"/>
    <mergeCell ref="C44:E44"/>
    <mergeCell ref="C43:E43"/>
    <mergeCell ref="C42:E42"/>
    <mergeCell ref="C38:E38"/>
    <mergeCell ref="C27:E27"/>
    <mergeCell ref="C26:E26"/>
    <mergeCell ref="C25:E25"/>
    <mergeCell ref="C34:E34"/>
    <mergeCell ref="C31:E31"/>
    <mergeCell ref="C30:E30"/>
    <mergeCell ref="C29:E29"/>
    <mergeCell ref="B28:E28"/>
    <mergeCell ref="C12:E12"/>
    <mergeCell ref="C17:E17"/>
    <mergeCell ref="C16:E16"/>
    <mergeCell ref="C15:E15"/>
    <mergeCell ref="C14:E14"/>
    <mergeCell ref="C20:E20"/>
    <mergeCell ref="B19:E19"/>
    <mergeCell ref="C18:E18"/>
    <mergeCell ref="B13:E13"/>
    <mergeCell ref="C24:E24"/>
    <mergeCell ref="C23:E23"/>
    <mergeCell ref="C22:E22"/>
    <mergeCell ref="C21:E21"/>
    <mergeCell ref="C11:E11"/>
    <mergeCell ref="B10:E10"/>
    <mergeCell ref="B6:C6"/>
    <mergeCell ref="B7:C7"/>
    <mergeCell ref="B9:E9"/>
    <mergeCell ref="K3:K4"/>
    <mergeCell ref="H3:H4"/>
    <mergeCell ref="G3:G4"/>
    <mergeCell ref="I3:J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view="pageBreakPreview" zoomScale="85" zoomScaleNormal="75" zoomScaleSheetLayoutView="85" workbookViewId="0" topLeftCell="A1">
      <selection activeCell="A2" sqref="A2"/>
    </sheetView>
  </sheetViews>
  <sheetFormatPr defaultColWidth="8.625" defaultRowHeight="12.75"/>
  <cols>
    <col min="1" max="1" width="1.00390625" style="1" customWidth="1"/>
    <col min="2" max="2" width="20.875" style="1" customWidth="1"/>
    <col min="3" max="3" width="5.00390625" style="1" customWidth="1"/>
    <col min="4" max="4" width="1.00390625" style="1" customWidth="1"/>
    <col min="5" max="5" width="10.00390625" style="1" customWidth="1"/>
    <col min="6" max="6" width="18.75390625" style="1" customWidth="1"/>
    <col min="7" max="7" width="10.00390625" style="1" customWidth="1"/>
    <col min="8" max="8" width="18.75390625" style="1" customWidth="1"/>
    <col min="9" max="9" width="10.00390625" style="1" customWidth="1"/>
    <col min="10" max="10" width="18.75390625" style="1" customWidth="1"/>
    <col min="11" max="11" width="9.75390625" style="1" customWidth="1"/>
    <col min="12" max="12" width="18.75390625" style="1" customWidth="1"/>
    <col min="13" max="13" width="11.875" style="1" customWidth="1"/>
    <col min="14" max="14" width="18.625" style="1" customWidth="1"/>
    <col min="15" max="15" width="11.875" style="1" customWidth="1"/>
    <col min="16" max="16" width="18.625" style="1" customWidth="1"/>
    <col min="17" max="17" width="7.875" style="1" customWidth="1"/>
    <col min="18" max="18" width="18.75390625" style="1" customWidth="1"/>
    <col min="19" max="19" width="4.00390625" style="1" customWidth="1"/>
    <col min="20" max="16384" width="8.625" style="1" customWidth="1"/>
  </cols>
  <sheetData>
    <row r="1" spans="1:12" ht="22.5">
      <c r="A1" s="69" t="s">
        <v>111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ht="30" customHeight="1">
      <c r="B2" s="1" t="s">
        <v>54</v>
      </c>
    </row>
    <row r="3" spans="1:16" ht="15" customHeight="1" thickBot="1">
      <c r="A3" s="2"/>
      <c r="B3" s="6" t="s">
        <v>53</v>
      </c>
      <c r="C3" s="6"/>
      <c r="D3" s="6"/>
      <c r="E3" s="6"/>
      <c r="F3" s="6"/>
      <c r="G3" s="6"/>
      <c r="H3" s="6"/>
      <c r="I3" s="6"/>
      <c r="J3" s="6"/>
      <c r="L3" s="12" t="s">
        <v>3</v>
      </c>
      <c r="M3" s="6"/>
      <c r="N3" s="6"/>
      <c r="O3" s="6"/>
      <c r="P3" s="6"/>
    </row>
    <row r="4" spans="1:12" ht="30" customHeight="1">
      <c r="A4" s="6"/>
      <c r="B4" s="8" t="s">
        <v>75</v>
      </c>
      <c r="C4" s="8"/>
      <c r="D4" s="13"/>
      <c r="E4" s="70" t="s">
        <v>48</v>
      </c>
      <c r="F4" s="72"/>
      <c r="G4" s="70" t="s">
        <v>40</v>
      </c>
      <c r="H4" s="72"/>
      <c r="I4" s="70" t="s">
        <v>41</v>
      </c>
      <c r="J4" s="72"/>
      <c r="K4" s="70" t="s">
        <v>42</v>
      </c>
      <c r="L4" s="71"/>
    </row>
    <row r="5" spans="1:12" ht="30" customHeight="1">
      <c r="A5" s="6"/>
      <c r="B5" s="31" t="s">
        <v>50</v>
      </c>
      <c r="C5" s="9"/>
      <c r="D5" s="5"/>
      <c r="E5" s="10" t="s">
        <v>4</v>
      </c>
      <c r="F5" s="10" t="s">
        <v>5</v>
      </c>
      <c r="G5" s="10" t="s">
        <v>4</v>
      </c>
      <c r="H5" s="10" t="s">
        <v>5</v>
      </c>
      <c r="I5" s="10" t="s">
        <v>4</v>
      </c>
      <c r="J5" s="10" t="s">
        <v>5</v>
      </c>
      <c r="K5" s="10" t="s">
        <v>4</v>
      </c>
      <c r="L5" s="11" t="s">
        <v>5</v>
      </c>
    </row>
    <row r="6" spans="1:19" ht="30" customHeight="1">
      <c r="A6" s="32"/>
      <c r="B6" s="33" t="s">
        <v>101</v>
      </c>
      <c r="C6" s="12" t="s">
        <v>68</v>
      </c>
      <c r="D6" s="3"/>
      <c r="E6" s="47">
        <f>SUM(E7:E8)</f>
        <v>83162</v>
      </c>
      <c r="F6" s="48">
        <f aca="true" t="shared" si="0" ref="F6:L6">SUM(F7:F8)</f>
        <v>13307373607</v>
      </c>
      <c r="G6" s="48">
        <f t="shared" si="0"/>
        <v>37622</v>
      </c>
      <c r="H6" s="48">
        <f t="shared" si="0"/>
        <v>3261969957</v>
      </c>
      <c r="I6" s="48">
        <f t="shared" si="0"/>
        <v>11996</v>
      </c>
      <c r="J6" s="48">
        <f t="shared" si="0"/>
        <v>2182519248</v>
      </c>
      <c r="K6" s="48">
        <f t="shared" si="0"/>
        <v>201</v>
      </c>
      <c r="L6" s="48">
        <f t="shared" si="0"/>
        <v>275464604</v>
      </c>
      <c r="M6" s="6"/>
      <c r="S6" s="6"/>
    </row>
    <row r="7" spans="1:19" ht="18" customHeight="1">
      <c r="A7" s="15"/>
      <c r="B7" s="12"/>
      <c r="C7" s="12" t="s">
        <v>69</v>
      </c>
      <c r="D7" s="3"/>
      <c r="E7" s="49">
        <f>SUM(E9,E11,E13,E15,E17,E19,E21,E23,E25)</f>
        <v>77753</v>
      </c>
      <c r="F7" s="50">
        <f aca="true" t="shared" si="1" ref="F7:L8">SUM(F9,F11,F13,F15,F17,F19,F21,F23,F25)</f>
        <v>12569772590</v>
      </c>
      <c r="G7" s="50">
        <f t="shared" si="1"/>
        <v>34110</v>
      </c>
      <c r="H7" s="50">
        <f t="shared" si="1"/>
        <v>2915198863</v>
      </c>
      <c r="I7" s="50">
        <f t="shared" si="1"/>
        <v>11466</v>
      </c>
      <c r="J7" s="50">
        <f t="shared" si="1"/>
        <v>2116279525</v>
      </c>
      <c r="K7" s="50">
        <f t="shared" si="1"/>
        <v>179</v>
      </c>
      <c r="L7" s="50">
        <f t="shared" si="1"/>
        <v>256884050</v>
      </c>
      <c r="S7" s="6"/>
    </row>
    <row r="8" spans="1:19" ht="18" customHeight="1">
      <c r="A8" s="15"/>
      <c r="B8" s="12"/>
      <c r="C8" s="12" t="s">
        <v>70</v>
      </c>
      <c r="D8" s="3"/>
      <c r="E8" s="49">
        <f>SUM(E10,E12,E14,E16,E18,E20,E22,E24,E26)</f>
        <v>5409</v>
      </c>
      <c r="F8" s="50">
        <f t="shared" si="1"/>
        <v>737601017</v>
      </c>
      <c r="G8" s="50">
        <f t="shared" si="1"/>
        <v>3512</v>
      </c>
      <c r="H8" s="50">
        <f t="shared" si="1"/>
        <v>346771094</v>
      </c>
      <c r="I8" s="50">
        <f t="shared" si="1"/>
        <v>530</v>
      </c>
      <c r="J8" s="50">
        <f t="shared" si="1"/>
        <v>66239723</v>
      </c>
      <c r="K8" s="50">
        <f t="shared" si="1"/>
        <v>22</v>
      </c>
      <c r="L8" s="50">
        <f t="shared" si="1"/>
        <v>18580554</v>
      </c>
      <c r="S8" s="6"/>
    </row>
    <row r="9" spans="1:12" ht="30" customHeight="1">
      <c r="A9" s="6"/>
      <c r="B9" s="14" t="s">
        <v>102</v>
      </c>
      <c r="C9" s="12" t="s">
        <v>69</v>
      </c>
      <c r="D9" s="3"/>
      <c r="E9" s="49">
        <f aca="true" t="shared" si="2" ref="E9:F24">SUM(G9,I9,K9,E33,G33,I33,K33)</f>
        <v>555</v>
      </c>
      <c r="F9" s="50">
        <f t="shared" si="2"/>
        <v>76720097</v>
      </c>
      <c r="G9" s="6">
        <v>200</v>
      </c>
      <c r="H9" s="6">
        <v>18795650</v>
      </c>
      <c r="I9" s="6">
        <v>60</v>
      </c>
      <c r="J9" s="6">
        <v>7046531</v>
      </c>
      <c r="K9" s="12">
        <v>2</v>
      </c>
      <c r="L9" s="12">
        <v>4317941</v>
      </c>
    </row>
    <row r="10" spans="1:12" ht="18" customHeight="1">
      <c r="A10" s="6"/>
      <c r="B10" s="12"/>
      <c r="C10" s="12" t="s">
        <v>70</v>
      </c>
      <c r="D10" s="3"/>
      <c r="E10" s="49">
        <f t="shared" si="2"/>
        <v>6</v>
      </c>
      <c r="F10" s="50">
        <f t="shared" si="2"/>
        <v>1009482</v>
      </c>
      <c r="G10" s="12" t="s">
        <v>103</v>
      </c>
      <c r="H10" s="12" t="s">
        <v>103</v>
      </c>
      <c r="I10" s="12" t="s">
        <v>103</v>
      </c>
      <c r="J10" s="12" t="s">
        <v>103</v>
      </c>
      <c r="K10" s="12" t="s">
        <v>103</v>
      </c>
      <c r="L10" s="12" t="s">
        <v>103</v>
      </c>
    </row>
    <row r="11" spans="1:12" ht="30" customHeight="1">
      <c r="A11" s="6"/>
      <c r="B11" s="14" t="s">
        <v>104</v>
      </c>
      <c r="C11" s="12" t="s">
        <v>69</v>
      </c>
      <c r="D11" s="3"/>
      <c r="E11" s="49">
        <f t="shared" si="2"/>
        <v>588</v>
      </c>
      <c r="F11" s="50">
        <f t="shared" si="2"/>
        <v>109093016</v>
      </c>
      <c r="G11" s="6">
        <v>222</v>
      </c>
      <c r="H11" s="6">
        <v>17161257</v>
      </c>
      <c r="I11" s="6">
        <v>40</v>
      </c>
      <c r="J11" s="6">
        <v>3944784</v>
      </c>
      <c r="K11" s="12">
        <v>2</v>
      </c>
      <c r="L11" s="12">
        <v>854560</v>
      </c>
    </row>
    <row r="12" spans="1:12" ht="18" customHeight="1">
      <c r="A12" s="6"/>
      <c r="B12" s="12"/>
      <c r="C12" s="12" t="s">
        <v>70</v>
      </c>
      <c r="D12" s="3"/>
      <c r="E12" s="49">
        <f t="shared" si="2"/>
        <v>12</v>
      </c>
      <c r="F12" s="50">
        <f t="shared" si="2"/>
        <v>1780492</v>
      </c>
      <c r="G12" s="12">
        <v>6</v>
      </c>
      <c r="H12" s="12">
        <v>632230</v>
      </c>
      <c r="I12" s="12" t="s">
        <v>103</v>
      </c>
      <c r="J12" s="12" t="s">
        <v>103</v>
      </c>
      <c r="K12" s="12" t="s">
        <v>103</v>
      </c>
      <c r="L12" s="12" t="s">
        <v>103</v>
      </c>
    </row>
    <row r="13" spans="1:12" ht="30" customHeight="1">
      <c r="A13" s="6"/>
      <c r="B13" s="14" t="s">
        <v>105</v>
      </c>
      <c r="C13" s="12" t="s">
        <v>69</v>
      </c>
      <c r="D13" s="3"/>
      <c r="E13" s="49">
        <f t="shared" si="2"/>
        <v>25441</v>
      </c>
      <c r="F13" s="50">
        <f t="shared" si="2"/>
        <v>4508051391</v>
      </c>
      <c r="G13" s="6">
        <v>5559</v>
      </c>
      <c r="H13" s="6">
        <v>290849178</v>
      </c>
      <c r="I13" s="6">
        <v>4135</v>
      </c>
      <c r="J13" s="6">
        <v>922967805</v>
      </c>
      <c r="K13" s="12">
        <v>2</v>
      </c>
      <c r="L13" s="12">
        <v>7952771</v>
      </c>
    </row>
    <row r="14" spans="1:12" ht="18" customHeight="1">
      <c r="A14" s="6"/>
      <c r="B14" s="12"/>
      <c r="C14" s="12" t="s">
        <v>70</v>
      </c>
      <c r="D14" s="3"/>
      <c r="E14" s="49">
        <f t="shared" si="2"/>
        <v>56</v>
      </c>
      <c r="F14" s="50">
        <f t="shared" si="2"/>
        <v>10858604</v>
      </c>
      <c r="G14" s="12">
        <v>33</v>
      </c>
      <c r="H14" s="12">
        <v>5919447</v>
      </c>
      <c r="I14" s="12">
        <v>11</v>
      </c>
      <c r="J14" s="12">
        <v>1592405</v>
      </c>
      <c r="K14" s="12" t="s">
        <v>103</v>
      </c>
      <c r="L14" s="12" t="s">
        <v>103</v>
      </c>
    </row>
    <row r="15" spans="1:12" ht="30" customHeight="1">
      <c r="A15" s="6"/>
      <c r="B15" s="14" t="s">
        <v>59</v>
      </c>
      <c r="C15" s="12" t="s">
        <v>69</v>
      </c>
      <c r="D15" s="3"/>
      <c r="E15" s="49">
        <f t="shared" si="2"/>
        <v>12375</v>
      </c>
      <c r="F15" s="50">
        <f t="shared" si="2"/>
        <v>2297023781</v>
      </c>
      <c r="G15" s="6">
        <v>5056</v>
      </c>
      <c r="H15" s="6">
        <v>594590994</v>
      </c>
      <c r="I15" s="6">
        <v>1847</v>
      </c>
      <c r="J15" s="6">
        <v>341537249</v>
      </c>
      <c r="K15" s="6">
        <v>34</v>
      </c>
      <c r="L15" s="6">
        <v>61419628</v>
      </c>
    </row>
    <row r="16" spans="1:12" ht="18" customHeight="1">
      <c r="A16" s="6"/>
      <c r="B16" s="12"/>
      <c r="C16" s="12" t="s">
        <v>70</v>
      </c>
      <c r="D16" s="3"/>
      <c r="E16" s="49">
        <f t="shared" si="2"/>
        <v>296</v>
      </c>
      <c r="F16" s="50">
        <f t="shared" si="2"/>
        <v>64497612</v>
      </c>
      <c r="G16" s="6">
        <v>100</v>
      </c>
      <c r="H16" s="6">
        <v>20439615</v>
      </c>
      <c r="I16" s="6">
        <v>31</v>
      </c>
      <c r="J16" s="6">
        <v>3477731</v>
      </c>
      <c r="K16" s="12" t="s">
        <v>103</v>
      </c>
      <c r="L16" s="12" t="s">
        <v>103</v>
      </c>
    </row>
    <row r="17" spans="1:12" ht="30" customHeight="1">
      <c r="A17" s="6"/>
      <c r="B17" s="14" t="s">
        <v>106</v>
      </c>
      <c r="C17" s="12" t="s">
        <v>69</v>
      </c>
      <c r="D17" s="3"/>
      <c r="E17" s="49">
        <f t="shared" si="2"/>
        <v>19516</v>
      </c>
      <c r="F17" s="50">
        <f t="shared" si="2"/>
        <v>3233414173</v>
      </c>
      <c r="G17" s="6">
        <v>9392</v>
      </c>
      <c r="H17" s="6">
        <v>855934291</v>
      </c>
      <c r="I17" s="6">
        <v>3268</v>
      </c>
      <c r="J17" s="6">
        <v>588888497</v>
      </c>
      <c r="K17" s="6">
        <v>73</v>
      </c>
      <c r="L17" s="6">
        <v>92981460</v>
      </c>
    </row>
    <row r="18" spans="1:12" ht="18" customHeight="1">
      <c r="A18" s="6"/>
      <c r="B18" s="12"/>
      <c r="C18" s="12" t="s">
        <v>70</v>
      </c>
      <c r="D18" s="3"/>
      <c r="E18" s="49">
        <f t="shared" si="2"/>
        <v>1300</v>
      </c>
      <c r="F18" s="50">
        <f t="shared" si="2"/>
        <v>162574069</v>
      </c>
      <c r="G18" s="6">
        <v>832</v>
      </c>
      <c r="H18" s="6">
        <v>73578983</v>
      </c>
      <c r="I18" s="6">
        <v>175</v>
      </c>
      <c r="J18" s="6">
        <v>21593498</v>
      </c>
      <c r="K18" s="6">
        <v>4</v>
      </c>
      <c r="L18" s="6">
        <v>3647716</v>
      </c>
    </row>
    <row r="19" spans="1:12" ht="30" customHeight="1">
      <c r="A19" s="6"/>
      <c r="B19" s="14" t="s">
        <v>107</v>
      </c>
      <c r="C19" s="12" t="s">
        <v>69</v>
      </c>
      <c r="D19" s="3"/>
      <c r="E19" s="49">
        <f t="shared" si="2"/>
        <v>3448</v>
      </c>
      <c r="F19" s="50">
        <f t="shared" si="2"/>
        <v>568682096</v>
      </c>
      <c r="G19" s="6">
        <v>1868</v>
      </c>
      <c r="H19" s="6">
        <v>197725299</v>
      </c>
      <c r="I19" s="6">
        <v>459</v>
      </c>
      <c r="J19" s="6">
        <v>61040615</v>
      </c>
      <c r="K19" s="6">
        <v>13</v>
      </c>
      <c r="L19" s="6">
        <v>17530064</v>
      </c>
    </row>
    <row r="20" spans="1:12" ht="18" customHeight="1">
      <c r="A20" s="6"/>
      <c r="B20" s="12"/>
      <c r="C20" s="12" t="s">
        <v>70</v>
      </c>
      <c r="D20" s="3"/>
      <c r="E20" s="49">
        <f t="shared" si="2"/>
        <v>515</v>
      </c>
      <c r="F20" s="50">
        <f t="shared" si="2"/>
        <v>70227648</v>
      </c>
      <c r="G20" s="6">
        <v>300</v>
      </c>
      <c r="H20" s="6">
        <v>33675351</v>
      </c>
      <c r="I20" s="6">
        <v>64</v>
      </c>
      <c r="J20" s="6">
        <v>10171498</v>
      </c>
      <c r="K20" s="12">
        <v>3</v>
      </c>
      <c r="L20" s="12">
        <v>1373112</v>
      </c>
    </row>
    <row r="21" spans="1:12" ht="30" customHeight="1">
      <c r="A21" s="6"/>
      <c r="B21" s="14" t="s">
        <v>82</v>
      </c>
      <c r="C21" s="12" t="s">
        <v>69</v>
      </c>
      <c r="D21" s="3"/>
      <c r="E21" s="49">
        <f t="shared" si="2"/>
        <v>131</v>
      </c>
      <c r="F21" s="50">
        <f t="shared" si="2"/>
        <v>24213437</v>
      </c>
      <c r="G21" s="6">
        <v>72</v>
      </c>
      <c r="H21" s="6">
        <v>7741848</v>
      </c>
      <c r="I21" s="12">
        <v>11</v>
      </c>
      <c r="J21" s="12">
        <v>2217932</v>
      </c>
      <c r="K21" s="12" t="s">
        <v>108</v>
      </c>
      <c r="L21" s="12" t="s">
        <v>108</v>
      </c>
    </row>
    <row r="22" spans="1:12" ht="18.75" customHeight="1">
      <c r="A22" s="6"/>
      <c r="B22" s="14" t="s">
        <v>83</v>
      </c>
      <c r="C22" s="12" t="s">
        <v>70</v>
      </c>
      <c r="D22" s="3"/>
      <c r="E22" s="49">
        <f t="shared" si="2"/>
        <v>7</v>
      </c>
      <c r="F22" s="50">
        <f t="shared" si="2"/>
        <v>1894193</v>
      </c>
      <c r="G22" s="12">
        <v>1</v>
      </c>
      <c r="H22" s="12">
        <v>980</v>
      </c>
      <c r="I22" s="12" t="s">
        <v>103</v>
      </c>
      <c r="J22" s="12" t="s">
        <v>103</v>
      </c>
      <c r="K22" s="12" t="s">
        <v>103</v>
      </c>
      <c r="L22" s="12" t="s">
        <v>103</v>
      </c>
    </row>
    <row r="23" spans="1:12" ht="30" customHeight="1">
      <c r="A23" s="6"/>
      <c r="B23" s="14" t="s">
        <v>72</v>
      </c>
      <c r="C23" s="12" t="s">
        <v>69</v>
      </c>
      <c r="D23" s="3"/>
      <c r="E23" s="49">
        <f t="shared" si="2"/>
        <v>14596</v>
      </c>
      <c r="F23" s="50">
        <f t="shared" si="2"/>
        <v>1629433324</v>
      </c>
      <c r="G23" s="6">
        <v>10857</v>
      </c>
      <c r="H23" s="6">
        <v>853927015</v>
      </c>
      <c r="I23" s="6">
        <v>1453</v>
      </c>
      <c r="J23" s="6">
        <v>154615360</v>
      </c>
      <c r="K23" s="6">
        <v>51</v>
      </c>
      <c r="L23" s="6">
        <v>69574254</v>
      </c>
    </row>
    <row r="24" spans="1:12" ht="18" customHeight="1">
      <c r="A24" s="6"/>
      <c r="B24" s="12"/>
      <c r="C24" s="12" t="s">
        <v>70</v>
      </c>
      <c r="D24" s="3"/>
      <c r="E24" s="49">
        <f t="shared" si="2"/>
        <v>3207</v>
      </c>
      <c r="F24" s="50">
        <f t="shared" si="2"/>
        <v>423631734</v>
      </c>
      <c r="G24" s="6">
        <v>2232</v>
      </c>
      <c r="H24" s="6">
        <v>211581664</v>
      </c>
      <c r="I24" s="6">
        <v>247</v>
      </c>
      <c r="J24" s="6">
        <v>29220232</v>
      </c>
      <c r="K24" s="6">
        <v>15</v>
      </c>
      <c r="L24" s="6">
        <v>13559726</v>
      </c>
    </row>
    <row r="25" spans="1:12" ht="30" customHeight="1">
      <c r="A25" s="6"/>
      <c r="B25" s="12" t="s">
        <v>77</v>
      </c>
      <c r="C25" s="12" t="s">
        <v>69</v>
      </c>
      <c r="D25" s="3"/>
      <c r="E25" s="49">
        <f>SUM(G25,I25,K25,E49,G49,I49,K49)</f>
        <v>1103</v>
      </c>
      <c r="F25" s="50">
        <f>SUM(H25,J25,L25,F49,H49,J49,L49)</f>
        <v>123141275</v>
      </c>
      <c r="G25" s="6">
        <v>884</v>
      </c>
      <c r="H25" s="6">
        <v>78473331</v>
      </c>
      <c r="I25" s="6">
        <v>193</v>
      </c>
      <c r="J25" s="6">
        <v>34020752</v>
      </c>
      <c r="K25" s="6">
        <v>2</v>
      </c>
      <c r="L25" s="6">
        <v>2253372</v>
      </c>
    </row>
    <row r="26" spans="1:12" ht="18.75" customHeight="1">
      <c r="A26" s="6"/>
      <c r="B26" s="12"/>
      <c r="C26" s="12" t="s">
        <v>70</v>
      </c>
      <c r="D26" s="3"/>
      <c r="E26" s="49">
        <f>SUM(G26,I26,K26,E50,G50,I50,K50)</f>
        <v>10</v>
      </c>
      <c r="F26" s="50">
        <f>SUM(H26,J26,L26,F50,H50,J50,L50)</f>
        <v>1127183</v>
      </c>
      <c r="G26" s="6">
        <v>8</v>
      </c>
      <c r="H26" s="6">
        <v>942824</v>
      </c>
      <c r="I26" s="6">
        <v>2</v>
      </c>
      <c r="J26" s="6">
        <v>184359</v>
      </c>
      <c r="K26" s="12" t="s">
        <v>103</v>
      </c>
      <c r="L26" s="12" t="s">
        <v>103</v>
      </c>
    </row>
    <row r="27" spans="1:12" ht="15" customHeight="1" thickBot="1">
      <c r="A27" s="6"/>
      <c r="B27" s="6"/>
      <c r="C27" s="6"/>
      <c r="D27" s="3"/>
      <c r="E27" s="6"/>
      <c r="F27" s="6"/>
      <c r="G27" s="6"/>
      <c r="H27" s="6"/>
      <c r="I27" s="6"/>
      <c r="J27" s="6"/>
      <c r="K27" s="6"/>
      <c r="L27" s="6"/>
    </row>
    <row r="28" spans="1:12" ht="30" customHeight="1">
      <c r="A28" s="13"/>
      <c r="B28" s="8" t="s">
        <v>109</v>
      </c>
      <c r="C28" s="8"/>
      <c r="D28" s="13"/>
      <c r="E28" s="70" t="s">
        <v>43</v>
      </c>
      <c r="F28" s="72"/>
      <c r="G28" s="70" t="s">
        <v>44</v>
      </c>
      <c r="H28" s="72"/>
      <c r="I28" s="70" t="s">
        <v>45</v>
      </c>
      <c r="J28" s="71"/>
      <c r="K28" s="70" t="s">
        <v>49</v>
      </c>
      <c r="L28" s="71"/>
    </row>
    <row r="29" spans="1:12" ht="30" customHeight="1">
      <c r="A29" s="4"/>
      <c r="B29" s="9" t="s">
        <v>50</v>
      </c>
      <c r="C29" s="9"/>
      <c r="D29" s="5"/>
      <c r="E29" s="10" t="s">
        <v>4</v>
      </c>
      <c r="F29" s="10" t="s">
        <v>5</v>
      </c>
      <c r="G29" s="10" t="s">
        <v>4</v>
      </c>
      <c r="H29" s="10" t="s">
        <v>5</v>
      </c>
      <c r="I29" s="10" t="s">
        <v>4</v>
      </c>
      <c r="J29" s="10" t="s">
        <v>5</v>
      </c>
      <c r="K29" s="10" t="s">
        <v>4</v>
      </c>
      <c r="L29" s="11" t="s">
        <v>5</v>
      </c>
    </row>
    <row r="30" spans="1:12" ht="30" customHeight="1">
      <c r="A30" s="15"/>
      <c r="B30" s="14" t="s">
        <v>110</v>
      </c>
      <c r="C30" s="12" t="s">
        <v>68</v>
      </c>
      <c r="D30" s="3"/>
      <c r="E30" s="47">
        <f>SUM(E31:E32)</f>
        <v>27</v>
      </c>
      <c r="F30" s="50">
        <f aca="true" t="shared" si="3" ref="F30:L30">SUM(F31:F32)</f>
        <v>217073306</v>
      </c>
      <c r="G30" s="50">
        <f t="shared" si="3"/>
        <v>89</v>
      </c>
      <c r="H30" s="50">
        <f t="shared" si="3"/>
        <v>58603170</v>
      </c>
      <c r="I30" s="50">
        <f t="shared" si="3"/>
        <v>598</v>
      </c>
      <c r="J30" s="50">
        <f t="shared" si="3"/>
        <v>72303828</v>
      </c>
      <c r="K30" s="50">
        <f t="shared" si="3"/>
        <v>32629</v>
      </c>
      <c r="L30" s="50">
        <f t="shared" si="3"/>
        <v>7239439494</v>
      </c>
    </row>
    <row r="31" spans="1:18" ht="18" customHeight="1">
      <c r="A31" s="15"/>
      <c r="B31" s="12"/>
      <c r="C31" s="12" t="s">
        <v>69</v>
      </c>
      <c r="D31" s="3"/>
      <c r="E31" s="49">
        <f>SUM(E33,E35,E37,E39,E41,E43,E45,E47,E49)</f>
        <v>25</v>
      </c>
      <c r="F31" s="50">
        <f aca="true" t="shared" si="4" ref="F31:L32">SUM(F33,F35,F37,F39,F41,F43,F45,F47,F49)</f>
        <v>209073306</v>
      </c>
      <c r="G31" s="50">
        <f t="shared" si="4"/>
        <v>85</v>
      </c>
      <c r="H31" s="50">
        <f t="shared" si="4"/>
        <v>56470020</v>
      </c>
      <c r="I31" s="50">
        <f t="shared" si="4"/>
        <v>510</v>
      </c>
      <c r="J31" s="50">
        <f t="shared" si="4"/>
        <v>64321110</v>
      </c>
      <c r="K31" s="50">
        <f t="shared" si="4"/>
        <v>31378</v>
      </c>
      <c r="L31" s="50">
        <f t="shared" si="4"/>
        <v>6951545716</v>
      </c>
      <c r="M31" s="6"/>
      <c r="N31" s="6"/>
      <c r="O31" s="6"/>
      <c r="P31" s="6"/>
      <c r="Q31" s="6"/>
      <c r="R31" s="6"/>
    </row>
    <row r="32" spans="1:12" ht="18" customHeight="1">
      <c r="A32" s="15"/>
      <c r="B32" s="12"/>
      <c r="C32" s="12" t="s">
        <v>70</v>
      </c>
      <c r="D32" s="3"/>
      <c r="E32" s="49">
        <f>SUM(E34,E36,E38,E40,E42,E44,E46,E48,E50)</f>
        <v>2</v>
      </c>
      <c r="F32" s="50">
        <f t="shared" si="4"/>
        <v>8000000</v>
      </c>
      <c r="G32" s="50">
        <f t="shared" si="4"/>
        <v>4</v>
      </c>
      <c r="H32" s="50">
        <f t="shared" si="4"/>
        <v>2133150</v>
      </c>
      <c r="I32" s="50">
        <f t="shared" si="4"/>
        <v>88</v>
      </c>
      <c r="J32" s="50">
        <f t="shared" si="4"/>
        <v>7982718</v>
      </c>
      <c r="K32" s="50">
        <f t="shared" si="4"/>
        <v>1251</v>
      </c>
      <c r="L32" s="50">
        <f t="shared" si="4"/>
        <v>287893778</v>
      </c>
    </row>
    <row r="33" spans="1:12" ht="30" customHeight="1">
      <c r="A33" s="6"/>
      <c r="B33" s="14" t="s">
        <v>102</v>
      </c>
      <c r="C33" s="12" t="s">
        <v>69</v>
      </c>
      <c r="D33" s="3"/>
      <c r="E33" s="12" t="s">
        <v>108</v>
      </c>
      <c r="F33" s="12" t="s">
        <v>108</v>
      </c>
      <c r="G33" s="12" t="s">
        <v>108</v>
      </c>
      <c r="H33" s="12" t="s">
        <v>108</v>
      </c>
      <c r="I33" s="12">
        <v>12</v>
      </c>
      <c r="J33" s="12">
        <v>1701920</v>
      </c>
      <c r="K33" s="6">
        <v>281</v>
      </c>
      <c r="L33" s="6">
        <v>44858055</v>
      </c>
    </row>
    <row r="34" spans="1:12" ht="18" customHeight="1">
      <c r="A34" s="6"/>
      <c r="B34" s="12"/>
      <c r="C34" s="12" t="s">
        <v>70</v>
      </c>
      <c r="D34" s="3"/>
      <c r="E34" s="12" t="s">
        <v>103</v>
      </c>
      <c r="F34" s="12" t="s">
        <v>103</v>
      </c>
      <c r="G34" s="12" t="s">
        <v>103</v>
      </c>
      <c r="H34" s="12" t="s">
        <v>103</v>
      </c>
      <c r="I34" s="12" t="s">
        <v>103</v>
      </c>
      <c r="J34" s="12" t="s">
        <v>103</v>
      </c>
      <c r="K34" s="12">
        <v>6</v>
      </c>
      <c r="L34" s="12">
        <v>1009482</v>
      </c>
    </row>
    <row r="35" spans="1:12" ht="30" customHeight="1">
      <c r="A35" s="6"/>
      <c r="B35" s="14" t="s">
        <v>104</v>
      </c>
      <c r="C35" s="12" t="s">
        <v>69</v>
      </c>
      <c r="D35" s="3"/>
      <c r="E35" s="12" t="s">
        <v>108</v>
      </c>
      <c r="F35" s="12" t="s">
        <v>108</v>
      </c>
      <c r="G35" s="12" t="s">
        <v>108</v>
      </c>
      <c r="H35" s="12" t="s">
        <v>108</v>
      </c>
      <c r="I35" s="12">
        <v>4</v>
      </c>
      <c r="J35" s="12">
        <v>340360</v>
      </c>
      <c r="K35" s="6">
        <v>320</v>
      </c>
      <c r="L35" s="6">
        <v>86792055</v>
      </c>
    </row>
    <row r="36" spans="1:12" ht="18" customHeight="1">
      <c r="A36" s="6"/>
      <c r="B36" s="12"/>
      <c r="C36" s="12" t="s">
        <v>70</v>
      </c>
      <c r="D36" s="3"/>
      <c r="E36" s="12" t="s">
        <v>103</v>
      </c>
      <c r="F36" s="12" t="s">
        <v>103</v>
      </c>
      <c r="G36" s="12" t="s">
        <v>103</v>
      </c>
      <c r="H36" s="12" t="s">
        <v>103</v>
      </c>
      <c r="I36" s="12" t="s">
        <v>103</v>
      </c>
      <c r="J36" s="12" t="s">
        <v>103</v>
      </c>
      <c r="K36" s="12">
        <v>6</v>
      </c>
      <c r="L36" s="12">
        <v>1148262</v>
      </c>
    </row>
    <row r="37" spans="1:12" ht="30" customHeight="1">
      <c r="A37" s="6"/>
      <c r="B37" s="14" t="s">
        <v>105</v>
      </c>
      <c r="C37" s="12" t="s">
        <v>69</v>
      </c>
      <c r="D37" s="3"/>
      <c r="E37" s="34">
        <v>7</v>
      </c>
      <c r="F37" s="6">
        <v>36453575</v>
      </c>
      <c r="G37" s="6">
        <v>21</v>
      </c>
      <c r="H37" s="6">
        <v>14614380</v>
      </c>
      <c r="I37" s="6">
        <v>78</v>
      </c>
      <c r="J37" s="6">
        <v>7781160</v>
      </c>
      <c r="K37" s="6">
        <v>15639</v>
      </c>
      <c r="L37" s="6">
        <v>3227432522</v>
      </c>
    </row>
    <row r="38" spans="1:12" ht="18" customHeight="1">
      <c r="A38" s="6"/>
      <c r="B38" s="12"/>
      <c r="C38" s="12" t="s">
        <v>70</v>
      </c>
      <c r="D38" s="3"/>
      <c r="E38" s="12" t="s">
        <v>103</v>
      </c>
      <c r="F38" s="12" t="s">
        <v>103</v>
      </c>
      <c r="G38" s="12" t="s">
        <v>103</v>
      </c>
      <c r="H38" s="12" t="s">
        <v>103</v>
      </c>
      <c r="I38" s="12" t="s">
        <v>103</v>
      </c>
      <c r="J38" s="12" t="s">
        <v>103</v>
      </c>
      <c r="K38" s="6">
        <v>12</v>
      </c>
      <c r="L38" s="6">
        <v>3346752</v>
      </c>
    </row>
    <row r="39" spans="1:12" ht="30" customHeight="1">
      <c r="A39" s="6"/>
      <c r="B39" s="14" t="s">
        <v>59</v>
      </c>
      <c r="C39" s="12" t="s">
        <v>69</v>
      </c>
      <c r="D39" s="3"/>
      <c r="E39" s="34">
        <v>1</v>
      </c>
      <c r="F39" s="6">
        <v>5425000</v>
      </c>
      <c r="G39" s="6">
        <v>14</v>
      </c>
      <c r="H39" s="6">
        <v>7305840</v>
      </c>
      <c r="I39" s="6">
        <v>236</v>
      </c>
      <c r="J39" s="6">
        <v>30162380</v>
      </c>
      <c r="K39" s="6">
        <v>5187</v>
      </c>
      <c r="L39" s="6">
        <v>1256582690</v>
      </c>
    </row>
    <row r="40" spans="1:12" ht="18" customHeight="1">
      <c r="A40" s="6"/>
      <c r="B40" s="12"/>
      <c r="C40" s="12" t="s">
        <v>70</v>
      </c>
      <c r="D40" s="3"/>
      <c r="E40" s="12" t="s">
        <v>103</v>
      </c>
      <c r="F40" s="12" t="s">
        <v>103</v>
      </c>
      <c r="G40" s="12" t="s">
        <v>103</v>
      </c>
      <c r="H40" s="12" t="s">
        <v>103</v>
      </c>
      <c r="I40" s="12">
        <v>16</v>
      </c>
      <c r="J40" s="12">
        <v>1021150</v>
      </c>
      <c r="K40" s="6">
        <v>149</v>
      </c>
      <c r="L40" s="6">
        <v>39559116</v>
      </c>
    </row>
    <row r="41" spans="1:12" ht="30" customHeight="1">
      <c r="A41" s="6"/>
      <c r="B41" s="14" t="s">
        <v>106</v>
      </c>
      <c r="C41" s="12" t="s">
        <v>69</v>
      </c>
      <c r="D41" s="3"/>
      <c r="E41" s="34">
        <v>13</v>
      </c>
      <c r="F41" s="6">
        <v>119545731</v>
      </c>
      <c r="G41" s="6">
        <v>38</v>
      </c>
      <c r="H41" s="6">
        <v>26544480</v>
      </c>
      <c r="I41" s="6">
        <v>70</v>
      </c>
      <c r="J41" s="6">
        <v>10456500</v>
      </c>
      <c r="K41" s="6">
        <v>6662</v>
      </c>
      <c r="L41" s="6">
        <v>1539063214</v>
      </c>
    </row>
    <row r="42" spans="1:12" ht="18" customHeight="1">
      <c r="A42" s="6"/>
      <c r="B42" s="12"/>
      <c r="C42" s="12" t="s">
        <v>70</v>
      </c>
      <c r="D42" s="3"/>
      <c r="E42" s="35" t="s">
        <v>103</v>
      </c>
      <c r="F42" s="12" t="s">
        <v>103</v>
      </c>
      <c r="G42" s="12">
        <v>1</v>
      </c>
      <c r="H42" s="12">
        <v>618960</v>
      </c>
      <c r="I42" s="12">
        <v>20</v>
      </c>
      <c r="J42" s="12">
        <v>1770338</v>
      </c>
      <c r="K42" s="6">
        <v>268</v>
      </c>
      <c r="L42" s="6">
        <v>61364574</v>
      </c>
    </row>
    <row r="43" spans="1:12" ht="30" customHeight="1">
      <c r="A43" s="6"/>
      <c r="B43" s="14" t="s">
        <v>73</v>
      </c>
      <c r="C43" s="12" t="s">
        <v>69</v>
      </c>
      <c r="D43" s="3"/>
      <c r="E43" s="35" t="s">
        <v>108</v>
      </c>
      <c r="F43" s="12" t="s">
        <v>108</v>
      </c>
      <c r="G43" s="12">
        <v>2</v>
      </c>
      <c r="H43" s="12">
        <v>1205880</v>
      </c>
      <c r="I43" s="12">
        <v>22</v>
      </c>
      <c r="J43" s="12">
        <v>3035560</v>
      </c>
      <c r="K43" s="6">
        <v>1084</v>
      </c>
      <c r="L43" s="6">
        <v>288144678</v>
      </c>
    </row>
    <row r="44" spans="1:12" ht="18" customHeight="1">
      <c r="A44" s="6"/>
      <c r="B44" s="12"/>
      <c r="C44" s="12" t="s">
        <v>70</v>
      </c>
      <c r="D44" s="3"/>
      <c r="E44" s="12" t="s">
        <v>103</v>
      </c>
      <c r="F44" s="12" t="s">
        <v>103</v>
      </c>
      <c r="G44" s="12" t="s">
        <v>103</v>
      </c>
      <c r="H44" s="12" t="s">
        <v>103</v>
      </c>
      <c r="I44" s="12">
        <v>15</v>
      </c>
      <c r="J44" s="12">
        <v>1248160</v>
      </c>
      <c r="K44" s="6">
        <v>133</v>
      </c>
      <c r="L44" s="6">
        <v>23759527</v>
      </c>
    </row>
    <row r="45" spans="1:12" ht="30" customHeight="1">
      <c r="A45" s="6"/>
      <c r="B45" s="14" t="s">
        <v>82</v>
      </c>
      <c r="C45" s="12" t="s">
        <v>69</v>
      </c>
      <c r="D45" s="3"/>
      <c r="E45" s="12" t="s">
        <v>108</v>
      </c>
      <c r="F45" s="12" t="s">
        <v>108</v>
      </c>
      <c r="G45" s="12" t="s">
        <v>108</v>
      </c>
      <c r="H45" s="12" t="s">
        <v>108</v>
      </c>
      <c r="I45" s="12" t="s">
        <v>108</v>
      </c>
      <c r="J45" s="12" t="s">
        <v>108</v>
      </c>
      <c r="K45" s="6">
        <v>48</v>
      </c>
      <c r="L45" s="6">
        <v>14253657</v>
      </c>
    </row>
    <row r="46" spans="1:12" ht="18.75" customHeight="1">
      <c r="A46" s="6"/>
      <c r="B46" s="14" t="s">
        <v>83</v>
      </c>
      <c r="C46" s="12" t="s">
        <v>70</v>
      </c>
      <c r="D46" s="3"/>
      <c r="E46" s="12" t="s">
        <v>103</v>
      </c>
      <c r="F46" s="12" t="s">
        <v>103</v>
      </c>
      <c r="G46" s="12" t="s">
        <v>103</v>
      </c>
      <c r="H46" s="12" t="s">
        <v>103</v>
      </c>
      <c r="I46" s="12" t="s">
        <v>103</v>
      </c>
      <c r="J46" s="12" t="s">
        <v>103</v>
      </c>
      <c r="K46" s="6">
        <v>6</v>
      </c>
      <c r="L46" s="6">
        <v>1893213</v>
      </c>
    </row>
    <row r="47" spans="1:12" ht="30" customHeight="1">
      <c r="A47" s="6"/>
      <c r="B47" s="14" t="s">
        <v>74</v>
      </c>
      <c r="C47" s="12" t="s">
        <v>69</v>
      </c>
      <c r="D47" s="3"/>
      <c r="E47" s="35">
        <v>4</v>
      </c>
      <c r="F47" s="12">
        <v>47649000</v>
      </c>
      <c r="G47" s="6">
        <v>10</v>
      </c>
      <c r="H47" s="6">
        <v>6799440</v>
      </c>
      <c r="I47" s="6">
        <v>88</v>
      </c>
      <c r="J47" s="6">
        <v>10843230</v>
      </c>
      <c r="K47" s="6">
        <v>2133</v>
      </c>
      <c r="L47" s="6">
        <v>486025025</v>
      </c>
    </row>
    <row r="48" spans="1:12" ht="18" customHeight="1">
      <c r="A48" s="6"/>
      <c r="B48" s="12"/>
      <c r="C48" s="12" t="s">
        <v>70</v>
      </c>
      <c r="D48" s="3"/>
      <c r="E48" s="12">
        <v>2</v>
      </c>
      <c r="F48" s="12">
        <v>8000000</v>
      </c>
      <c r="G48" s="12">
        <v>3</v>
      </c>
      <c r="H48" s="12">
        <v>1514190</v>
      </c>
      <c r="I48" s="6">
        <v>37</v>
      </c>
      <c r="J48" s="6">
        <v>3943070</v>
      </c>
      <c r="K48" s="6">
        <v>671</v>
      </c>
      <c r="L48" s="6">
        <v>155812852</v>
      </c>
    </row>
    <row r="49" spans="1:12" ht="30" customHeight="1">
      <c r="A49" s="6"/>
      <c r="B49" s="12" t="s">
        <v>77</v>
      </c>
      <c r="C49" s="12" t="s">
        <v>69</v>
      </c>
      <c r="D49" s="3"/>
      <c r="E49" s="12" t="s">
        <v>108</v>
      </c>
      <c r="F49" s="12" t="s">
        <v>108</v>
      </c>
      <c r="G49" s="12" t="s">
        <v>108</v>
      </c>
      <c r="H49" s="12" t="s">
        <v>108</v>
      </c>
      <c r="I49" s="12" t="s">
        <v>108</v>
      </c>
      <c r="J49" s="12" t="s">
        <v>108</v>
      </c>
      <c r="K49" s="6">
        <v>24</v>
      </c>
      <c r="L49" s="6">
        <v>8393820</v>
      </c>
    </row>
    <row r="50" spans="1:12" ht="18.75" customHeight="1">
      <c r="A50" s="6"/>
      <c r="B50" s="12"/>
      <c r="C50" s="12" t="s">
        <v>70</v>
      </c>
      <c r="D50" s="3"/>
      <c r="E50" s="12" t="s">
        <v>103</v>
      </c>
      <c r="F50" s="12" t="s">
        <v>103</v>
      </c>
      <c r="G50" s="12" t="s">
        <v>103</v>
      </c>
      <c r="H50" s="12" t="s">
        <v>103</v>
      </c>
      <c r="I50" s="12" t="s">
        <v>103</v>
      </c>
      <c r="J50" s="12" t="s">
        <v>103</v>
      </c>
      <c r="K50" s="12" t="s">
        <v>103</v>
      </c>
      <c r="L50" s="12" t="s">
        <v>103</v>
      </c>
    </row>
    <row r="51" spans="1:12" ht="11.25" customHeight="1" thickBot="1">
      <c r="A51" s="2"/>
      <c r="B51" s="2"/>
      <c r="C51" s="2"/>
      <c r="D51" s="7"/>
      <c r="E51" s="2"/>
      <c r="F51" s="2"/>
      <c r="G51" s="2"/>
      <c r="H51" s="2"/>
      <c r="I51" s="2"/>
      <c r="J51" s="2"/>
      <c r="K51" s="2"/>
      <c r="L51" s="2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9">
    <mergeCell ref="A1:L1"/>
    <mergeCell ref="K28:L28"/>
    <mergeCell ref="G28:H28"/>
    <mergeCell ref="I28:J28"/>
    <mergeCell ref="E4:F4"/>
    <mergeCell ref="G4:H4"/>
    <mergeCell ref="I4:J4"/>
    <mergeCell ref="E28:F28"/>
    <mergeCell ref="K4:L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2"/>
  <colBreaks count="1" manualBreakCount="1">
    <brk id="12" max="61" man="1"/>
  </colBreaks>
  <ignoredErrors>
    <ignoredError sqref="E5:L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2012-11-06T10:00:57Z</cp:lastPrinted>
  <dcterms:created xsi:type="dcterms:W3CDTF">2005-08-24T01:34:16Z</dcterms:created>
  <dcterms:modified xsi:type="dcterms:W3CDTF">2014-03-05T01:43:43Z</dcterms:modified>
  <cp:category/>
  <cp:version/>
  <cp:contentType/>
  <cp:contentStatus/>
</cp:coreProperties>
</file>