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72" windowHeight="5796" activeTab="2"/>
  </bookViews>
  <sheets>
    <sheet name="（１）予算額" sheetId="1" r:id="rId1"/>
    <sheet name="（２）調定額" sheetId="2" r:id="rId2"/>
    <sheet name="（３）収入額" sheetId="3" r:id="rId3"/>
  </sheets>
  <externalReferences>
    <externalReference r:id="rId6"/>
  </externalReferences>
  <definedNames>
    <definedName name="_xlnm.Print_Area" localSheetId="0">'（１）予算額'!$A$1:$BI$35</definedName>
    <definedName name="_xlnm.Print_Area" localSheetId="1">'（２）調定額'!$A$1:$BI$35</definedName>
    <definedName name="_xlnm.Print_Area" localSheetId="2">'（３）収入額'!$A$1:$BI$35</definedName>
  </definedNames>
  <calcPr fullCalcOnLoad="1"/>
</workbook>
</file>

<file path=xl/sharedStrings.xml><?xml version="1.0" encoding="utf-8"?>
<sst xmlns="http://schemas.openxmlformats.org/spreadsheetml/2006/main" count="1624" uniqueCount="114">
  <si>
    <t>(1)予算額</t>
  </si>
  <si>
    <t>円</t>
  </si>
  <si>
    <t>％</t>
  </si>
  <si>
    <t>個  人</t>
  </si>
  <si>
    <t>法  人</t>
  </si>
  <si>
    <t>利子割</t>
  </si>
  <si>
    <t>―</t>
  </si>
  <si>
    <t>(2)調定額</t>
  </si>
  <si>
    <t>－</t>
  </si>
  <si>
    <t xml:space="preserve">             －</t>
  </si>
  <si>
    <t xml:space="preserve">(3)収入額 </t>
  </si>
  <si>
    <t>県税</t>
  </si>
  <si>
    <t>対　　　前年比</t>
  </si>
  <si>
    <t>平成１４年度</t>
  </si>
  <si>
    <t>平成１５年度</t>
  </si>
  <si>
    <t>配当割</t>
  </si>
  <si>
    <t>譲渡割</t>
  </si>
  <si>
    <t>（３）　　収　　　入　　　額</t>
  </si>
  <si>
    <t>（２）　　調　　　定　　　額</t>
  </si>
  <si>
    <t>（１）　　予　　　算　　　額</t>
  </si>
  <si>
    <t>平成１６年度</t>
  </si>
  <si>
    <t>狩猟税</t>
  </si>
  <si>
    <t>入猟税</t>
  </si>
  <si>
    <t>皆増</t>
  </si>
  <si>
    <t>産業廃棄物税</t>
  </si>
  <si>
    <t>平成１７年度</t>
  </si>
  <si>
    <t>対前年比</t>
  </si>
  <si>
    <t>平成１８年度</t>
  </si>
  <si>
    <t>皆増</t>
  </si>
  <si>
    <t>平成１９年度</t>
  </si>
  <si>
    <t>(3)収入額</t>
  </si>
  <si>
    <t xml:space="preserve">－ </t>
  </si>
  <si>
    <t xml:space="preserve">― </t>
  </si>
  <si>
    <t>平成２０年度</t>
  </si>
  <si>
    <t>平成２１年度</t>
  </si>
  <si>
    <t>自動車取得税</t>
  </si>
  <si>
    <t>軽油引取税</t>
  </si>
  <si>
    <t>皆増</t>
  </si>
  <si>
    <t>科目</t>
  </si>
  <si>
    <t xml:space="preserve">平成３年度 </t>
  </si>
  <si>
    <t>平成６年度</t>
  </si>
  <si>
    <t xml:space="preserve">平成７年度 </t>
  </si>
  <si>
    <t>普通税</t>
  </si>
  <si>
    <t>県民税</t>
  </si>
  <si>
    <t>地方消費税</t>
  </si>
  <si>
    <t>不動産取得税</t>
  </si>
  <si>
    <t>県たばこ税</t>
  </si>
  <si>
    <t>ゴルフ場利用税</t>
  </si>
  <si>
    <t>自動車税</t>
  </si>
  <si>
    <t>鉱区税</t>
  </si>
  <si>
    <t>狩猟者登録税</t>
  </si>
  <si>
    <t>固定資産税</t>
  </si>
  <si>
    <t>特別地方消費税</t>
  </si>
  <si>
    <t>目的税</t>
  </si>
  <si>
    <t>自動車取得税</t>
  </si>
  <si>
    <t>軽油引取税</t>
  </si>
  <si>
    <t>対前
年比</t>
  </si>
  <si>
    <t>平成２２年度</t>
  </si>
  <si>
    <t>平成２３年度</t>
  </si>
  <si>
    <t>平成２４年度</t>
  </si>
  <si>
    <t>平成２５年度</t>
  </si>
  <si>
    <t>－</t>
  </si>
  <si>
    <t>第一　徴収に関する調</t>
  </si>
  <si>
    <t>(3)収入額</t>
  </si>
  <si>
    <t xml:space="preserve">平成８年度 </t>
  </si>
  <si>
    <t xml:space="preserve">平成９年度 </t>
  </si>
  <si>
    <t xml:space="preserve">平成１０年度 </t>
  </si>
  <si>
    <t xml:space="preserve">平成１１年度 </t>
  </si>
  <si>
    <t xml:space="preserve">平成１２年度 </t>
  </si>
  <si>
    <t xml:space="preserve">平成１３年度 </t>
  </si>
  <si>
    <t>普通税</t>
  </si>
  <si>
    <t xml:space="preserve">－ </t>
  </si>
  <si>
    <t xml:space="preserve">－ </t>
  </si>
  <si>
    <t>事業税</t>
  </si>
  <si>
    <t xml:space="preserve">― </t>
  </si>
  <si>
    <t xml:space="preserve">－ </t>
  </si>
  <si>
    <t xml:space="preserve">― </t>
  </si>
  <si>
    <t xml:space="preserve">－ </t>
  </si>
  <si>
    <t xml:space="preserve">－ </t>
  </si>
  <si>
    <t xml:space="preserve">－ </t>
  </si>
  <si>
    <t xml:space="preserve">－ </t>
  </si>
  <si>
    <t>(1)予算額</t>
  </si>
  <si>
    <t>(1)予算額</t>
  </si>
  <si>
    <t xml:space="preserve">― </t>
  </si>
  <si>
    <t>－</t>
  </si>
  <si>
    <t xml:space="preserve">― </t>
  </si>
  <si>
    <t xml:space="preserve">― </t>
  </si>
  <si>
    <t>皆増</t>
  </si>
  <si>
    <t>(2)調定額</t>
  </si>
  <si>
    <t>(2)調定額</t>
  </si>
  <si>
    <t>普通税</t>
  </si>
  <si>
    <t>平成２６年度</t>
  </si>
  <si>
    <t xml:space="preserve">－ </t>
  </si>
  <si>
    <t xml:space="preserve">－ </t>
  </si>
  <si>
    <t xml:space="preserve">－ </t>
  </si>
  <si>
    <t>皆増</t>
  </si>
  <si>
    <t xml:space="preserve">－ </t>
  </si>
  <si>
    <t>皆増</t>
  </si>
  <si>
    <t>平成２７年度</t>
  </si>
  <si>
    <t>4　県税の予算額、調定額及び収入額の累年比較（その１）</t>
  </si>
  <si>
    <t>4　県税の予算額、調定額及び収入額の累年比較（その２）</t>
  </si>
  <si>
    <t>4　県税の予算額、調定額及び収入額の累年比較（その３）</t>
  </si>
  <si>
    <t>平成２８年度</t>
  </si>
  <si>
    <t>平成２９年度</t>
  </si>
  <si>
    <t>平成３０年度</t>
  </si>
  <si>
    <t>令和元年度</t>
  </si>
  <si>
    <t>令和元年度</t>
  </si>
  <si>
    <t>令和２年度</t>
  </si>
  <si>
    <t>令和２年度</t>
  </si>
  <si>
    <t>自動車取得税　　(旧法による税)</t>
  </si>
  <si>
    <t>令和３年度</t>
  </si>
  <si>
    <t>令和３年度</t>
  </si>
  <si>
    <t>令和４年度</t>
  </si>
  <si>
    <t>令和４年度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</si>
</sst>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[Red]#,##0"/>
    <numFmt numFmtId="182" formatCode="0.0;[Red]0.0"/>
    <numFmt numFmtId="183" formatCode="#,##0.0;[Red]#,##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 "/>
    <numFmt numFmtId="189" formatCode="#,##0_ "/>
    <numFmt numFmtId="190" formatCode="#,##0_);[Red]\(#,##0\)"/>
    <numFmt numFmtId="191" formatCode="0.0_);\(0.0\)"/>
    <numFmt numFmtId="192" formatCode="0.0_);[Red]\(0.0\)"/>
    <numFmt numFmtId="193" formatCode="#,##0.0_);[Red]\(#,##0.0\)"/>
    <numFmt numFmtId="194" formatCode="0_ "/>
    <numFmt numFmtId="195" formatCode="0_);[Red]\(0\)"/>
    <numFmt numFmtId="196" formatCode="#,##0.00_);[Red]\(#,##0.00\)"/>
    <numFmt numFmtId="197" formatCode=".0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</numFmts>
  <fonts count="48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20"/>
      <name val="ＭＳ ゴシック"/>
      <family val="3"/>
    </font>
    <font>
      <sz val="25"/>
      <name val="ＭＳ ゴシック"/>
      <family val="3"/>
    </font>
    <font>
      <sz val="14"/>
      <name val="ＭＳ 明朝"/>
      <family val="1"/>
    </font>
    <font>
      <sz val="16"/>
      <name val="ＭＳ 明朝"/>
      <family val="1"/>
    </font>
    <font>
      <b/>
      <sz val="24"/>
      <name val="ＭＳ ゴシック"/>
      <family val="3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192" fontId="9" fillId="0" borderId="0" xfId="0" applyNumberFormat="1" applyFont="1" applyAlignment="1">
      <alignment horizontal="right" vertical="center"/>
    </xf>
    <xf numFmtId="192" fontId="5" fillId="0" borderId="0" xfId="0" applyNumberFormat="1" applyFont="1" applyAlignment="1">
      <alignment vertical="center"/>
    </xf>
    <xf numFmtId="193" fontId="9" fillId="0" borderId="0" xfId="0" applyNumberFormat="1" applyFont="1" applyAlignment="1">
      <alignment horizontal="right" vertical="center"/>
    </xf>
    <xf numFmtId="193" fontId="5" fillId="0" borderId="0" xfId="0" applyNumberFormat="1" applyFont="1" applyAlignment="1">
      <alignment vertical="center"/>
    </xf>
    <xf numFmtId="192" fontId="9" fillId="0" borderId="0" xfId="0" applyNumberFormat="1" applyFont="1" applyAlignment="1">
      <alignment horizontal="left" vertical="center"/>
    </xf>
    <xf numFmtId="192" fontId="5" fillId="0" borderId="10" xfId="0" applyNumberFormat="1" applyFont="1" applyBorder="1" applyAlignment="1">
      <alignment vertical="center"/>
    </xf>
    <xf numFmtId="192" fontId="8" fillId="0" borderId="0" xfId="0" applyNumberFormat="1" applyFont="1" applyAlignment="1">
      <alignment vertical="center"/>
    </xf>
    <xf numFmtId="190" fontId="5" fillId="0" borderId="0" xfId="0" applyNumberFormat="1" applyFont="1" applyAlignment="1">
      <alignment vertical="center"/>
    </xf>
    <xf numFmtId="190" fontId="9" fillId="0" borderId="0" xfId="0" applyNumberFormat="1" applyFont="1" applyAlignment="1">
      <alignment horizontal="left" vertical="center"/>
    </xf>
    <xf numFmtId="190" fontId="9" fillId="0" borderId="0" xfId="0" applyNumberFormat="1" applyFont="1" applyAlignment="1">
      <alignment horizontal="right" vertical="center"/>
    </xf>
    <xf numFmtId="193" fontId="9" fillId="0" borderId="0" xfId="0" applyNumberFormat="1" applyFont="1" applyAlignment="1">
      <alignment horizontal="left" vertical="center"/>
    </xf>
    <xf numFmtId="193" fontId="5" fillId="0" borderId="11" xfId="0" applyNumberFormat="1" applyFont="1" applyBorder="1" applyAlignment="1">
      <alignment vertical="center"/>
    </xf>
    <xf numFmtId="193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192" fontId="5" fillId="0" borderId="11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92" fontId="5" fillId="0" borderId="0" xfId="0" applyNumberFormat="1" applyFont="1" applyBorder="1" applyAlignment="1">
      <alignment vertical="center"/>
    </xf>
    <xf numFmtId="192" fontId="9" fillId="0" borderId="0" xfId="0" applyNumberFormat="1" applyFont="1" applyBorder="1" applyAlignment="1">
      <alignment horizontal="left" vertical="center"/>
    </xf>
    <xf numFmtId="193" fontId="5" fillId="0" borderId="10" xfId="0" applyNumberFormat="1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49" fontId="10" fillId="0" borderId="0" xfId="0" applyNumberFormat="1" applyFont="1" applyAlignment="1">
      <alignment vertical="center"/>
    </xf>
    <xf numFmtId="193" fontId="10" fillId="0" borderId="14" xfId="0" applyNumberFormat="1" applyFont="1" applyBorder="1" applyAlignment="1">
      <alignment horizontal="center" vertical="center"/>
    </xf>
    <xf numFmtId="193" fontId="10" fillId="0" borderId="15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3" fontId="10" fillId="0" borderId="16" xfId="49" applyFont="1" applyBorder="1" applyAlignment="1">
      <alignment vertical="center"/>
    </xf>
    <xf numFmtId="3" fontId="10" fillId="0" borderId="14" xfId="49" applyFont="1" applyBorder="1" applyAlignment="1">
      <alignment vertical="center"/>
    </xf>
    <xf numFmtId="3" fontId="10" fillId="0" borderId="16" xfId="49" applyFont="1" applyFill="1" applyBorder="1" applyAlignment="1">
      <alignment vertical="center"/>
    </xf>
    <xf numFmtId="3" fontId="10" fillId="0" borderId="17" xfId="49" applyFont="1" applyBorder="1" applyAlignment="1">
      <alignment vertical="center"/>
    </xf>
    <xf numFmtId="3" fontId="10" fillId="0" borderId="18" xfId="49" applyFont="1" applyBorder="1" applyAlignment="1">
      <alignment vertical="center"/>
    </xf>
    <xf numFmtId="3" fontId="10" fillId="0" borderId="15" xfId="49" applyFont="1" applyBorder="1" applyAlignment="1">
      <alignment vertical="center"/>
    </xf>
    <xf numFmtId="3" fontId="10" fillId="0" borderId="19" xfId="49" applyFont="1" applyBorder="1" applyAlignment="1">
      <alignment vertical="center"/>
    </xf>
    <xf numFmtId="0" fontId="11" fillId="0" borderId="10" xfId="0" applyFont="1" applyBorder="1" applyAlignment="1">
      <alignment horizontal="distributed" vertical="center"/>
    </xf>
    <xf numFmtId="3" fontId="5" fillId="0" borderId="0" xfId="49" applyFont="1" applyAlignment="1">
      <alignment vertical="center"/>
    </xf>
    <xf numFmtId="3" fontId="9" fillId="0" borderId="0" xfId="49" applyFont="1" applyAlignment="1">
      <alignment horizontal="left" vertical="center"/>
    </xf>
    <xf numFmtId="3" fontId="10" fillId="0" borderId="12" xfId="49" applyFont="1" applyBorder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right" vertical="center"/>
    </xf>
    <xf numFmtId="3" fontId="5" fillId="0" borderId="10" xfId="49" applyFont="1" applyBorder="1" applyAlignment="1">
      <alignment vertical="center"/>
    </xf>
    <xf numFmtId="3" fontId="10" fillId="0" borderId="13" xfId="49" applyFont="1" applyBorder="1" applyAlignment="1">
      <alignment horizontal="center" vertical="center"/>
    </xf>
    <xf numFmtId="3" fontId="10" fillId="33" borderId="16" xfId="49" applyFont="1" applyFill="1" applyBorder="1" applyAlignment="1">
      <alignment vertical="center"/>
    </xf>
    <xf numFmtId="3" fontId="9" fillId="0" borderId="0" xfId="49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3" fontId="10" fillId="0" borderId="11" xfId="49" applyFont="1" applyBorder="1" applyAlignment="1">
      <alignment vertical="center"/>
    </xf>
    <xf numFmtId="3" fontId="10" fillId="0" borderId="20" xfId="49" applyFont="1" applyBorder="1" applyAlignment="1">
      <alignment vertical="center"/>
    </xf>
    <xf numFmtId="193" fontId="0" fillId="0" borderId="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horizontal="distributed" vertical="center"/>
    </xf>
    <xf numFmtId="3" fontId="13" fillId="0" borderId="10" xfId="49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192" fontId="10" fillId="0" borderId="12" xfId="0" applyNumberFormat="1" applyFont="1" applyBorder="1" applyAlignment="1">
      <alignment horizontal="distributed" vertical="center"/>
    </xf>
    <xf numFmtId="190" fontId="10" fillId="0" borderId="12" xfId="0" applyNumberFormat="1" applyFont="1" applyBorder="1" applyAlignment="1">
      <alignment horizontal="center" vertical="center"/>
    </xf>
    <xf numFmtId="193" fontId="10" fillId="0" borderId="13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right" vertical="center"/>
    </xf>
    <xf numFmtId="192" fontId="10" fillId="0" borderId="16" xfId="0" applyNumberFormat="1" applyFont="1" applyBorder="1" applyAlignment="1">
      <alignment horizontal="right" vertical="center"/>
    </xf>
    <xf numFmtId="190" fontId="10" fillId="0" borderId="16" xfId="0" applyNumberFormat="1" applyFont="1" applyBorder="1" applyAlignment="1">
      <alignment horizontal="right" vertical="center"/>
    </xf>
    <xf numFmtId="195" fontId="10" fillId="0" borderId="16" xfId="0" applyNumberFormat="1" applyFont="1" applyBorder="1" applyAlignment="1">
      <alignment horizontal="right" vertical="center"/>
    </xf>
    <xf numFmtId="3" fontId="10" fillId="0" borderId="16" xfId="49" applyFont="1" applyBorder="1" applyAlignment="1">
      <alignment horizontal="right" vertical="center"/>
    </xf>
    <xf numFmtId="195" fontId="10" fillId="0" borderId="14" xfId="0" applyNumberFormat="1" applyFont="1" applyBorder="1" applyAlignment="1">
      <alignment horizontal="right" vertical="center"/>
    </xf>
    <xf numFmtId="3" fontId="10" fillId="0" borderId="14" xfId="49" applyFont="1" applyBorder="1" applyAlignment="1">
      <alignment horizontal="right" vertical="center"/>
    </xf>
    <xf numFmtId="3" fontId="10" fillId="0" borderId="18" xfId="49" applyFont="1" applyBorder="1" applyAlignment="1">
      <alignment horizontal="right" vertical="center"/>
    </xf>
    <xf numFmtId="195" fontId="10" fillId="0" borderId="18" xfId="0" applyNumberFormat="1" applyFont="1" applyBorder="1" applyAlignment="1">
      <alignment horizontal="right" vertical="center"/>
    </xf>
    <xf numFmtId="3" fontId="10" fillId="0" borderId="19" xfId="0" applyNumberFormat="1" applyFont="1" applyBorder="1" applyAlignment="1">
      <alignment vertical="center"/>
    </xf>
    <xf numFmtId="177" fontId="10" fillId="0" borderId="19" xfId="0" applyNumberFormat="1" applyFont="1" applyBorder="1" applyAlignment="1">
      <alignment vertical="center"/>
    </xf>
    <xf numFmtId="192" fontId="10" fillId="0" borderId="19" xfId="0" applyNumberFormat="1" applyFont="1" applyBorder="1" applyAlignment="1">
      <alignment vertical="center"/>
    </xf>
    <xf numFmtId="190" fontId="10" fillId="0" borderId="19" xfId="0" applyNumberFormat="1" applyFont="1" applyBorder="1" applyAlignment="1">
      <alignment vertical="center"/>
    </xf>
    <xf numFmtId="193" fontId="10" fillId="0" borderId="19" xfId="0" applyNumberFormat="1" applyFont="1" applyBorder="1" applyAlignment="1">
      <alignment vertical="center"/>
    </xf>
    <xf numFmtId="193" fontId="10" fillId="0" borderId="15" xfId="0" applyNumberFormat="1" applyFont="1" applyBorder="1" applyAlignment="1">
      <alignment vertical="center"/>
    </xf>
    <xf numFmtId="193" fontId="10" fillId="0" borderId="15" xfId="49" applyNumberFormat="1" applyFont="1" applyBorder="1" applyAlignment="1">
      <alignment vertical="center"/>
    </xf>
    <xf numFmtId="0" fontId="10" fillId="0" borderId="19" xfId="0" applyFont="1" applyBorder="1" applyAlignment="1">
      <alignment horizontal="distributed" vertical="center"/>
    </xf>
    <xf numFmtId="3" fontId="10" fillId="0" borderId="13" xfId="49" applyFont="1" applyBorder="1" applyAlignment="1">
      <alignment vertical="center"/>
    </xf>
    <xf numFmtId="193" fontId="10" fillId="0" borderId="14" xfId="0" applyNumberFormat="1" applyFont="1" applyBorder="1" applyAlignment="1">
      <alignment vertical="center"/>
    </xf>
    <xf numFmtId="0" fontId="10" fillId="0" borderId="16" xfId="0" applyFont="1" applyBorder="1" applyAlignment="1">
      <alignment horizontal="distributed" vertical="center"/>
    </xf>
    <xf numFmtId="3" fontId="10" fillId="0" borderId="16" xfId="0" applyNumberFormat="1" applyFont="1" applyBorder="1" applyAlignment="1">
      <alignment vertical="center"/>
    </xf>
    <xf numFmtId="177" fontId="10" fillId="0" borderId="16" xfId="0" applyNumberFormat="1" applyFont="1" applyBorder="1" applyAlignment="1">
      <alignment vertical="center"/>
    </xf>
    <xf numFmtId="192" fontId="10" fillId="0" borderId="16" xfId="0" applyNumberFormat="1" applyFont="1" applyBorder="1" applyAlignment="1">
      <alignment vertical="center"/>
    </xf>
    <xf numFmtId="190" fontId="10" fillId="0" borderId="16" xfId="0" applyNumberFormat="1" applyFont="1" applyBorder="1" applyAlignment="1">
      <alignment vertical="center"/>
    </xf>
    <xf numFmtId="193" fontId="10" fillId="0" borderId="16" xfId="0" applyNumberFormat="1" applyFont="1" applyBorder="1" applyAlignment="1">
      <alignment vertical="center"/>
    </xf>
    <xf numFmtId="193" fontId="10" fillId="0" borderId="18" xfId="0" applyNumberFormat="1" applyFont="1" applyBorder="1" applyAlignment="1">
      <alignment vertical="center"/>
    </xf>
    <xf numFmtId="3" fontId="10" fillId="0" borderId="17" xfId="49" applyFont="1" applyBorder="1" applyAlignment="1">
      <alignment horizontal="right" vertical="center"/>
    </xf>
    <xf numFmtId="193" fontId="10" fillId="0" borderId="18" xfId="49" applyNumberFormat="1" applyFont="1" applyBorder="1" applyAlignment="1">
      <alignment vertical="center"/>
    </xf>
    <xf numFmtId="3" fontId="10" fillId="0" borderId="16" xfId="0" applyNumberFormat="1" applyFont="1" applyBorder="1" applyAlignment="1">
      <alignment horizontal="right" vertical="center"/>
    </xf>
    <xf numFmtId="177" fontId="10" fillId="0" borderId="16" xfId="0" applyNumberFormat="1" applyFont="1" applyBorder="1" applyAlignment="1">
      <alignment horizontal="right" vertical="center"/>
    </xf>
    <xf numFmtId="49" fontId="10" fillId="0" borderId="16" xfId="0" applyNumberFormat="1" applyFont="1" applyBorder="1" applyAlignment="1">
      <alignment horizontal="right" vertical="center"/>
    </xf>
    <xf numFmtId="190" fontId="10" fillId="0" borderId="16" xfId="0" applyNumberFormat="1" applyFont="1" applyBorder="1" applyAlignment="1">
      <alignment horizontal="center" vertical="center"/>
    </xf>
    <xf numFmtId="193" fontId="10" fillId="0" borderId="16" xfId="0" applyNumberFormat="1" applyFont="1" applyBorder="1" applyAlignment="1">
      <alignment horizontal="center" vertical="center"/>
    </xf>
    <xf numFmtId="3" fontId="10" fillId="0" borderId="16" xfId="49" applyFont="1" applyBorder="1" applyAlignment="1">
      <alignment horizontal="center" vertical="center"/>
    </xf>
    <xf numFmtId="181" fontId="10" fillId="0" borderId="16" xfId="0" applyNumberFormat="1" applyFont="1" applyBorder="1" applyAlignment="1">
      <alignment horizontal="right" vertical="center"/>
    </xf>
    <xf numFmtId="193" fontId="10" fillId="0" borderId="14" xfId="49" applyNumberFormat="1" applyFont="1" applyBorder="1" applyAlignment="1">
      <alignment vertical="center"/>
    </xf>
    <xf numFmtId="193" fontId="10" fillId="0" borderId="16" xfId="49" applyNumberFormat="1" applyFont="1" applyBorder="1" applyAlignment="1">
      <alignment horizontal="center" vertical="center"/>
    </xf>
    <xf numFmtId="193" fontId="10" fillId="0" borderId="14" xfId="49" applyNumberFormat="1" applyFont="1" applyBorder="1" applyAlignment="1">
      <alignment horizontal="center" vertical="center"/>
    </xf>
    <xf numFmtId="3" fontId="10" fillId="0" borderId="14" xfId="49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right" vertical="center"/>
    </xf>
    <xf numFmtId="3" fontId="10" fillId="0" borderId="12" xfId="49" applyFont="1" applyBorder="1" applyAlignment="1">
      <alignment vertical="center"/>
    </xf>
    <xf numFmtId="193" fontId="10" fillId="0" borderId="13" xfId="0" applyNumberFormat="1" applyFont="1" applyBorder="1" applyAlignment="1">
      <alignment vertical="center"/>
    </xf>
    <xf numFmtId="193" fontId="10" fillId="0" borderId="13" xfId="49" applyNumberFormat="1" applyFont="1" applyBorder="1" applyAlignment="1">
      <alignment vertical="center"/>
    </xf>
    <xf numFmtId="3" fontId="10" fillId="0" borderId="19" xfId="0" applyNumberFormat="1" applyFont="1" applyBorder="1" applyAlignment="1">
      <alignment horizontal="right" vertical="center"/>
    </xf>
    <xf numFmtId="177" fontId="10" fillId="0" borderId="19" xfId="0" applyNumberFormat="1" applyFont="1" applyBorder="1" applyAlignment="1">
      <alignment horizontal="right" vertical="center"/>
    </xf>
    <xf numFmtId="49" fontId="10" fillId="0" borderId="19" xfId="0" applyNumberFormat="1" applyFont="1" applyBorder="1" applyAlignment="1">
      <alignment horizontal="right" vertical="center"/>
    </xf>
    <xf numFmtId="190" fontId="10" fillId="0" borderId="19" xfId="0" applyNumberFormat="1" applyFont="1" applyBorder="1" applyAlignment="1">
      <alignment horizontal="center" vertical="center"/>
    </xf>
    <xf numFmtId="193" fontId="10" fillId="0" borderId="19" xfId="0" applyNumberFormat="1" applyFont="1" applyBorder="1" applyAlignment="1">
      <alignment horizontal="center" vertical="center"/>
    </xf>
    <xf numFmtId="3" fontId="10" fillId="0" borderId="19" xfId="49" applyFont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11" fillId="0" borderId="0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193" fontId="10" fillId="0" borderId="14" xfId="0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10" fillId="0" borderId="18" xfId="0" applyFont="1" applyBorder="1" applyAlignment="1">
      <alignment horizontal="right" vertical="center"/>
    </xf>
    <xf numFmtId="0" fontId="10" fillId="0" borderId="17" xfId="0" applyFont="1" applyBorder="1" applyAlignment="1">
      <alignment horizontal="right" vertical="center"/>
    </xf>
    <xf numFmtId="193" fontId="10" fillId="0" borderId="18" xfId="0" applyNumberFormat="1" applyFont="1" applyBorder="1" applyAlignment="1">
      <alignment horizontal="right" vertical="center"/>
    </xf>
    <xf numFmtId="193" fontId="10" fillId="0" borderId="15" xfId="49" applyNumberFormat="1" applyFont="1" applyBorder="1" applyAlignment="1">
      <alignment horizontal="right" vertical="center"/>
    </xf>
    <xf numFmtId="193" fontId="10" fillId="0" borderId="14" xfId="49" applyNumberFormat="1" applyFont="1" applyBorder="1" applyAlignment="1">
      <alignment horizontal="right" vertical="center"/>
    </xf>
    <xf numFmtId="193" fontId="10" fillId="0" borderId="17" xfId="49" applyNumberFormat="1" applyFont="1" applyBorder="1" applyAlignment="1">
      <alignment vertical="center"/>
    </xf>
    <xf numFmtId="193" fontId="10" fillId="0" borderId="18" xfId="49" applyNumberFormat="1" applyFont="1" applyBorder="1" applyAlignment="1">
      <alignment horizontal="right" vertical="center"/>
    </xf>
    <xf numFmtId="193" fontId="10" fillId="0" borderId="16" xfId="49" applyNumberFormat="1" applyFont="1" applyBorder="1" applyAlignment="1">
      <alignment vertical="center"/>
    </xf>
    <xf numFmtId="49" fontId="10" fillId="0" borderId="16" xfId="0" applyNumberFormat="1" applyFont="1" applyBorder="1" applyAlignment="1">
      <alignment horizontal="center" vertical="center"/>
    </xf>
    <xf numFmtId="192" fontId="10" fillId="0" borderId="16" xfId="0" applyNumberFormat="1" applyFont="1" applyBorder="1" applyAlignment="1">
      <alignment horizontal="center" vertical="center"/>
    </xf>
    <xf numFmtId="193" fontId="10" fillId="0" borderId="12" xfId="49" applyNumberFormat="1" applyFont="1" applyBorder="1" applyAlignment="1">
      <alignment vertical="center"/>
    </xf>
    <xf numFmtId="193" fontId="10" fillId="0" borderId="13" xfId="49" applyNumberFormat="1" applyFont="1" applyBorder="1" applyAlignment="1">
      <alignment horizontal="right" vertical="center"/>
    </xf>
    <xf numFmtId="3" fontId="10" fillId="0" borderId="18" xfId="49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92" fontId="10" fillId="0" borderId="19" xfId="0" applyNumberFormat="1" applyFont="1" applyBorder="1" applyAlignment="1">
      <alignment horizontal="right" vertical="center"/>
    </xf>
    <xf numFmtId="177" fontId="10" fillId="0" borderId="19" xfId="0" applyNumberFormat="1" applyFont="1" applyBorder="1" applyAlignment="1">
      <alignment horizontal="center" vertical="center"/>
    </xf>
    <xf numFmtId="192" fontId="10" fillId="0" borderId="19" xfId="0" applyNumberFormat="1" applyFont="1" applyBorder="1" applyAlignment="1">
      <alignment horizontal="center" vertical="center"/>
    </xf>
    <xf numFmtId="3" fontId="10" fillId="0" borderId="15" xfId="49" applyFont="1" applyBorder="1" applyAlignment="1">
      <alignment horizontal="center" vertical="center"/>
    </xf>
    <xf numFmtId="193" fontId="10" fillId="0" borderId="15" xfId="49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3" fillId="0" borderId="10" xfId="0" applyNumberFormat="1" applyFont="1" applyBorder="1" applyAlignment="1">
      <alignment vertical="center"/>
    </xf>
    <xf numFmtId="192" fontId="10" fillId="0" borderId="12" xfId="0" applyNumberFormat="1" applyFont="1" applyBorder="1" applyAlignment="1">
      <alignment horizontal="center" vertical="center"/>
    </xf>
    <xf numFmtId="190" fontId="10" fillId="0" borderId="13" xfId="0" applyNumberFormat="1" applyFont="1" applyBorder="1" applyAlignment="1">
      <alignment horizontal="center" vertical="center"/>
    </xf>
    <xf numFmtId="193" fontId="10" fillId="0" borderId="12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right" vertical="center"/>
    </xf>
    <xf numFmtId="190" fontId="10" fillId="0" borderId="14" xfId="0" applyNumberFormat="1" applyFont="1" applyBorder="1" applyAlignment="1">
      <alignment horizontal="right" vertical="center"/>
    </xf>
    <xf numFmtId="192" fontId="10" fillId="0" borderId="14" xfId="0" applyNumberFormat="1" applyFont="1" applyBorder="1" applyAlignment="1">
      <alignment horizontal="right" vertical="center"/>
    </xf>
    <xf numFmtId="192" fontId="10" fillId="0" borderId="18" xfId="0" applyNumberFormat="1" applyFont="1" applyBorder="1" applyAlignment="1">
      <alignment horizontal="right" vertical="center"/>
    </xf>
    <xf numFmtId="192" fontId="10" fillId="0" borderId="17" xfId="0" applyNumberFormat="1" applyFont="1" applyBorder="1" applyAlignment="1">
      <alignment horizontal="right" vertical="center"/>
    </xf>
    <xf numFmtId="193" fontId="10" fillId="0" borderId="16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distributed" vertical="center"/>
    </xf>
    <xf numFmtId="182" fontId="10" fillId="0" borderId="15" xfId="0" applyNumberFormat="1" applyFont="1" applyBorder="1" applyAlignment="1">
      <alignment horizontal="right" vertical="center"/>
    </xf>
    <xf numFmtId="193" fontId="10" fillId="0" borderId="21" xfId="0" applyNumberFormat="1" applyFont="1" applyBorder="1" applyAlignment="1">
      <alignment vertical="center"/>
    </xf>
    <xf numFmtId="193" fontId="10" fillId="0" borderId="11" xfId="0" applyNumberFormat="1" applyFont="1" applyBorder="1" applyAlignment="1">
      <alignment vertical="center"/>
    </xf>
    <xf numFmtId="49" fontId="10" fillId="0" borderId="15" xfId="0" applyNumberFormat="1" applyFont="1" applyBorder="1" applyAlignment="1">
      <alignment horizontal="right" vertical="center"/>
    </xf>
    <xf numFmtId="192" fontId="10" fillId="0" borderId="15" xfId="0" applyNumberFormat="1" applyFont="1" applyBorder="1" applyAlignment="1">
      <alignment horizontal="right" vertical="center"/>
    </xf>
    <xf numFmtId="190" fontId="10" fillId="0" borderId="15" xfId="0" applyNumberFormat="1" applyFont="1" applyBorder="1" applyAlignment="1">
      <alignment horizontal="center" vertical="center"/>
    </xf>
    <xf numFmtId="193" fontId="10" fillId="0" borderId="15" xfId="0" applyNumberFormat="1" applyFont="1" applyBorder="1" applyAlignment="1">
      <alignment horizontal="right" vertical="center"/>
    </xf>
    <xf numFmtId="193" fontId="10" fillId="0" borderId="20" xfId="0" applyNumberFormat="1" applyFont="1" applyBorder="1" applyAlignment="1">
      <alignment horizontal="right" vertical="center"/>
    </xf>
    <xf numFmtId="3" fontId="10" fillId="33" borderId="14" xfId="49" applyFont="1" applyFill="1" applyBorder="1" applyAlignment="1">
      <alignment vertical="center"/>
    </xf>
    <xf numFmtId="193" fontId="10" fillId="0" borderId="14" xfId="49" applyNumberFormat="1" applyFont="1" applyBorder="1" applyAlignment="1">
      <alignment horizontal="right" vertical="center" shrinkToFit="1"/>
    </xf>
    <xf numFmtId="193" fontId="10" fillId="0" borderId="14" xfId="0" applyNumberFormat="1" applyFont="1" applyBorder="1" applyAlignment="1">
      <alignment vertical="center" shrinkToFit="1"/>
    </xf>
    <xf numFmtId="193" fontId="5" fillId="0" borderId="0" xfId="0" applyNumberFormat="1" applyFont="1" applyAlignment="1">
      <alignment vertical="center" wrapText="1"/>
    </xf>
    <xf numFmtId="192" fontId="5" fillId="0" borderId="0" xfId="0" applyNumberFormat="1" applyFont="1" applyAlignment="1">
      <alignment vertical="center" wrapText="1"/>
    </xf>
    <xf numFmtId="195" fontId="10" fillId="0" borderId="18" xfId="0" applyNumberFormat="1" applyFont="1" applyBorder="1" applyAlignment="1">
      <alignment horizontal="right" vertical="center" wrapText="1"/>
    </xf>
    <xf numFmtId="193" fontId="10" fillId="0" borderId="15" xfId="49" applyNumberFormat="1" applyFont="1" applyBorder="1" applyAlignment="1">
      <alignment vertical="center" wrapText="1"/>
    </xf>
    <xf numFmtId="193" fontId="10" fillId="0" borderId="14" xfId="0" applyNumberFormat="1" applyFont="1" applyBorder="1" applyAlignment="1">
      <alignment vertical="center" wrapText="1"/>
    </xf>
    <xf numFmtId="193" fontId="10" fillId="0" borderId="18" xfId="49" applyNumberFormat="1" applyFont="1" applyBorder="1" applyAlignment="1">
      <alignment vertical="center" wrapText="1"/>
    </xf>
    <xf numFmtId="193" fontId="10" fillId="0" borderId="14" xfId="49" applyNumberFormat="1" applyFont="1" applyBorder="1" applyAlignment="1">
      <alignment vertical="center" wrapText="1"/>
    </xf>
    <xf numFmtId="193" fontId="10" fillId="0" borderId="14" xfId="49" applyNumberFormat="1" applyFont="1" applyBorder="1" applyAlignment="1">
      <alignment horizontal="center" vertical="center" wrapText="1"/>
    </xf>
    <xf numFmtId="193" fontId="10" fillId="0" borderId="14" xfId="0" applyNumberFormat="1" applyFont="1" applyBorder="1" applyAlignment="1">
      <alignment horizontal="center" vertical="center" wrapText="1"/>
    </xf>
    <xf numFmtId="193" fontId="10" fillId="0" borderId="13" xfId="49" applyNumberFormat="1" applyFont="1" applyBorder="1" applyAlignment="1">
      <alignment vertical="center" wrapText="1"/>
    </xf>
    <xf numFmtId="193" fontId="10" fillId="0" borderId="18" xfId="0" applyNumberFormat="1" applyFont="1" applyBorder="1" applyAlignment="1">
      <alignment vertical="center" wrapText="1"/>
    </xf>
    <xf numFmtId="193" fontId="10" fillId="0" borderId="15" xfId="0" applyNumberFormat="1" applyFont="1" applyBorder="1" applyAlignment="1">
      <alignment horizontal="center" vertical="center" wrapText="1"/>
    </xf>
    <xf numFmtId="193" fontId="10" fillId="0" borderId="15" xfId="0" applyNumberFormat="1" applyFont="1" applyBorder="1" applyAlignment="1">
      <alignment vertical="center" wrapText="1"/>
    </xf>
    <xf numFmtId="193" fontId="10" fillId="0" borderId="16" xfId="49" applyNumberFormat="1" applyFont="1" applyBorder="1" applyAlignment="1">
      <alignment horizontal="center" vertical="center" wrapText="1"/>
    </xf>
    <xf numFmtId="193" fontId="10" fillId="0" borderId="13" xfId="0" applyNumberFormat="1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93" fontId="0" fillId="0" borderId="0" xfId="0" applyNumberFormat="1" applyFont="1" applyBorder="1" applyAlignment="1">
      <alignment horizontal="right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193" fontId="12" fillId="0" borderId="0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distributed" vertical="center"/>
    </xf>
    <xf numFmtId="0" fontId="10" fillId="0" borderId="15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193" fontId="12" fillId="0" borderId="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distributed" vertical="center"/>
    </xf>
    <xf numFmtId="193" fontId="0" fillId="0" borderId="0" xfId="0" applyNumberFormat="1" applyFont="1" applyBorder="1" applyAlignment="1">
      <alignment horizontal="center" vertical="center" wrapText="1"/>
    </xf>
    <xf numFmtId="193" fontId="0" fillId="0" borderId="0" xfId="0" applyNumberFormat="1" applyFont="1" applyAlignment="1">
      <alignment horizontal="center" vertical="center" wrapText="1"/>
    </xf>
    <xf numFmtId="193" fontId="12" fillId="0" borderId="0" xfId="0" applyNumberFormat="1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193" fontId="0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07">
    <dxf>
      <fill>
        <patternFill patternType="solid"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 patternType="solid"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 patternType="solid"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 patternType="solid"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 patternType="solid"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 patternType="solid"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 patternType="solid"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 patternType="solid"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 patternType="solid">
          <bgColor indexed="42"/>
        </patternFill>
      </fill>
    </dxf>
    <dxf>
      <fill>
        <patternFill>
          <bgColor indexed="42"/>
        </patternFill>
      </fill>
    </dxf>
    <dxf>
      <fill>
        <patternFill patternType="solid">
          <bgColor indexed="42"/>
        </patternFill>
      </fill>
    </dxf>
    <dxf>
      <fill>
        <patternFill>
          <bgColor indexed="42"/>
        </patternFill>
      </fill>
    </dxf>
    <dxf>
      <fill>
        <patternFill patternType="solid">
          <bgColor indexed="42"/>
        </patternFill>
      </fill>
    </dxf>
    <dxf>
      <fill>
        <patternFill>
          <bgColor indexed="42"/>
        </patternFill>
      </fill>
    </dxf>
    <dxf>
      <fill>
        <patternFill patternType="solid"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 patternType="solid"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 patternType="solid"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 patternType="solid"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 patternType="solid"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 patternType="solid"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 patternType="solid">
          <bgColor indexed="42"/>
        </patternFill>
      </fill>
    </dxf>
    <dxf>
      <fill>
        <patternFill>
          <bgColor indexed="42"/>
        </patternFill>
      </fill>
    </dxf>
    <dxf>
      <fill>
        <patternFill patternType="solid">
          <bgColor indexed="42"/>
        </patternFill>
      </fill>
    </dxf>
    <dxf>
      <fill>
        <patternFill>
          <bgColor indexed="42"/>
        </patternFill>
      </fill>
    </dxf>
    <dxf>
      <fill>
        <patternFill patternType="solid">
          <bgColor indexed="42"/>
        </patternFill>
      </fill>
    </dxf>
    <dxf>
      <fill>
        <patternFill>
          <bgColor indexed="42"/>
        </patternFill>
      </fill>
    </dxf>
    <dxf>
      <fill>
        <patternFill patternType="solid">
          <bgColor indexed="42"/>
        </patternFill>
      </fill>
    </dxf>
    <dxf>
      <fill>
        <patternFill>
          <bgColor indexed="42"/>
        </patternFill>
      </fill>
    </dxf>
    <dxf>
      <fill>
        <patternFill patternType="solid">
          <bgColor indexed="42"/>
        </patternFill>
      </fill>
    </dxf>
    <dxf>
      <fill>
        <patternFill>
          <bgColor indexed="42"/>
        </patternFill>
      </fill>
    </dxf>
    <dxf>
      <fill>
        <patternFill patternType="solid"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 patternType="solid"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 patternType="solid"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 patternType="solid">
          <bgColor indexed="42"/>
        </patternFill>
      </fill>
    </dxf>
    <dxf>
      <fill>
        <patternFill>
          <bgColor indexed="42"/>
        </patternFill>
      </fill>
    </dxf>
    <dxf>
      <fill>
        <patternFill patternType="solid">
          <bgColor indexed="42"/>
        </patternFill>
      </fill>
    </dxf>
    <dxf>
      <fill>
        <patternFill>
          <bgColor indexed="42"/>
        </patternFill>
      </fill>
    </dxf>
    <dxf>
      <fill>
        <patternFill patternType="solid">
          <bgColor indexed="42"/>
        </patternFill>
      </fill>
    </dxf>
    <dxf>
      <fill>
        <patternFill>
          <bgColor indexed="42"/>
        </patternFill>
      </fill>
    </dxf>
    <dxf>
      <fill>
        <patternFill patternType="solid">
          <bgColor indexed="42"/>
        </patternFill>
      </fill>
    </dxf>
    <dxf>
      <fill>
        <patternFill>
          <bgColor indexed="42"/>
        </patternFill>
      </fill>
    </dxf>
    <dxf>
      <fill>
        <patternFill patternType="solid">
          <bgColor indexed="42"/>
        </patternFill>
      </fill>
    </dxf>
    <dxf>
      <fill>
        <patternFill>
          <bgColor indexed="42"/>
        </patternFill>
      </fill>
    </dxf>
    <dxf>
      <fill>
        <patternFill patternType="solid">
          <bgColor indexed="42"/>
        </patternFill>
      </fill>
    </dxf>
    <dxf>
      <fill>
        <patternFill>
          <bgColor indexed="42"/>
        </patternFill>
      </fill>
    </dxf>
    <dxf>
      <fill>
        <patternFill patternType="solid">
          <bgColor indexed="42"/>
        </patternFill>
      </fill>
    </dxf>
    <dxf>
      <fill>
        <patternFill>
          <bgColor indexed="42"/>
        </patternFill>
      </fill>
    </dxf>
    <dxf>
      <fill>
        <patternFill patternType="solid">
          <bgColor indexed="42"/>
        </patternFill>
      </fill>
    </dxf>
    <dxf>
      <fill>
        <patternFill>
          <bgColor indexed="42"/>
        </patternFill>
      </fill>
    </dxf>
    <dxf>
      <fill>
        <patternFill patternType="solid">
          <bgColor indexed="42"/>
        </patternFill>
      </fill>
    </dxf>
    <dxf>
      <fill>
        <patternFill>
          <bgColor indexed="42"/>
        </patternFill>
      </fill>
    </dxf>
    <dxf>
      <fill>
        <patternFill patternType="solid">
          <bgColor indexed="42"/>
        </patternFill>
      </fill>
    </dxf>
    <dxf>
      <fill>
        <patternFill>
          <bgColor indexed="42"/>
        </patternFill>
      </fill>
    </dxf>
    <dxf>
      <fill>
        <patternFill patternType="solid"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381000</xdr:rowOff>
    </xdr:from>
    <xdr:to>
      <xdr:col>1</xdr:col>
      <xdr:colOff>0</xdr:colOff>
      <xdr:row>38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057400" y="14249400"/>
          <a:ext cx="0" cy="1028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各税目ごとの予算額は所属ようファイルサーバ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→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102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企画徴収班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→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06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会議・知事会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→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部長会議の会議資料、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企画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H30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専決補正予算額の資料を使用している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4.&#30476;&#31246;&#12398;&#20104;&#31639;&#38989;&#12289;&#35519;&#23450;&#38989;&#21450;&#12403;&#21454;&#20837;&#38989;&#12398;&#32047;&#24180;&#27604;&#36611;(P12-1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（１）予算額"/>
      <sheetName val="（２）調定額"/>
      <sheetName val="（３）収入額"/>
      <sheetName val="貼付（予算）"/>
      <sheetName val="決算月報貼付"/>
    </sheetNames>
    <sheetDataSet>
      <sheetData sheetId="3">
        <row r="1">
          <cell r="L1">
            <v>38077449000</v>
          </cell>
        </row>
        <row r="2">
          <cell r="L2">
            <v>2867330000</v>
          </cell>
        </row>
        <row r="3">
          <cell r="L3">
            <v>71005000</v>
          </cell>
        </row>
        <row r="4">
          <cell r="L4">
            <v>804225000</v>
          </cell>
        </row>
        <row r="5">
          <cell r="L5">
            <v>777453000</v>
          </cell>
        </row>
        <row r="7">
          <cell r="L7">
            <v>1488560000</v>
          </cell>
        </row>
        <row r="8">
          <cell r="L8">
            <v>27655737000</v>
          </cell>
        </row>
        <row r="10">
          <cell r="L10">
            <v>39145350000</v>
          </cell>
        </row>
        <row r="13">
          <cell r="L13">
            <v>2503843000</v>
          </cell>
        </row>
        <row r="14">
          <cell r="L14">
            <v>1624719000</v>
          </cell>
        </row>
        <row r="15">
          <cell r="L15">
            <v>313726000</v>
          </cell>
        </row>
        <row r="17">
          <cell r="L17">
            <v>6872243000</v>
          </cell>
        </row>
        <row r="18">
          <cell r="L18">
            <v>13614582000</v>
          </cell>
        </row>
        <row r="22">
          <cell r="L22">
            <v>3649000</v>
          </cell>
        </row>
        <row r="23">
          <cell r="L23">
            <v>7797000</v>
          </cell>
        </row>
        <row r="24">
          <cell r="L24">
            <v>127656000</v>
          </cell>
        </row>
        <row r="25">
          <cell r="L25">
            <v>15176000</v>
          </cell>
        </row>
      </sheetData>
      <sheetData sheetId="4">
        <row r="753">
          <cell r="E753">
            <v>39132555043</v>
          </cell>
          <cell r="H753">
            <v>38086385270</v>
          </cell>
        </row>
        <row r="756">
          <cell r="E756">
            <v>2882422965</v>
          </cell>
          <cell r="H756">
            <v>2869012683</v>
          </cell>
        </row>
        <row r="759">
          <cell r="E759">
            <v>71005221</v>
          </cell>
          <cell r="H759">
            <v>71005221</v>
          </cell>
        </row>
        <row r="762">
          <cell r="E762">
            <v>1531927620</v>
          </cell>
          <cell r="H762">
            <v>1490190205</v>
          </cell>
        </row>
        <row r="768">
          <cell r="E768">
            <v>2563121564</v>
          </cell>
          <cell r="H768">
            <v>2505489227</v>
          </cell>
        </row>
        <row r="771">
          <cell r="E771">
            <v>1624719160</v>
          </cell>
          <cell r="H771">
            <v>1624719160</v>
          </cell>
        </row>
        <row r="774">
          <cell r="E774">
            <v>313726250</v>
          </cell>
          <cell r="H774">
            <v>313726250</v>
          </cell>
        </row>
        <row r="777">
          <cell r="E777">
            <v>12860069827</v>
          </cell>
          <cell r="H777">
            <v>12828354969</v>
          </cell>
        </row>
        <row r="780">
          <cell r="E780">
            <v>3649200</v>
          </cell>
          <cell r="H780">
            <v>3649200</v>
          </cell>
        </row>
        <row r="783">
          <cell r="E783">
            <v>804225724</v>
          </cell>
          <cell r="H783">
            <v>804225724</v>
          </cell>
        </row>
        <row r="786">
          <cell r="E786">
            <v>777453652</v>
          </cell>
          <cell r="H786">
            <v>777453652</v>
          </cell>
        </row>
        <row r="792">
          <cell r="E792">
            <v>6872243902</v>
          </cell>
          <cell r="H792">
            <v>6872243902</v>
          </cell>
        </row>
        <row r="795">
          <cell r="E795">
            <v>7797000</v>
          </cell>
          <cell r="H795">
            <v>7797000</v>
          </cell>
        </row>
        <row r="798">
          <cell r="E798">
            <v>127656191</v>
          </cell>
          <cell r="H798">
            <v>127656191</v>
          </cell>
        </row>
        <row r="801">
          <cell r="E801">
            <v>15176600</v>
          </cell>
          <cell r="H801">
            <v>15176600</v>
          </cell>
        </row>
        <row r="804">
          <cell r="E804">
            <v>39145350205</v>
          </cell>
          <cell r="H804">
            <v>39145350205</v>
          </cell>
        </row>
        <row r="843">
          <cell r="E843">
            <v>27721161468</v>
          </cell>
          <cell r="H843">
            <v>27675500090</v>
          </cell>
        </row>
        <row r="852">
          <cell r="E852">
            <v>789169200</v>
          </cell>
          <cell r="H852">
            <v>789169200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35"/>
  <sheetViews>
    <sheetView showGridLines="0" view="pageBreakPreview" zoomScale="70" zoomScaleSheetLayoutView="70" zoomScalePageLayoutView="0" workbookViewId="0" topLeftCell="A1">
      <pane xSplit="7" ySplit="5" topLeftCell="AI6" activePane="bottomRight" state="frozen"/>
      <selection pane="topLeft" activeCell="A1" sqref="A1"/>
      <selection pane="topRight" activeCell="H1" sqref="H1"/>
      <selection pane="bottomLeft" activeCell="A4" sqref="A4"/>
      <selection pane="bottomRight" activeCell="BF2763" sqref="BF2763"/>
    </sheetView>
  </sheetViews>
  <sheetFormatPr defaultColWidth="10.59765625" defaultRowHeight="30" customHeight="1"/>
  <cols>
    <col min="1" max="1" width="21.59765625" style="2" customWidth="1"/>
    <col min="2" max="2" width="15.59765625" style="1" hidden="1" customWidth="1"/>
    <col min="3" max="3" width="6.59765625" style="1" hidden="1" customWidth="1"/>
    <col min="4" max="4" width="16.59765625" style="1" hidden="1" customWidth="1"/>
    <col min="5" max="5" width="6.59765625" style="1" hidden="1" customWidth="1"/>
    <col min="6" max="6" width="16.59765625" style="1" hidden="1" customWidth="1"/>
    <col min="7" max="7" width="10.59765625" style="1" hidden="1" customWidth="1"/>
    <col min="8" max="8" width="16.59765625" style="1" hidden="1" customWidth="1"/>
    <col min="9" max="9" width="10.59765625" style="1" hidden="1" customWidth="1"/>
    <col min="10" max="10" width="16.59765625" style="1" hidden="1" customWidth="1"/>
    <col min="11" max="11" width="10.59765625" style="7" hidden="1" customWidth="1"/>
    <col min="12" max="12" width="16.69921875" style="1" hidden="1" customWidth="1"/>
    <col min="13" max="13" width="10.59765625" style="7" hidden="1" customWidth="1"/>
    <col min="14" max="14" width="16.59765625" style="1" hidden="1" customWidth="1"/>
    <col min="15" max="15" width="10.59765625" style="7" hidden="1" customWidth="1"/>
    <col min="16" max="16" width="19.59765625" style="1" hidden="1" customWidth="1"/>
    <col min="17" max="17" width="9.59765625" style="9" hidden="1" customWidth="1"/>
    <col min="18" max="18" width="19.59765625" style="1" hidden="1" customWidth="1"/>
    <col min="19" max="19" width="9.59765625" style="9" hidden="1" customWidth="1"/>
    <col min="20" max="20" width="19.59765625" style="1" hidden="1" customWidth="1"/>
    <col min="21" max="21" width="11.59765625" style="9" hidden="1" customWidth="1"/>
    <col min="22" max="22" width="19.59765625" style="1" hidden="1" customWidth="1"/>
    <col min="23" max="23" width="11.59765625" style="9" hidden="1" customWidth="1"/>
    <col min="24" max="24" width="18.3984375" style="9" hidden="1" customWidth="1"/>
    <col min="25" max="25" width="11.59765625" style="9" hidden="1" customWidth="1"/>
    <col min="26" max="26" width="19.59765625" style="1" hidden="1" customWidth="1"/>
    <col min="27" max="27" width="11.59765625" style="9" hidden="1" customWidth="1"/>
    <col min="28" max="28" width="22.59765625" style="1" hidden="1" customWidth="1"/>
    <col min="29" max="29" width="11.59765625" style="9" hidden="1" customWidth="1"/>
    <col min="30" max="30" width="22.59765625" style="1" hidden="1" customWidth="1"/>
    <col min="31" max="31" width="11.59765625" style="9" hidden="1" customWidth="1"/>
    <col min="32" max="32" width="11.59765625" style="1" hidden="1" customWidth="1"/>
    <col min="33" max="33" width="11.59765625" style="9" hidden="1" customWidth="1"/>
    <col min="34" max="34" width="22.59765625" style="1" hidden="1" customWidth="1"/>
    <col min="35" max="35" width="11.59765625" style="17" customWidth="1"/>
    <col min="36" max="36" width="19.59765625" style="18" customWidth="1"/>
    <col min="37" max="37" width="9.69921875" style="18" customWidth="1"/>
    <col min="38" max="38" width="19.59765625" style="18" customWidth="1"/>
    <col min="39" max="39" width="9.69921875" style="18" customWidth="1"/>
    <col min="40" max="40" width="19.59765625" style="18" customWidth="1"/>
    <col min="41" max="41" width="9.69921875" style="18" customWidth="1"/>
    <col min="42" max="42" width="19.59765625" style="18" customWidth="1"/>
    <col min="43" max="43" width="11.8984375" style="18" bestFit="1" customWidth="1"/>
    <col min="44" max="44" width="22.59765625" style="1" bestFit="1" customWidth="1"/>
    <col min="45" max="45" width="9.69921875" style="17" customWidth="1"/>
    <col min="46" max="46" width="22.59765625" style="1" bestFit="1" customWidth="1"/>
    <col min="47" max="47" width="9.69921875" style="17" customWidth="1"/>
    <col min="48" max="48" width="22.59765625" style="1" bestFit="1" customWidth="1"/>
    <col min="49" max="49" width="9.69921875" style="17" customWidth="1"/>
    <col min="50" max="50" width="22.59765625" style="1" bestFit="1" customWidth="1"/>
    <col min="51" max="51" width="9.69921875" style="17" customWidth="1"/>
    <col min="52" max="52" width="22.59765625" style="1" bestFit="1" customWidth="1"/>
    <col min="53" max="53" width="9.69921875" style="17" customWidth="1"/>
    <col min="54" max="54" width="22.59765625" style="1" bestFit="1" customWidth="1"/>
    <col min="55" max="55" width="9.69921875" style="17" customWidth="1"/>
    <col min="56" max="56" width="22.59765625" style="1" bestFit="1" customWidth="1"/>
    <col min="57" max="57" width="9.69921875" style="17" customWidth="1"/>
    <col min="58" max="58" width="22.59765625" style="1" customWidth="1"/>
    <col min="59" max="59" width="9.69921875" style="1" customWidth="1"/>
    <col min="60" max="60" width="22.59765625" style="1" customWidth="1"/>
    <col min="61" max="61" width="9.69921875" style="1" customWidth="1"/>
    <col min="62" max="16384" width="10.59765625" style="1" customWidth="1"/>
  </cols>
  <sheetData>
    <row r="1" spans="1:57" ht="30" customHeight="1">
      <c r="A1" s="33" t="s">
        <v>62</v>
      </c>
      <c r="AI1" s="54"/>
      <c r="AJ1" s="54"/>
      <c r="AK1" s="54"/>
      <c r="AL1" s="54"/>
      <c r="AM1" s="54"/>
      <c r="AN1" s="54"/>
      <c r="AO1" s="54"/>
      <c r="AP1" s="54"/>
      <c r="AQ1" s="54"/>
      <c r="AS1" s="54"/>
      <c r="AU1" s="54"/>
      <c r="AW1" s="54"/>
      <c r="AY1" s="54"/>
      <c r="BA1" s="54"/>
      <c r="BC1" s="54"/>
      <c r="BE1" s="54"/>
    </row>
    <row r="2" spans="1:57" ht="30" customHeight="1">
      <c r="A2" s="184" t="s">
        <v>99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0"/>
      <c r="AW2" s="180"/>
      <c r="AX2" s="180"/>
      <c r="AY2" s="180"/>
      <c r="AZ2" s="180"/>
      <c r="BA2" s="180"/>
      <c r="BB2" s="180"/>
      <c r="BC2" s="180"/>
      <c r="BD2" s="180"/>
      <c r="BE2" s="180"/>
    </row>
    <row r="3" spans="1:57" ht="30" customHeight="1">
      <c r="A3" s="19"/>
      <c r="K3" s="12"/>
      <c r="L3" s="3"/>
      <c r="M3" s="12"/>
      <c r="N3" s="3"/>
      <c r="O3" s="12"/>
      <c r="Q3" s="8"/>
      <c r="R3" s="5"/>
      <c r="S3" s="16"/>
      <c r="T3" s="5"/>
      <c r="U3" s="16"/>
      <c r="V3" s="5"/>
      <c r="W3" s="16"/>
      <c r="X3" s="16"/>
      <c r="Y3" s="16"/>
      <c r="AI3" s="18"/>
      <c r="AS3" s="18"/>
      <c r="AU3" s="18"/>
      <c r="AW3" s="18"/>
      <c r="AY3" s="18"/>
      <c r="BA3" s="18"/>
      <c r="BC3" s="18"/>
      <c r="BE3" s="18"/>
    </row>
    <row r="4" spans="1:57" ht="30" customHeight="1">
      <c r="A4" s="115" t="s">
        <v>81</v>
      </c>
      <c r="B4" s="183" t="s">
        <v>0</v>
      </c>
      <c r="C4" s="183"/>
      <c r="D4" s="51" t="s">
        <v>19</v>
      </c>
      <c r="E4" s="51"/>
      <c r="H4" s="56"/>
      <c r="I4" s="56"/>
      <c r="N4" s="56" t="s">
        <v>82</v>
      </c>
      <c r="O4" s="56"/>
      <c r="P4" s="57"/>
      <c r="Q4" s="18"/>
      <c r="AI4" s="24"/>
      <c r="AS4" s="24"/>
      <c r="AU4" s="24"/>
      <c r="AW4" s="24"/>
      <c r="AY4" s="24"/>
      <c r="BA4" s="24"/>
      <c r="BC4" s="24"/>
      <c r="BE4" s="24"/>
    </row>
    <row r="5" spans="1:61" s="116" customFormat="1" ht="39.75" customHeight="1">
      <c r="A5" s="59" t="s">
        <v>38</v>
      </c>
      <c r="B5" s="25" t="s">
        <v>39</v>
      </c>
      <c r="C5" s="60" t="s">
        <v>12</v>
      </c>
      <c r="D5" s="25" t="s">
        <v>40</v>
      </c>
      <c r="E5" s="60" t="s">
        <v>12</v>
      </c>
      <c r="F5" s="25" t="s">
        <v>41</v>
      </c>
      <c r="G5" s="60" t="s">
        <v>26</v>
      </c>
      <c r="H5" s="25" t="s">
        <v>64</v>
      </c>
      <c r="I5" s="60" t="s">
        <v>26</v>
      </c>
      <c r="J5" s="25" t="s">
        <v>65</v>
      </c>
      <c r="K5" s="61" t="s">
        <v>26</v>
      </c>
      <c r="L5" s="25" t="s">
        <v>66</v>
      </c>
      <c r="M5" s="61" t="s">
        <v>26</v>
      </c>
      <c r="N5" s="25" t="s">
        <v>67</v>
      </c>
      <c r="O5" s="61" t="s">
        <v>26</v>
      </c>
      <c r="P5" s="25" t="s">
        <v>68</v>
      </c>
      <c r="Q5" s="63" t="s">
        <v>56</v>
      </c>
      <c r="R5" s="26" t="s">
        <v>69</v>
      </c>
      <c r="S5" s="63" t="s">
        <v>56</v>
      </c>
      <c r="T5" s="25" t="s">
        <v>13</v>
      </c>
      <c r="U5" s="63" t="s">
        <v>56</v>
      </c>
      <c r="V5" s="25" t="s">
        <v>14</v>
      </c>
      <c r="W5" s="63" t="s">
        <v>56</v>
      </c>
      <c r="X5" s="25" t="s">
        <v>20</v>
      </c>
      <c r="Y5" s="63" t="s">
        <v>56</v>
      </c>
      <c r="Z5" s="26" t="s">
        <v>25</v>
      </c>
      <c r="AA5" s="63" t="s">
        <v>56</v>
      </c>
      <c r="AB5" s="25" t="s">
        <v>27</v>
      </c>
      <c r="AC5" s="63" t="s">
        <v>56</v>
      </c>
      <c r="AD5" s="25" t="s">
        <v>29</v>
      </c>
      <c r="AE5" s="63" t="s">
        <v>56</v>
      </c>
      <c r="AF5" s="25" t="s">
        <v>33</v>
      </c>
      <c r="AG5" s="63" t="s">
        <v>56</v>
      </c>
      <c r="AH5" s="25" t="s">
        <v>34</v>
      </c>
      <c r="AI5" s="63" t="s">
        <v>56</v>
      </c>
      <c r="AJ5" s="25" t="s">
        <v>57</v>
      </c>
      <c r="AK5" s="63" t="s">
        <v>56</v>
      </c>
      <c r="AL5" s="25" t="s">
        <v>58</v>
      </c>
      <c r="AM5" s="63" t="s">
        <v>56</v>
      </c>
      <c r="AN5" s="25" t="s">
        <v>59</v>
      </c>
      <c r="AO5" s="63" t="s">
        <v>56</v>
      </c>
      <c r="AP5" s="25" t="s">
        <v>60</v>
      </c>
      <c r="AQ5" s="63" t="s">
        <v>56</v>
      </c>
      <c r="AR5" s="25" t="s">
        <v>91</v>
      </c>
      <c r="AS5" s="63" t="s">
        <v>56</v>
      </c>
      <c r="AT5" s="25" t="s">
        <v>98</v>
      </c>
      <c r="AU5" s="63" t="s">
        <v>56</v>
      </c>
      <c r="AV5" s="25" t="s">
        <v>102</v>
      </c>
      <c r="AW5" s="63" t="s">
        <v>56</v>
      </c>
      <c r="AX5" s="25" t="s">
        <v>103</v>
      </c>
      <c r="AY5" s="63" t="s">
        <v>56</v>
      </c>
      <c r="AZ5" s="25" t="s">
        <v>104</v>
      </c>
      <c r="BA5" s="63" t="s">
        <v>56</v>
      </c>
      <c r="BB5" s="25" t="s">
        <v>105</v>
      </c>
      <c r="BC5" s="63" t="s">
        <v>56</v>
      </c>
      <c r="BD5" s="25" t="s">
        <v>107</v>
      </c>
      <c r="BE5" s="63" t="s">
        <v>56</v>
      </c>
      <c r="BF5" s="48" t="s">
        <v>111</v>
      </c>
      <c r="BG5" s="63" t="s">
        <v>56</v>
      </c>
      <c r="BH5" s="48" t="s">
        <v>112</v>
      </c>
      <c r="BI5" s="63" t="s">
        <v>56</v>
      </c>
    </row>
    <row r="6" spans="1:61" s="116" customFormat="1" ht="30" customHeight="1">
      <c r="A6" s="181" t="s">
        <v>11</v>
      </c>
      <c r="B6" s="64" t="s">
        <v>1</v>
      </c>
      <c r="C6" s="64" t="s">
        <v>2</v>
      </c>
      <c r="D6" s="64" t="s">
        <v>1</v>
      </c>
      <c r="E6" s="64" t="s">
        <v>2</v>
      </c>
      <c r="F6" s="64" t="s">
        <v>1</v>
      </c>
      <c r="G6" s="64" t="s">
        <v>2</v>
      </c>
      <c r="H6" s="64" t="s">
        <v>1</v>
      </c>
      <c r="I6" s="64" t="s">
        <v>2</v>
      </c>
      <c r="J6" s="64" t="s">
        <v>1</v>
      </c>
      <c r="K6" s="65" t="s">
        <v>2</v>
      </c>
      <c r="L6" s="64" t="s">
        <v>1</v>
      </c>
      <c r="M6" s="65" t="s">
        <v>2</v>
      </c>
      <c r="N6" s="64" t="s">
        <v>1</v>
      </c>
      <c r="O6" s="65" t="s">
        <v>2</v>
      </c>
      <c r="P6" s="64" t="s">
        <v>1</v>
      </c>
      <c r="Q6" s="117" t="s">
        <v>2</v>
      </c>
      <c r="R6" s="118" t="s">
        <v>1</v>
      </c>
      <c r="S6" s="117" t="s">
        <v>2</v>
      </c>
      <c r="T6" s="119" t="s">
        <v>1</v>
      </c>
      <c r="U6" s="117" t="s">
        <v>2</v>
      </c>
      <c r="V6" s="120" t="s">
        <v>1</v>
      </c>
      <c r="W6" s="117" t="s">
        <v>2</v>
      </c>
      <c r="X6" s="120" t="s">
        <v>1</v>
      </c>
      <c r="Y6" s="121" t="s">
        <v>2</v>
      </c>
      <c r="Z6" s="119" t="s">
        <v>1</v>
      </c>
      <c r="AA6" s="121" t="s">
        <v>2</v>
      </c>
      <c r="AB6" s="120" t="s">
        <v>1</v>
      </c>
      <c r="AC6" s="121" t="s">
        <v>2</v>
      </c>
      <c r="AD6" s="120" t="s">
        <v>1</v>
      </c>
      <c r="AE6" s="121" t="s">
        <v>2</v>
      </c>
      <c r="AF6" s="120" t="s">
        <v>1</v>
      </c>
      <c r="AG6" s="121" t="s">
        <v>2</v>
      </c>
      <c r="AH6" s="120" t="s">
        <v>1</v>
      </c>
      <c r="AI6" s="121" t="s">
        <v>2</v>
      </c>
      <c r="AJ6" s="120" t="s">
        <v>1</v>
      </c>
      <c r="AK6" s="121" t="s">
        <v>2</v>
      </c>
      <c r="AL6" s="120" t="s">
        <v>1</v>
      </c>
      <c r="AM6" s="121" t="s">
        <v>2</v>
      </c>
      <c r="AN6" s="120" t="s">
        <v>1</v>
      </c>
      <c r="AO6" s="121" t="s">
        <v>2</v>
      </c>
      <c r="AP6" s="120" t="s">
        <v>1</v>
      </c>
      <c r="AQ6" s="121" t="s">
        <v>2</v>
      </c>
      <c r="AR6" s="120" t="s">
        <v>1</v>
      </c>
      <c r="AS6" s="121" t="s">
        <v>2</v>
      </c>
      <c r="AT6" s="120" t="s">
        <v>1</v>
      </c>
      <c r="AU6" s="121" t="s">
        <v>2</v>
      </c>
      <c r="AV6" s="120" t="s">
        <v>1</v>
      </c>
      <c r="AW6" s="121" t="s">
        <v>2</v>
      </c>
      <c r="AX6" s="120" t="s">
        <v>1</v>
      </c>
      <c r="AY6" s="121" t="s">
        <v>2</v>
      </c>
      <c r="AZ6" s="120" t="s">
        <v>1</v>
      </c>
      <c r="BA6" s="121" t="s">
        <v>2</v>
      </c>
      <c r="BB6" s="120" t="s">
        <v>1</v>
      </c>
      <c r="BC6" s="121" t="s">
        <v>2</v>
      </c>
      <c r="BD6" s="120" t="s">
        <v>1</v>
      </c>
      <c r="BE6" s="121" t="s">
        <v>2</v>
      </c>
      <c r="BF6" s="71" t="s">
        <v>1</v>
      </c>
      <c r="BG6" s="146" t="s">
        <v>2</v>
      </c>
      <c r="BH6" s="71" t="s">
        <v>1</v>
      </c>
      <c r="BI6" s="146" t="s">
        <v>2</v>
      </c>
    </row>
    <row r="7" spans="1:61" s="116" customFormat="1" ht="30" customHeight="1">
      <c r="A7" s="182"/>
      <c r="B7" s="73">
        <f>B8+B30</f>
        <v>108673267000</v>
      </c>
      <c r="C7" s="74">
        <v>108.1</v>
      </c>
      <c r="D7" s="73">
        <f>D8+D30</f>
        <v>105175983000</v>
      </c>
      <c r="E7" s="74">
        <v>97</v>
      </c>
      <c r="F7" s="73">
        <f>F8+F30</f>
        <v>107887496000</v>
      </c>
      <c r="G7" s="74">
        <f aca="true" t="shared" si="0" ref="G7:G12">ROUND(F7/D7*100,-(-1))</f>
        <v>102.6</v>
      </c>
      <c r="H7" s="73">
        <f>H8+H30</f>
        <v>112695170000</v>
      </c>
      <c r="I7" s="74">
        <f>ROUND(H7/F7*100,-(-1))</f>
        <v>104.5</v>
      </c>
      <c r="J7" s="73">
        <f>J8+J30</f>
        <v>115621800000</v>
      </c>
      <c r="K7" s="75">
        <f aca="true" t="shared" si="1" ref="K7:K12">ROUND(J7/H7*100,-(-1))</f>
        <v>102.6</v>
      </c>
      <c r="L7" s="73">
        <f>L8+L30</f>
        <v>113503400000</v>
      </c>
      <c r="M7" s="75">
        <f aca="true" t="shared" si="2" ref="M7:M12">ROUND(L7/J7*100,-(-1))</f>
        <v>98.2</v>
      </c>
      <c r="N7" s="73">
        <f>N8+N30</f>
        <v>110111300000</v>
      </c>
      <c r="O7" s="75">
        <f aca="true" t="shared" si="3" ref="O7:O12">ROUND(N7/L7*100,-(-1))</f>
        <v>97</v>
      </c>
      <c r="P7" s="40">
        <f>P8+P30</f>
        <v>110856000000</v>
      </c>
      <c r="Q7" s="79">
        <f aca="true" t="shared" si="4" ref="Q7:Q12">ROUND(P7/N7*100,-(-1))</f>
        <v>100.7</v>
      </c>
      <c r="R7" s="39">
        <f>R8+R30</f>
        <v>108076000000</v>
      </c>
      <c r="S7" s="79">
        <f>ROUND(R7/P7*100,-(-1))</f>
        <v>97.5</v>
      </c>
      <c r="T7" s="40">
        <f>T8+T30</f>
        <v>99429000000</v>
      </c>
      <c r="U7" s="79">
        <f>ROUND(T7/R7*100,-(-1))</f>
        <v>92</v>
      </c>
      <c r="V7" s="40">
        <f>V8+V30</f>
        <v>93856660000</v>
      </c>
      <c r="W7" s="79">
        <f>ROUND(V7/T7*100,-(-1))</f>
        <v>94.4</v>
      </c>
      <c r="X7" s="40">
        <f>X8+X30</f>
        <v>93349819000</v>
      </c>
      <c r="Y7" s="122">
        <f>ROUND(X7/V7*100,-(-1))</f>
        <v>99.5</v>
      </c>
      <c r="Z7" s="39">
        <f>Z8+Z30</f>
        <v>95130142000</v>
      </c>
      <c r="AA7" s="122">
        <f>ROUND(Z7/X7*100,-(-1))</f>
        <v>101.9</v>
      </c>
      <c r="AB7" s="40">
        <f>AB8+AB30</f>
        <v>101997343000</v>
      </c>
      <c r="AC7" s="122">
        <f>ROUND(AB7/Z7*100,-(-1))</f>
        <v>107.2</v>
      </c>
      <c r="AD7" s="40">
        <f>AD8+AD30</f>
        <v>116944265000</v>
      </c>
      <c r="AE7" s="122">
        <f>ROUND(AD7/AB7*100,-(-1))</f>
        <v>114.7</v>
      </c>
      <c r="AF7" s="40">
        <f>AF8+AF30</f>
        <v>117868352000</v>
      </c>
      <c r="AG7" s="122">
        <f>ROUND(AF7/AD7*100,-(-1))</f>
        <v>100.8</v>
      </c>
      <c r="AH7" s="40">
        <f>AH8+AH30</f>
        <v>104980733000</v>
      </c>
      <c r="AI7" s="122">
        <f>ROUND(AH7/AF7*100,-(-1))</f>
        <v>89.1</v>
      </c>
      <c r="AJ7" s="40">
        <f>AJ8+AJ30</f>
        <v>98423141000</v>
      </c>
      <c r="AK7" s="122">
        <f>ROUND(AJ7/AH7*100,-(-1))</f>
        <v>93.8</v>
      </c>
      <c r="AL7" s="40">
        <f>AL8+AL30</f>
        <v>98625514000</v>
      </c>
      <c r="AM7" s="122">
        <f>ROUND(AL7/AJ7*100,-(-1))</f>
        <v>100.2</v>
      </c>
      <c r="AN7" s="40">
        <f>AN8+AN30</f>
        <v>98697741000</v>
      </c>
      <c r="AO7" s="122">
        <f aca="true" t="shared" si="5" ref="AO7:AO25">ROUND(AN7/AJ7*100,-(-1))</f>
        <v>100.3</v>
      </c>
      <c r="AP7" s="40">
        <f>AP8+AP30</f>
        <v>99251182000</v>
      </c>
      <c r="AQ7" s="122">
        <f>ROUND(AP7/AL7*100,-(-1))</f>
        <v>100.6</v>
      </c>
      <c r="AR7" s="40">
        <f>AR8+AR30</f>
        <v>103105181000</v>
      </c>
      <c r="AS7" s="122">
        <f>ROUND(AR7/AP7*100,-(-1))</f>
        <v>103.9</v>
      </c>
      <c r="AT7" s="40">
        <f>AT8+AT30</f>
        <v>113602030000</v>
      </c>
      <c r="AU7" s="122">
        <f>ROUND(AT7/AR7*100,-(-1))</f>
        <v>110.2</v>
      </c>
      <c r="AV7" s="40">
        <f>AV8+AV30</f>
        <v>113458553000</v>
      </c>
      <c r="AW7" s="122">
        <f aca="true" t="shared" si="6" ref="AW7:AW25">ROUND(AV7/AT7*100,-(-1))</f>
        <v>99.9</v>
      </c>
      <c r="AX7" s="40">
        <f>AX8+AX30</f>
        <v>116562518000</v>
      </c>
      <c r="AY7" s="122">
        <f aca="true" t="shared" si="7" ref="AY7:AY25">ROUND(AX7/AV7*100,-(-1))</f>
        <v>102.7</v>
      </c>
      <c r="AZ7" s="40">
        <f>AZ8+AZ30</f>
        <v>121062443000</v>
      </c>
      <c r="BA7" s="122">
        <f aca="true" t="shared" si="8" ref="BA7:BA25">ROUND(AZ7/AV7*100,-(-1))</f>
        <v>106.7</v>
      </c>
      <c r="BB7" s="40">
        <f>BB8+BB30</f>
        <v>119489347000</v>
      </c>
      <c r="BC7" s="122">
        <f aca="true" t="shared" si="9" ref="BC7:BC25">ROUND(BB7/AZ7*100,-(-1))</f>
        <v>98.7</v>
      </c>
      <c r="BD7" s="40">
        <f>BD8+BD30</f>
        <v>118330436000</v>
      </c>
      <c r="BE7" s="122">
        <f aca="true" t="shared" si="10" ref="BE7:BE25">ROUND(BD7/BB7*100,-(-1))</f>
        <v>99</v>
      </c>
      <c r="BF7" s="39">
        <f>BF8+BF30</f>
        <v>126112633000</v>
      </c>
      <c r="BG7" s="78">
        <f aca="true" t="shared" si="11" ref="BG7:BG21">ROUND(BF7/BB7*100,-(-1))</f>
        <v>105.5</v>
      </c>
      <c r="BH7" s="39">
        <f>BH8+BH30</f>
        <v>135970500000</v>
      </c>
      <c r="BI7" s="78">
        <f aca="true" t="shared" si="12" ref="BI7:BI21">ROUND(BH7/BD7*100,-(-1))</f>
        <v>114.9</v>
      </c>
    </row>
    <row r="8" spans="1:61" s="116" customFormat="1" ht="39.75" customHeight="1">
      <c r="A8" s="80" t="s">
        <v>42</v>
      </c>
      <c r="B8" s="73">
        <f>B9+B15+SUM(B18:B29)</f>
        <v>96817267000</v>
      </c>
      <c r="C8" s="74">
        <v>108.5</v>
      </c>
      <c r="D8" s="73">
        <f>D9+D15+SUM(D18:D29)</f>
        <v>89753876000</v>
      </c>
      <c r="E8" s="74">
        <v>93.7</v>
      </c>
      <c r="F8" s="73">
        <f>F9+F15+SUM(F18:F29)</f>
        <v>92280798000</v>
      </c>
      <c r="G8" s="74">
        <f t="shared" si="0"/>
        <v>102.8</v>
      </c>
      <c r="H8" s="73">
        <f>H9+H15+SUM(H18:H29)</f>
        <v>96091163000</v>
      </c>
      <c r="I8" s="74">
        <f>ROUND(H8/F8*100,-(-1))</f>
        <v>104.1</v>
      </c>
      <c r="J8" s="73">
        <f>J9+J15+SUM(J18:J29)</f>
        <v>99961300000</v>
      </c>
      <c r="K8" s="75">
        <f t="shared" si="1"/>
        <v>104</v>
      </c>
      <c r="L8" s="73">
        <f>L9+L15+SUM(L18:L29)</f>
        <v>98293500000</v>
      </c>
      <c r="M8" s="75">
        <f t="shared" si="2"/>
        <v>98.3</v>
      </c>
      <c r="N8" s="73">
        <f>N9+N15+SUM(N18:N29)</f>
        <v>95298300000</v>
      </c>
      <c r="O8" s="75">
        <f t="shared" si="3"/>
        <v>97</v>
      </c>
      <c r="P8" s="40">
        <f>P9+P15+SUM(P18:P29)</f>
        <v>96299000000</v>
      </c>
      <c r="Q8" s="79">
        <f t="shared" si="4"/>
        <v>101.1</v>
      </c>
      <c r="R8" s="39">
        <f>R9+R15+SUM(R18:R29)</f>
        <v>94032000000</v>
      </c>
      <c r="S8" s="79">
        <f>ROUND(R8/P8*100,-(-1))</f>
        <v>97.6</v>
      </c>
      <c r="T8" s="40">
        <f>T9+T15+SUM(T18:T29)</f>
        <v>85868000000</v>
      </c>
      <c r="U8" s="79">
        <f>ROUND(T8/R8*100,-(-1))</f>
        <v>91.3</v>
      </c>
      <c r="V8" s="34">
        <f>V9+V15+SUM(V18:V29)</f>
        <v>80594273000</v>
      </c>
      <c r="W8" s="79">
        <f aca="true" t="shared" si="13" ref="W8:W33">ROUND(V8/T8*100,-(-1))</f>
        <v>93.9</v>
      </c>
      <c r="X8" s="34">
        <f>X9+X15+SUM(X18:X29)</f>
        <v>80260319000</v>
      </c>
      <c r="Y8" s="123">
        <f aca="true" t="shared" si="14" ref="Y8:Y32">ROUND(X8/V8*100,-(-1))</f>
        <v>99.6</v>
      </c>
      <c r="Z8" s="35">
        <f>Z9+Z15+SUM(Z18:Z29)</f>
        <v>82426115000</v>
      </c>
      <c r="AA8" s="122">
        <f>ROUND(Z8/X8*100,-(-1))</f>
        <v>102.7</v>
      </c>
      <c r="AB8" s="34">
        <f>AB9+AB15+SUM(AB18:AB29)</f>
        <v>89792885000</v>
      </c>
      <c r="AC8" s="123">
        <f>ROUND(AB8/Z8*100,-(-1))</f>
        <v>108.9</v>
      </c>
      <c r="AD8" s="34">
        <f>AD9+AD15+SUM(AD18:AD29)</f>
        <v>105106990000</v>
      </c>
      <c r="AE8" s="123">
        <f>ROUND(AD8/AB8*100,-(-1))</f>
        <v>117.1</v>
      </c>
      <c r="AF8" s="34">
        <f>AF9+AF15+SUM(AF18:AF29)</f>
        <v>107260328000</v>
      </c>
      <c r="AG8" s="123">
        <f>ROUND(AF8/AD8*100,-(-1))</f>
        <v>102</v>
      </c>
      <c r="AH8" s="34">
        <f>AH9+AH15+SUM(AH18:AH29)</f>
        <v>104131519000</v>
      </c>
      <c r="AI8" s="123">
        <f>ROUND(AH8/AF8*100,-(-1))</f>
        <v>97.1</v>
      </c>
      <c r="AJ8" s="34">
        <f>AJ9+AJ15+SUM(AJ18:AJ29)</f>
        <v>98300987000</v>
      </c>
      <c r="AK8" s="123">
        <f aca="true" t="shared" si="15" ref="AK8:AM25">ROUND(AJ8/AH8*100,-(-1))</f>
        <v>94.4</v>
      </c>
      <c r="AL8" s="34">
        <f>AL9+AL15+SUM(AL18:AL29)</f>
        <v>98505284000</v>
      </c>
      <c r="AM8" s="123">
        <f t="shared" si="15"/>
        <v>100.2</v>
      </c>
      <c r="AN8" s="34">
        <f>AN9+AN15+SUM(AN18:AN29)</f>
        <v>98594983000</v>
      </c>
      <c r="AO8" s="123">
        <f t="shared" si="5"/>
        <v>100.3</v>
      </c>
      <c r="AP8" s="34">
        <f>AP9+AP15+SUM(AP18:AP29)</f>
        <v>99138781000</v>
      </c>
      <c r="AQ8" s="123">
        <f aca="true" t="shared" si="16" ref="AQ8:AQ25">ROUND(AP8/AL8*100,-(-1))</f>
        <v>100.6</v>
      </c>
      <c r="AR8" s="34">
        <f>AR9+AR15+SUM(AR18:AR29)</f>
        <v>103009617000</v>
      </c>
      <c r="AS8" s="123">
        <f aca="true" t="shared" si="17" ref="AS8:AS35">ROUND(AR8/AP8*100,-(-1))</f>
        <v>103.9</v>
      </c>
      <c r="AT8" s="34">
        <f>AT9+AT15+SUM(AT18:AT29)</f>
        <v>113518168000</v>
      </c>
      <c r="AU8" s="123">
        <f aca="true" t="shared" si="18" ref="AU8:AU25">ROUND(AT8/AR8*100,-(-1))</f>
        <v>110.2</v>
      </c>
      <c r="AV8" s="34">
        <f>AV9+AV15+SUM(AV18:AV29)</f>
        <v>113383875000</v>
      </c>
      <c r="AW8" s="123">
        <f t="shared" si="6"/>
        <v>99.9</v>
      </c>
      <c r="AX8" s="34">
        <f>AX9+AX15+SUM(AX18:AX29)</f>
        <v>116477663000</v>
      </c>
      <c r="AY8" s="123">
        <f t="shared" si="7"/>
        <v>102.7</v>
      </c>
      <c r="AZ8" s="34">
        <f>AZ9+AZ15+SUM(AZ18:AZ29)</f>
        <v>120991060000</v>
      </c>
      <c r="BA8" s="123">
        <f t="shared" si="8"/>
        <v>106.7</v>
      </c>
      <c r="BB8" s="34">
        <f>BB9+BB15+SUM(BB18:BB29)</f>
        <v>119408420000</v>
      </c>
      <c r="BC8" s="123">
        <f t="shared" si="9"/>
        <v>98.7</v>
      </c>
      <c r="BD8" s="34">
        <f>BD9+BD15+SUM(BD18:BD29)</f>
        <v>118232027000</v>
      </c>
      <c r="BE8" s="123">
        <f t="shared" si="10"/>
        <v>99</v>
      </c>
      <c r="BF8" s="35">
        <f>BF9+BF15+SUM(BF18:BF29)</f>
        <v>125999698000</v>
      </c>
      <c r="BG8" s="106">
        <f t="shared" si="11"/>
        <v>105.5</v>
      </c>
      <c r="BH8" s="35">
        <f>BH9+BH15+SUM(BH18:BH29)</f>
        <v>135835047000</v>
      </c>
      <c r="BI8" s="106">
        <f t="shared" si="12"/>
        <v>114.9</v>
      </c>
    </row>
    <row r="9" spans="1:61" s="116" customFormat="1" ht="30" customHeight="1">
      <c r="A9" s="83" t="s">
        <v>43</v>
      </c>
      <c r="B9" s="84">
        <f>B10+B11+B12</f>
        <v>35704000000</v>
      </c>
      <c r="C9" s="85">
        <v>111.2</v>
      </c>
      <c r="D9" s="84">
        <f>D10+D11+D12</f>
        <v>33386421000</v>
      </c>
      <c r="E9" s="85">
        <v>95.6</v>
      </c>
      <c r="F9" s="84">
        <f>F10+F11+F12</f>
        <v>33559067000</v>
      </c>
      <c r="G9" s="85">
        <f t="shared" si="0"/>
        <v>100.5</v>
      </c>
      <c r="H9" s="84">
        <f>H10+H11+H12</f>
        <v>31547204000</v>
      </c>
      <c r="I9" s="85">
        <f>ROUND(H9/F9*100,-(-1))</f>
        <v>94</v>
      </c>
      <c r="J9" s="84">
        <f>J10+J11+J12</f>
        <v>32566000000</v>
      </c>
      <c r="K9" s="86">
        <f t="shared" si="1"/>
        <v>103.2</v>
      </c>
      <c r="L9" s="84">
        <f>L10+L11+L12</f>
        <v>26846000000</v>
      </c>
      <c r="M9" s="86">
        <f t="shared" si="2"/>
        <v>82.4</v>
      </c>
      <c r="N9" s="84">
        <f>N10+N11+N12</f>
        <v>28015000000</v>
      </c>
      <c r="O9" s="86">
        <f t="shared" si="3"/>
        <v>104.4</v>
      </c>
      <c r="P9" s="34">
        <f>P10+P11+P12</f>
        <v>36339700000</v>
      </c>
      <c r="Q9" s="99">
        <f t="shared" si="4"/>
        <v>129.7</v>
      </c>
      <c r="R9" s="35">
        <f>SUM(R10:R12)</f>
        <v>35706000000</v>
      </c>
      <c r="S9" s="99">
        <f>ROUND(R9/P9*100,-(-1))</f>
        <v>98.3</v>
      </c>
      <c r="T9" s="37">
        <f>SUM(T10:T12)</f>
        <v>27062000000</v>
      </c>
      <c r="U9" s="124">
        <f>ROUND(T9/R9*100,-(-1))</f>
        <v>75.8</v>
      </c>
      <c r="V9" s="37">
        <f>SUM(V10:V14)</f>
        <v>24543800000</v>
      </c>
      <c r="W9" s="124">
        <f t="shared" si="13"/>
        <v>90.7</v>
      </c>
      <c r="X9" s="37">
        <f>SUM(X10:X14)</f>
        <v>24541316000</v>
      </c>
      <c r="Y9" s="125">
        <f t="shared" si="14"/>
        <v>100</v>
      </c>
      <c r="Z9" s="38">
        <f>SUM(Z10:Z14)</f>
        <v>24246723000</v>
      </c>
      <c r="AA9" s="125">
        <f>ROUND(Z9/X9*100,-(-1))</f>
        <v>98.8</v>
      </c>
      <c r="AB9" s="37">
        <f>SUM(AB10:AB14)</f>
        <v>26434419000</v>
      </c>
      <c r="AC9" s="125">
        <f>ROUND(AB9/Z9*100,-(-1))</f>
        <v>109</v>
      </c>
      <c r="AD9" s="37">
        <f>SUM(AD10:AD14)</f>
        <v>42264986000</v>
      </c>
      <c r="AE9" s="125">
        <f>ROUND(AD9/AB9*100,-(-1))</f>
        <v>159.9</v>
      </c>
      <c r="AF9" s="37">
        <f>SUM(AF10:AF14)</f>
        <v>43516835000</v>
      </c>
      <c r="AG9" s="125">
        <f>ROUND(AF9/AD9*100,-(-1))</f>
        <v>103</v>
      </c>
      <c r="AH9" s="37">
        <f>SUM(AH10:AH14)</f>
        <v>42007013000</v>
      </c>
      <c r="AI9" s="125">
        <f>ROUND(AH9/AF9*100,-(-1))</f>
        <v>96.5</v>
      </c>
      <c r="AJ9" s="37">
        <f>SUM(AJ10:AJ14)</f>
        <v>40540423000</v>
      </c>
      <c r="AK9" s="125">
        <f t="shared" si="15"/>
        <v>96.5</v>
      </c>
      <c r="AL9" s="37">
        <f>SUM(AL10:AL14)</f>
        <v>40272141000</v>
      </c>
      <c r="AM9" s="125">
        <f t="shared" si="15"/>
        <v>99.3</v>
      </c>
      <c r="AN9" s="37">
        <f>SUM(AN10:AN14)</f>
        <v>41415431000</v>
      </c>
      <c r="AO9" s="125">
        <f t="shared" si="5"/>
        <v>102.2</v>
      </c>
      <c r="AP9" s="37">
        <f>SUM(AP10:AP14)</f>
        <v>42789913000</v>
      </c>
      <c r="AQ9" s="125">
        <f t="shared" si="16"/>
        <v>106.3</v>
      </c>
      <c r="AR9" s="37">
        <f>SUM(AR10:AR14)</f>
        <v>43623338000</v>
      </c>
      <c r="AS9" s="125">
        <f t="shared" si="17"/>
        <v>101.9</v>
      </c>
      <c r="AT9" s="37">
        <f>SUM(AT10:AT14)</f>
        <v>43330338000</v>
      </c>
      <c r="AU9" s="125">
        <f t="shared" si="18"/>
        <v>99.3</v>
      </c>
      <c r="AV9" s="37">
        <f>SUM(AV10:AV14)</f>
        <v>42202470000</v>
      </c>
      <c r="AW9" s="125">
        <f t="shared" si="6"/>
        <v>97.4</v>
      </c>
      <c r="AX9" s="37">
        <f>SUM(AX10:AX14)</f>
        <v>43977256000</v>
      </c>
      <c r="AY9" s="125">
        <f t="shared" si="7"/>
        <v>104.2</v>
      </c>
      <c r="AZ9" s="37">
        <f>SUM(AZ10:AZ14)</f>
        <v>44305103000</v>
      </c>
      <c r="BA9" s="125">
        <f t="shared" si="8"/>
        <v>105</v>
      </c>
      <c r="BB9" s="37">
        <f>SUM(BB10:BB14)</f>
        <v>43677101000</v>
      </c>
      <c r="BC9" s="125">
        <f t="shared" si="9"/>
        <v>98.6</v>
      </c>
      <c r="BD9" s="37">
        <f>SUM(BD10:BD14)</f>
        <v>42602801000</v>
      </c>
      <c r="BE9" s="125">
        <f t="shared" si="10"/>
        <v>97.5</v>
      </c>
      <c r="BF9" s="38">
        <f>SUM(BF10:BF14)</f>
        <v>42981105000</v>
      </c>
      <c r="BG9" s="89">
        <f t="shared" si="11"/>
        <v>98.4</v>
      </c>
      <c r="BH9" s="38">
        <f>SUM(BH10:BH14)</f>
        <v>42597462000</v>
      </c>
      <c r="BI9" s="89">
        <f t="shared" si="12"/>
        <v>100</v>
      </c>
    </row>
    <row r="10" spans="1:61" s="116" customFormat="1" ht="30" customHeight="1">
      <c r="A10" s="64" t="s">
        <v>3</v>
      </c>
      <c r="B10" s="84">
        <v>18775000000</v>
      </c>
      <c r="C10" s="85">
        <v>108.5</v>
      </c>
      <c r="D10" s="84">
        <v>18810000000</v>
      </c>
      <c r="E10" s="85">
        <v>87.1</v>
      </c>
      <c r="F10" s="84">
        <v>20775000000</v>
      </c>
      <c r="G10" s="85">
        <f t="shared" si="0"/>
        <v>110.4</v>
      </c>
      <c r="H10" s="84">
        <v>20771000000</v>
      </c>
      <c r="I10" s="85">
        <f>ROUND(H10/F10*100,-(-1))</f>
        <v>100</v>
      </c>
      <c r="J10" s="84">
        <v>22776000000</v>
      </c>
      <c r="K10" s="86">
        <f t="shared" si="1"/>
        <v>109.7</v>
      </c>
      <c r="L10" s="84">
        <v>18490000000</v>
      </c>
      <c r="M10" s="86">
        <f t="shared" si="2"/>
        <v>81.2</v>
      </c>
      <c r="N10" s="84">
        <v>19670000000</v>
      </c>
      <c r="O10" s="86">
        <f t="shared" si="3"/>
        <v>106.4</v>
      </c>
      <c r="P10" s="34">
        <v>19326700000</v>
      </c>
      <c r="Q10" s="99">
        <f t="shared" si="4"/>
        <v>98.3</v>
      </c>
      <c r="R10" s="35">
        <v>18810000000</v>
      </c>
      <c r="S10" s="99">
        <f>ROUND(R10/P10*100,-(-1))</f>
        <v>97.3</v>
      </c>
      <c r="T10" s="34">
        <v>18260000000</v>
      </c>
      <c r="U10" s="126">
        <f>ROUND(T10/R10*100,-(-1))</f>
        <v>97.1</v>
      </c>
      <c r="V10" s="34">
        <v>17583000000</v>
      </c>
      <c r="W10" s="126">
        <f t="shared" si="13"/>
        <v>96.3</v>
      </c>
      <c r="X10" s="34">
        <v>16955000000</v>
      </c>
      <c r="Y10" s="123">
        <f t="shared" si="14"/>
        <v>96.4</v>
      </c>
      <c r="Z10" s="35">
        <v>17270000000</v>
      </c>
      <c r="AA10" s="123">
        <f aca="true" t="shared" si="19" ref="AA10:AA28">ROUND(Z10/X10*100,-(-1))</f>
        <v>101.9</v>
      </c>
      <c r="AB10" s="34">
        <v>18806000000</v>
      </c>
      <c r="AC10" s="123">
        <f>ROUND(AB10/Z10*100,-(-1))</f>
        <v>108.9</v>
      </c>
      <c r="AD10" s="34">
        <v>34414500000</v>
      </c>
      <c r="AE10" s="123">
        <f>ROUND(AD10/AB10*100,-(-1))</f>
        <v>183</v>
      </c>
      <c r="AF10" s="34">
        <v>36570000000</v>
      </c>
      <c r="AG10" s="123">
        <f>ROUND(AF10/AD10*100,-(-1))</f>
        <v>106.3</v>
      </c>
      <c r="AH10" s="34">
        <v>36078000000</v>
      </c>
      <c r="AI10" s="123">
        <f>ROUND(AH10/AF10*100,-(-1))</f>
        <v>98.7</v>
      </c>
      <c r="AJ10" s="34">
        <v>34359000000</v>
      </c>
      <c r="AK10" s="123">
        <f t="shared" si="15"/>
        <v>95.2</v>
      </c>
      <c r="AL10" s="34">
        <v>34008000000</v>
      </c>
      <c r="AM10" s="123">
        <f t="shared" si="15"/>
        <v>99</v>
      </c>
      <c r="AN10" s="34">
        <v>35439000000</v>
      </c>
      <c r="AO10" s="123">
        <f t="shared" si="5"/>
        <v>103.1</v>
      </c>
      <c r="AP10" s="34">
        <v>35758276000</v>
      </c>
      <c r="AQ10" s="123">
        <f t="shared" si="16"/>
        <v>105.1</v>
      </c>
      <c r="AR10" s="34">
        <v>35434349000</v>
      </c>
      <c r="AS10" s="123">
        <f t="shared" si="17"/>
        <v>99.1</v>
      </c>
      <c r="AT10" s="34">
        <v>36012104000</v>
      </c>
      <c r="AU10" s="123">
        <f t="shared" si="18"/>
        <v>101.6</v>
      </c>
      <c r="AV10" s="34">
        <v>36901670000</v>
      </c>
      <c r="AW10" s="123">
        <f t="shared" si="6"/>
        <v>102.5</v>
      </c>
      <c r="AX10" s="34">
        <v>37514100000</v>
      </c>
      <c r="AY10" s="123">
        <f t="shared" si="7"/>
        <v>101.7</v>
      </c>
      <c r="AZ10" s="34">
        <v>38292980000</v>
      </c>
      <c r="BA10" s="123">
        <f t="shared" si="8"/>
        <v>103.8</v>
      </c>
      <c r="BB10" s="34">
        <v>37866710000</v>
      </c>
      <c r="BC10" s="123">
        <f t="shared" si="9"/>
        <v>98.9</v>
      </c>
      <c r="BD10" s="34">
        <v>38027083000</v>
      </c>
      <c r="BE10" s="123">
        <f t="shared" si="10"/>
        <v>100.4</v>
      </c>
      <c r="BF10" s="159">
        <v>37744804000</v>
      </c>
      <c r="BG10" s="82">
        <f t="shared" si="11"/>
        <v>99.7</v>
      </c>
      <c r="BH10" s="159">
        <f>'[1]貼付（予算）'!L1</f>
        <v>38077449000</v>
      </c>
      <c r="BI10" s="82">
        <f t="shared" si="12"/>
        <v>100.1</v>
      </c>
    </row>
    <row r="11" spans="1:61" s="116" customFormat="1" ht="30" customHeight="1">
      <c r="A11" s="64" t="s">
        <v>4</v>
      </c>
      <c r="B11" s="84">
        <v>6364000000</v>
      </c>
      <c r="C11" s="85">
        <v>106.8</v>
      </c>
      <c r="D11" s="84">
        <v>5831000000</v>
      </c>
      <c r="E11" s="85">
        <v>96.9</v>
      </c>
      <c r="F11" s="84">
        <v>6167000000</v>
      </c>
      <c r="G11" s="85">
        <f t="shared" si="0"/>
        <v>105.8</v>
      </c>
      <c r="H11" s="84">
        <v>7287000000</v>
      </c>
      <c r="I11" s="85">
        <f>ROUND(H11/F11*100,-(-1))</f>
        <v>118.2</v>
      </c>
      <c r="J11" s="84">
        <v>6936000000</v>
      </c>
      <c r="K11" s="86">
        <f t="shared" si="1"/>
        <v>95.2</v>
      </c>
      <c r="L11" s="84">
        <v>5931000000</v>
      </c>
      <c r="M11" s="86">
        <f t="shared" si="2"/>
        <v>85.5</v>
      </c>
      <c r="N11" s="84">
        <v>5640000000</v>
      </c>
      <c r="O11" s="86">
        <f t="shared" si="3"/>
        <v>95.1</v>
      </c>
      <c r="P11" s="34">
        <v>5025000000</v>
      </c>
      <c r="Q11" s="99">
        <f t="shared" si="4"/>
        <v>89.1</v>
      </c>
      <c r="R11" s="35">
        <v>4817000000</v>
      </c>
      <c r="S11" s="99">
        <f>ROUND(R11/P11*100,-(-1))</f>
        <v>95.9</v>
      </c>
      <c r="T11" s="34">
        <v>5406000000</v>
      </c>
      <c r="U11" s="126">
        <f>ROUND(T11/R11*100,-(-1))</f>
        <v>112.2</v>
      </c>
      <c r="V11" s="34">
        <v>4852000000</v>
      </c>
      <c r="W11" s="126">
        <f t="shared" si="13"/>
        <v>89.8</v>
      </c>
      <c r="X11" s="34">
        <v>4808000000</v>
      </c>
      <c r="Y11" s="123">
        <f t="shared" si="14"/>
        <v>99.1</v>
      </c>
      <c r="Z11" s="35">
        <v>4893000000</v>
      </c>
      <c r="AA11" s="123">
        <f t="shared" si="19"/>
        <v>101.8</v>
      </c>
      <c r="AB11" s="34">
        <v>5697000000</v>
      </c>
      <c r="AC11" s="123">
        <f aca="true" t="shared" si="20" ref="AC11:AC25">ROUND(AB11/Z11*100,-(-1))</f>
        <v>116.4</v>
      </c>
      <c r="AD11" s="34">
        <v>646113000</v>
      </c>
      <c r="AE11" s="123">
        <f aca="true" t="shared" si="21" ref="AE11:AE25">ROUND(AD11/AB11*100,-(-1))</f>
        <v>11.3</v>
      </c>
      <c r="AF11" s="34">
        <v>5367000000</v>
      </c>
      <c r="AG11" s="123">
        <f aca="true" t="shared" si="22" ref="AG11:AI21">ROUND(AF11/AD11*100,-(-1))</f>
        <v>830.7</v>
      </c>
      <c r="AH11" s="34">
        <v>4628000000</v>
      </c>
      <c r="AI11" s="123">
        <f t="shared" si="22"/>
        <v>86.2</v>
      </c>
      <c r="AJ11" s="34">
        <v>4946000000</v>
      </c>
      <c r="AK11" s="123">
        <f t="shared" si="15"/>
        <v>106.9</v>
      </c>
      <c r="AL11" s="34">
        <v>5238000000</v>
      </c>
      <c r="AM11" s="123">
        <f t="shared" si="15"/>
        <v>105.9</v>
      </c>
      <c r="AN11" s="34">
        <v>5046000000</v>
      </c>
      <c r="AO11" s="123">
        <f t="shared" si="5"/>
        <v>102</v>
      </c>
      <c r="AP11" s="34">
        <v>4686838000</v>
      </c>
      <c r="AQ11" s="123">
        <f t="shared" si="16"/>
        <v>89.5</v>
      </c>
      <c r="AR11" s="34">
        <v>5462807000</v>
      </c>
      <c r="AS11" s="123">
        <f t="shared" si="17"/>
        <v>116.6</v>
      </c>
      <c r="AT11" s="34">
        <v>5020320000</v>
      </c>
      <c r="AU11" s="123">
        <f t="shared" si="18"/>
        <v>91.9</v>
      </c>
      <c r="AV11" s="34">
        <v>4169877000</v>
      </c>
      <c r="AW11" s="123">
        <f t="shared" si="6"/>
        <v>83.1</v>
      </c>
      <c r="AX11" s="34">
        <v>4420000000</v>
      </c>
      <c r="AY11" s="123">
        <f t="shared" si="7"/>
        <v>106</v>
      </c>
      <c r="AZ11" s="34">
        <v>4520097000</v>
      </c>
      <c r="BA11" s="123">
        <f t="shared" si="8"/>
        <v>108.4</v>
      </c>
      <c r="BB11" s="34">
        <v>4619856000</v>
      </c>
      <c r="BC11" s="123">
        <f t="shared" si="9"/>
        <v>102.2</v>
      </c>
      <c r="BD11" s="34">
        <v>3082249000</v>
      </c>
      <c r="BE11" s="123">
        <f t="shared" si="10"/>
        <v>66.7</v>
      </c>
      <c r="BF11" s="35">
        <v>2823080000</v>
      </c>
      <c r="BG11" s="82">
        <f t="shared" si="11"/>
        <v>61.1</v>
      </c>
      <c r="BH11" s="35">
        <f>'[1]貼付（予算）'!L2</f>
        <v>2867330000</v>
      </c>
      <c r="BI11" s="82">
        <f t="shared" si="12"/>
        <v>93</v>
      </c>
    </row>
    <row r="12" spans="1:61" s="116" customFormat="1" ht="30" customHeight="1">
      <c r="A12" s="64" t="s">
        <v>5</v>
      </c>
      <c r="B12" s="84">
        <v>10565000000</v>
      </c>
      <c r="C12" s="85">
        <v>119.3</v>
      </c>
      <c r="D12" s="84">
        <v>8745421000</v>
      </c>
      <c r="E12" s="85">
        <v>119.5</v>
      </c>
      <c r="F12" s="84">
        <v>6617067000</v>
      </c>
      <c r="G12" s="85">
        <f t="shared" si="0"/>
        <v>75.7</v>
      </c>
      <c r="H12" s="84">
        <v>3489204000</v>
      </c>
      <c r="I12" s="85">
        <f>ROUND(H12/F12*100,-(-1))</f>
        <v>52.7</v>
      </c>
      <c r="J12" s="84">
        <v>2854000000</v>
      </c>
      <c r="K12" s="86">
        <f t="shared" si="1"/>
        <v>81.8</v>
      </c>
      <c r="L12" s="84">
        <v>2425000000</v>
      </c>
      <c r="M12" s="86">
        <f t="shared" si="2"/>
        <v>85</v>
      </c>
      <c r="N12" s="84">
        <v>2705000000</v>
      </c>
      <c r="O12" s="86">
        <f t="shared" si="3"/>
        <v>111.5</v>
      </c>
      <c r="P12" s="34">
        <v>11988000000</v>
      </c>
      <c r="Q12" s="99">
        <f t="shared" si="4"/>
        <v>443.2</v>
      </c>
      <c r="R12" s="35">
        <v>12079000000</v>
      </c>
      <c r="S12" s="99">
        <f>ROUND(R12/P12*100,-(-1))</f>
        <v>100.8</v>
      </c>
      <c r="T12" s="34">
        <v>3396000000</v>
      </c>
      <c r="U12" s="126">
        <f>ROUND(T12/R12*100,-(-1))</f>
        <v>28.1</v>
      </c>
      <c r="V12" s="34">
        <v>2093600000</v>
      </c>
      <c r="W12" s="126">
        <f t="shared" si="13"/>
        <v>61.6</v>
      </c>
      <c r="X12" s="34">
        <v>2391130000</v>
      </c>
      <c r="Y12" s="123">
        <f t="shared" si="14"/>
        <v>114.2</v>
      </c>
      <c r="Z12" s="35">
        <v>1325556000</v>
      </c>
      <c r="AA12" s="123">
        <f t="shared" si="19"/>
        <v>55.4</v>
      </c>
      <c r="AB12" s="34">
        <v>991064000</v>
      </c>
      <c r="AC12" s="123">
        <f t="shared" si="20"/>
        <v>74.8</v>
      </c>
      <c r="AD12" s="34">
        <v>398263000</v>
      </c>
      <c r="AE12" s="123">
        <f t="shared" si="21"/>
        <v>40.2</v>
      </c>
      <c r="AF12" s="34">
        <v>1295707000</v>
      </c>
      <c r="AG12" s="123">
        <f t="shared" si="22"/>
        <v>325.3</v>
      </c>
      <c r="AH12" s="34">
        <v>1004957000</v>
      </c>
      <c r="AI12" s="123">
        <f t="shared" si="22"/>
        <v>77.6</v>
      </c>
      <c r="AJ12" s="34">
        <v>857996000</v>
      </c>
      <c r="AK12" s="123">
        <f t="shared" si="15"/>
        <v>85.4</v>
      </c>
      <c r="AL12" s="34">
        <v>623797000</v>
      </c>
      <c r="AM12" s="123">
        <f t="shared" si="15"/>
        <v>72.7</v>
      </c>
      <c r="AN12" s="34">
        <v>519884000</v>
      </c>
      <c r="AO12" s="123">
        <f t="shared" si="5"/>
        <v>60.6</v>
      </c>
      <c r="AP12" s="34">
        <v>535464000</v>
      </c>
      <c r="AQ12" s="123">
        <f t="shared" si="16"/>
        <v>85.8</v>
      </c>
      <c r="AR12" s="34">
        <v>483366000</v>
      </c>
      <c r="AS12" s="123">
        <f t="shared" si="17"/>
        <v>90.3</v>
      </c>
      <c r="AT12" s="34">
        <v>405010000</v>
      </c>
      <c r="AU12" s="123">
        <f t="shared" si="18"/>
        <v>83.8</v>
      </c>
      <c r="AV12" s="34">
        <v>291861000</v>
      </c>
      <c r="AW12" s="123">
        <f t="shared" si="6"/>
        <v>72.1</v>
      </c>
      <c r="AX12" s="34">
        <v>443104000</v>
      </c>
      <c r="AY12" s="123">
        <f t="shared" si="7"/>
        <v>151.8</v>
      </c>
      <c r="AZ12" s="34">
        <v>384733000</v>
      </c>
      <c r="BA12" s="123">
        <f t="shared" si="8"/>
        <v>131.8</v>
      </c>
      <c r="BB12" s="34">
        <v>144123000</v>
      </c>
      <c r="BC12" s="123">
        <f t="shared" si="9"/>
        <v>37.5</v>
      </c>
      <c r="BD12" s="34">
        <v>165737000</v>
      </c>
      <c r="BE12" s="123">
        <f t="shared" si="10"/>
        <v>115</v>
      </c>
      <c r="BF12" s="35">
        <v>130535000</v>
      </c>
      <c r="BG12" s="82">
        <f t="shared" si="11"/>
        <v>90.6</v>
      </c>
      <c r="BH12" s="35">
        <f>'[1]貼付（予算）'!L3</f>
        <v>71005000</v>
      </c>
      <c r="BI12" s="82">
        <f t="shared" si="12"/>
        <v>42.8</v>
      </c>
    </row>
    <row r="13" spans="1:61" s="116" customFormat="1" ht="30" customHeight="1">
      <c r="A13" s="64" t="s">
        <v>15</v>
      </c>
      <c r="B13" s="84"/>
      <c r="C13" s="85"/>
      <c r="D13" s="93" t="s">
        <v>6</v>
      </c>
      <c r="E13" s="93" t="s">
        <v>6</v>
      </c>
      <c r="F13" s="93" t="s">
        <v>6</v>
      </c>
      <c r="G13" s="93" t="s">
        <v>6</v>
      </c>
      <c r="H13" s="93" t="s">
        <v>6</v>
      </c>
      <c r="I13" s="93" t="s">
        <v>6</v>
      </c>
      <c r="J13" s="94" t="s">
        <v>83</v>
      </c>
      <c r="K13" s="94" t="s">
        <v>83</v>
      </c>
      <c r="L13" s="94" t="s">
        <v>83</v>
      </c>
      <c r="M13" s="65" t="s">
        <v>83</v>
      </c>
      <c r="N13" s="127" t="s">
        <v>83</v>
      </c>
      <c r="O13" s="128" t="s">
        <v>83</v>
      </c>
      <c r="P13" s="97" t="s">
        <v>71</v>
      </c>
      <c r="Q13" s="97" t="s">
        <v>71</v>
      </c>
      <c r="R13" s="97" t="s">
        <v>71</v>
      </c>
      <c r="S13" s="97" t="s">
        <v>71</v>
      </c>
      <c r="T13" s="97" t="s">
        <v>71</v>
      </c>
      <c r="U13" s="97" t="s">
        <v>71</v>
      </c>
      <c r="V13" s="34">
        <v>15100000</v>
      </c>
      <c r="W13" s="100" t="s">
        <v>28</v>
      </c>
      <c r="X13" s="34">
        <v>177670000</v>
      </c>
      <c r="Y13" s="160">
        <f t="shared" si="14"/>
        <v>1176.6</v>
      </c>
      <c r="Z13" s="35">
        <v>337323000</v>
      </c>
      <c r="AA13" s="123">
        <f t="shared" si="19"/>
        <v>189.9</v>
      </c>
      <c r="AB13" s="34">
        <v>541181000</v>
      </c>
      <c r="AC13" s="123">
        <f t="shared" si="20"/>
        <v>160.4</v>
      </c>
      <c r="AD13" s="34">
        <v>5558200000</v>
      </c>
      <c r="AE13" s="123">
        <f t="shared" si="21"/>
        <v>1027.1</v>
      </c>
      <c r="AF13" s="34">
        <v>211289000</v>
      </c>
      <c r="AG13" s="123">
        <f t="shared" si="22"/>
        <v>3.8</v>
      </c>
      <c r="AH13" s="34">
        <v>197144000</v>
      </c>
      <c r="AI13" s="123">
        <f t="shared" si="22"/>
        <v>93.3</v>
      </c>
      <c r="AJ13" s="34">
        <v>284816000</v>
      </c>
      <c r="AK13" s="123">
        <f t="shared" si="15"/>
        <v>144.5</v>
      </c>
      <c r="AL13" s="34">
        <v>341465000</v>
      </c>
      <c r="AM13" s="123">
        <f t="shared" si="15"/>
        <v>119.9</v>
      </c>
      <c r="AN13" s="34">
        <v>338631000</v>
      </c>
      <c r="AO13" s="123">
        <f t="shared" si="5"/>
        <v>118.9</v>
      </c>
      <c r="AP13" s="34">
        <v>761854000</v>
      </c>
      <c r="AQ13" s="123">
        <f t="shared" si="16"/>
        <v>223.1</v>
      </c>
      <c r="AR13" s="34">
        <v>1444223000</v>
      </c>
      <c r="AS13" s="123">
        <f t="shared" si="17"/>
        <v>189.6</v>
      </c>
      <c r="AT13" s="34">
        <v>1032126000</v>
      </c>
      <c r="AU13" s="123">
        <f t="shared" si="18"/>
        <v>71.5</v>
      </c>
      <c r="AV13" s="34">
        <v>529717000</v>
      </c>
      <c r="AW13" s="123">
        <f t="shared" si="6"/>
        <v>51.3</v>
      </c>
      <c r="AX13" s="34">
        <v>787337000</v>
      </c>
      <c r="AY13" s="123">
        <f t="shared" si="7"/>
        <v>148.6</v>
      </c>
      <c r="AZ13" s="34">
        <v>548587000</v>
      </c>
      <c r="BA13" s="123">
        <f t="shared" si="8"/>
        <v>103.6</v>
      </c>
      <c r="BB13" s="34">
        <v>675650000</v>
      </c>
      <c r="BC13" s="123">
        <f t="shared" si="9"/>
        <v>123.2</v>
      </c>
      <c r="BD13" s="34">
        <v>582121000</v>
      </c>
      <c r="BE13" s="123">
        <f t="shared" si="10"/>
        <v>86.2</v>
      </c>
      <c r="BF13" s="35">
        <v>1009880000</v>
      </c>
      <c r="BG13" s="82">
        <f t="shared" si="11"/>
        <v>149.5</v>
      </c>
      <c r="BH13" s="35">
        <f>'[1]貼付（予算）'!L4</f>
        <v>804225000</v>
      </c>
      <c r="BI13" s="82">
        <f t="shared" si="12"/>
        <v>138.2</v>
      </c>
    </row>
    <row r="14" spans="1:61" s="116" customFormat="1" ht="30" customHeight="1">
      <c r="A14" s="64" t="s">
        <v>16</v>
      </c>
      <c r="B14" s="84"/>
      <c r="C14" s="85"/>
      <c r="D14" s="93" t="s">
        <v>6</v>
      </c>
      <c r="E14" s="93" t="s">
        <v>6</v>
      </c>
      <c r="F14" s="93" t="s">
        <v>6</v>
      </c>
      <c r="G14" s="93" t="s">
        <v>6</v>
      </c>
      <c r="H14" s="93" t="s">
        <v>6</v>
      </c>
      <c r="I14" s="93" t="s">
        <v>6</v>
      </c>
      <c r="J14" s="94" t="s">
        <v>74</v>
      </c>
      <c r="K14" s="94" t="s">
        <v>74</v>
      </c>
      <c r="L14" s="94" t="s">
        <v>74</v>
      </c>
      <c r="M14" s="65" t="s">
        <v>74</v>
      </c>
      <c r="N14" s="127" t="s">
        <v>74</v>
      </c>
      <c r="O14" s="128" t="s">
        <v>74</v>
      </c>
      <c r="P14" s="97" t="s">
        <v>72</v>
      </c>
      <c r="Q14" s="97" t="s">
        <v>72</v>
      </c>
      <c r="R14" s="97" t="s">
        <v>72</v>
      </c>
      <c r="S14" s="97" t="s">
        <v>72</v>
      </c>
      <c r="T14" s="97" t="s">
        <v>72</v>
      </c>
      <c r="U14" s="97" t="s">
        <v>72</v>
      </c>
      <c r="V14" s="34">
        <v>100000</v>
      </c>
      <c r="W14" s="100" t="s">
        <v>28</v>
      </c>
      <c r="X14" s="34">
        <v>209516000</v>
      </c>
      <c r="Y14" s="160">
        <f t="shared" si="14"/>
        <v>209516</v>
      </c>
      <c r="Z14" s="35">
        <v>420844000</v>
      </c>
      <c r="AA14" s="123">
        <f t="shared" si="19"/>
        <v>200.9</v>
      </c>
      <c r="AB14" s="34">
        <v>399174000</v>
      </c>
      <c r="AC14" s="123">
        <f t="shared" si="20"/>
        <v>94.9</v>
      </c>
      <c r="AD14" s="34">
        <v>1247910000</v>
      </c>
      <c r="AE14" s="123">
        <f t="shared" si="21"/>
        <v>312.6</v>
      </c>
      <c r="AF14" s="34">
        <v>72839000</v>
      </c>
      <c r="AG14" s="123">
        <f t="shared" si="22"/>
        <v>5.8</v>
      </c>
      <c r="AH14" s="34">
        <v>98912000</v>
      </c>
      <c r="AI14" s="123">
        <f t="shared" si="22"/>
        <v>135.8</v>
      </c>
      <c r="AJ14" s="34">
        <v>92611000</v>
      </c>
      <c r="AK14" s="123">
        <f t="shared" si="15"/>
        <v>93.6</v>
      </c>
      <c r="AL14" s="34">
        <v>60879000</v>
      </c>
      <c r="AM14" s="123">
        <f t="shared" si="15"/>
        <v>65.7</v>
      </c>
      <c r="AN14" s="34">
        <v>71916000</v>
      </c>
      <c r="AO14" s="123">
        <f t="shared" si="5"/>
        <v>77.7</v>
      </c>
      <c r="AP14" s="34">
        <v>1047481000</v>
      </c>
      <c r="AQ14" s="123">
        <f t="shared" si="16"/>
        <v>1720.6</v>
      </c>
      <c r="AR14" s="34">
        <v>798593000</v>
      </c>
      <c r="AS14" s="123">
        <f t="shared" si="17"/>
        <v>76.2</v>
      </c>
      <c r="AT14" s="34">
        <v>860778000</v>
      </c>
      <c r="AU14" s="123">
        <f t="shared" si="18"/>
        <v>107.8</v>
      </c>
      <c r="AV14" s="34">
        <v>309345000</v>
      </c>
      <c r="AW14" s="123">
        <f t="shared" si="6"/>
        <v>35.9</v>
      </c>
      <c r="AX14" s="34">
        <v>812715000</v>
      </c>
      <c r="AY14" s="123">
        <f t="shared" si="7"/>
        <v>262.7</v>
      </c>
      <c r="AZ14" s="34">
        <v>558706000</v>
      </c>
      <c r="BA14" s="123">
        <f t="shared" si="8"/>
        <v>180.6</v>
      </c>
      <c r="BB14" s="34">
        <v>370762000</v>
      </c>
      <c r="BC14" s="123">
        <f t="shared" si="9"/>
        <v>66.4</v>
      </c>
      <c r="BD14" s="34">
        <v>745611000</v>
      </c>
      <c r="BE14" s="123">
        <f t="shared" si="10"/>
        <v>201.1</v>
      </c>
      <c r="BF14" s="35">
        <v>1272806000</v>
      </c>
      <c r="BG14" s="82">
        <f t="shared" si="11"/>
        <v>343.3</v>
      </c>
      <c r="BH14" s="35">
        <f>'[1]貼付（予算）'!L5</f>
        <v>777453000</v>
      </c>
      <c r="BI14" s="82">
        <f t="shared" si="12"/>
        <v>104.3</v>
      </c>
    </row>
    <row r="15" spans="1:61" s="116" customFormat="1" ht="30" customHeight="1">
      <c r="A15" s="83" t="s">
        <v>73</v>
      </c>
      <c r="B15" s="84">
        <f>B16+B17</f>
        <v>38905850000</v>
      </c>
      <c r="C15" s="85">
        <v>113.6</v>
      </c>
      <c r="D15" s="84">
        <f>D16+D17</f>
        <v>31285000000</v>
      </c>
      <c r="E15" s="85">
        <v>87</v>
      </c>
      <c r="F15" s="84">
        <f>F16+F17</f>
        <v>31880000000</v>
      </c>
      <c r="G15" s="85">
        <f>ROUND(F15/D15*100,-(-1))</f>
        <v>101.9</v>
      </c>
      <c r="H15" s="84">
        <f>H16+H17</f>
        <v>37387263000</v>
      </c>
      <c r="I15" s="85">
        <f>ROUND(H15/F15*100,-(-1))</f>
        <v>117.3</v>
      </c>
      <c r="J15" s="84">
        <f>J16+J17</f>
        <v>35875000000</v>
      </c>
      <c r="K15" s="86">
        <f>ROUND(J15/H15*100,-(-1))</f>
        <v>96</v>
      </c>
      <c r="L15" s="84">
        <f>L16+L17</f>
        <v>30792000000</v>
      </c>
      <c r="M15" s="86">
        <f>ROUND(L15/J15*100,-(-1))</f>
        <v>85.8</v>
      </c>
      <c r="N15" s="84">
        <f>N16+N17</f>
        <v>27804000000</v>
      </c>
      <c r="O15" s="86">
        <f aca="true" t="shared" si="23" ref="O15:O26">ROUND(N15/L15*100,-(-1))</f>
        <v>90.3</v>
      </c>
      <c r="P15" s="34">
        <f>P16+P17</f>
        <v>21976000000</v>
      </c>
      <c r="Q15" s="99">
        <f aca="true" t="shared" si="24" ref="Q15:Q26">ROUND(P15/N15*100,-(-1))</f>
        <v>79</v>
      </c>
      <c r="R15" s="35">
        <f>SUM(R16:R17)</f>
        <v>20559000000</v>
      </c>
      <c r="S15" s="99">
        <f aca="true" t="shared" si="25" ref="S15:S26">ROUND(R15/P15*100,-(-1))</f>
        <v>93.6</v>
      </c>
      <c r="T15" s="34">
        <f>SUM(T16:T17)</f>
        <v>22239000000</v>
      </c>
      <c r="U15" s="126">
        <f>ROUND(T15/R15*100,-(-1))</f>
        <v>108.2</v>
      </c>
      <c r="V15" s="34">
        <f>SUM(V16:V17)</f>
        <v>20390000000</v>
      </c>
      <c r="W15" s="126">
        <f t="shared" si="13"/>
        <v>91.7</v>
      </c>
      <c r="X15" s="34">
        <f>SUM(X16:X17)</f>
        <v>19941000000</v>
      </c>
      <c r="Y15" s="123">
        <f t="shared" si="14"/>
        <v>97.8</v>
      </c>
      <c r="Z15" s="35">
        <f>SUM(Z16:Z17)</f>
        <v>22490000000</v>
      </c>
      <c r="AA15" s="123">
        <f t="shared" si="19"/>
        <v>112.8</v>
      </c>
      <c r="AB15" s="34">
        <f>SUM(AB16:AB17)</f>
        <v>27058000000</v>
      </c>
      <c r="AC15" s="123">
        <f t="shared" si="20"/>
        <v>120.3</v>
      </c>
      <c r="AD15" s="34">
        <f>SUM(AD16:AD17)</f>
        <v>27072300000</v>
      </c>
      <c r="AE15" s="123">
        <f t="shared" si="21"/>
        <v>100.1</v>
      </c>
      <c r="AF15" s="34">
        <f>SUM(AF16:AF17)</f>
        <v>28250000000</v>
      </c>
      <c r="AG15" s="123">
        <f>ROUND(AF15/AD15*100,-(-1))</f>
        <v>104.4</v>
      </c>
      <c r="AH15" s="34">
        <f>SUM(AH16:AH17)</f>
        <v>19210000000</v>
      </c>
      <c r="AI15" s="123">
        <f>ROUND(AH15/AF15*100,-(-1))</f>
        <v>68</v>
      </c>
      <c r="AJ15" s="34">
        <f>SUM(AJ16:AJ17)</f>
        <v>14292000000</v>
      </c>
      <c r="AK15" s="123">
        <f t="shared" si="15"/>
        <v>74.4</v>
      </c>
      <c r="AL15" s="34">
        <f>SUM(AL16:AL17)</f>
        <v>14954000000</v>
      </c>
      <c r="AM15" s="123">
        <f t="shared" si="15"/>
        <v>104.6</v>
      </c>
      <c r="AN15" s="34">
        <f>SUM(AN16:AN17)</f>
        <v>15296000000</v>
      </c>
      <c r="AO15" s="123">
        <f t="shared" si="5"/>
        <v>107</v>
      </c>
      <c r="AP15" s="34">
        <f>SUM(AP16:AP17)</f>
        <v>15797858000</v>
      </c>
      <c r="AQ15" s="123">
        <f t="shared" si="16"/>
        <v>105.6</v>
      </c>
      <c r="AR15" s="34">
        <f>SUM(AR16:AR17)</f>
        <v>17859957000</v>
      </c>
      <c r="AS15" s="123">
        <f t="shared" si="17"/>
        <v>113.1</v>
      </c>
      <c r="AT15" s="34">
        <f>SUM(AT16:AT17)</f>
        <v>19918877000</v>
      </c>
      <c r="AU15" s="123">
        <f t="shared" si="18"/>
        <v>111.5</v>
      </c>
      <c r="AV15" s="34">
        <f>SUM(AV16:AV17)</f>
        <v>23342785000</v>
      </c>
      <c r="AW15" s="123">
        <f t="shared" si="6"/>
        <v>117.2</v>
      </c>
      <c r="AX15" s="34">
        <f>SUM(AX16:AX17)</f>
        <v>23786157000</v>
      </c>
      <c r="AY15" s="123">
        <f t="shared" si="7"/>
        <v>101.9</v>
      </c>
      <c r="AZ15" s="34">
        <f>SUM(AZ16:AZ17)</f>
        <v>24967048000</v>
      </c>
      <c r="BA15" s="123">
        <f t="shared" si="8"/>
        <v>107</v>
      </c>
      <c r="BB15" s="34">
        <f>SUM(BB16:BB17)</f>
        <v>24913198000</v>
      </c>
      <c r="BC15" s="123">
        <f t="shared" si="9"/>
        <v>99.8</v>
      </c>
      <c r="BD15" s="34">
        <f>SUM(BD16:BD17)</f>
        <v>24770828000</v>
      </c>
      <c r="BE15" s="123">
        <f t="shared" si="10"/>
        <v>99.4</v>
      </c>
      <c r="BF15" s="35">
        <f>SUM(BF16:BF17)</f>
        <v>27418283000</v>
      </c>
      <c r="BG15" s="82">
        <f t="shared" si="11"/>
        <v>110.1</v>
      </c>
      <c r="BH15" s="35">
        <f>SUM(BH16:BH17)</f>
        <v>29144297000</v>
      </c>
      <c r="BI15" s="82">
        <f t="shared" si="12"/>
        <v>117.7</v>
      </c>
    </row>
    <row r="16" spans="1:61" s="116" customFormat="1" ht="30" customHeight="1">
      <c r="A16" s="64" t="s">
        <v>3</v>
      </c>
      <c r="B16" s="84">
        <v>2110000000</v>
      </c>
      <c r="C16" s="85">
        <v>111</v>
      </c>
      <c r="D16" s="84">
        <v>1985000000</v>
      </c>
      <c r="E16" s="85">
        <v>99.7</v>
      </c>
      <c r="F16" s="84">
        <v>2005000000</v>
      </c>
      <c r="G16" s="85">
        <f>ROUND(F16/D16*100,-(-1))</f>
        <v>101</v>
      </c>
      <c r="H16" s="84">
        <v>2036000000</v>
      </c>
      <c r="I16" s="85">
        <f>ROUND(H16/F16*100,-(-1))</f>
        <v>101.5</v>
      </c>
      <c r="J16" s="84">
        <v>2200000000</v>
      </c>
      <c r="K16" s="86">
        <f>ROUND(J16/H16*100,-(-1))</f>
        <v>108.1</v>
      </c>
      <c r="L16" s="84">
        <v>2112000000</v>
      </c>
      <c r="M16" s="86">
        <f>ROUND(L16/J16*100,-(-1))</f>
        <v>96</v>
      </c>
      <c r="N16" s="84">
        <v>1734000000</v>
      </c>
      <c r="O16" s="86">
        <f t="shared" si="23"/>
        <v>82.1</v>
      </c>
      <c r="P16" s="34">
        <v>1720000000</v>
      </c>
      <c r="Q16" s="99">
        <f t="shared" si="24"/>
        <v>99.2</v>
      </c>
      <c r="R16" s="35">
        <v>1617000000</v>
      </c>
      <c r="S16" s="99">
        <f t="shared" si="25"/>
        <v>94</v>
      </c>
      <c r="T16" s="34">
        <v>1489000000</v>
      </c>
      <c r="U16" s="126">
        <f>ROUND(T16/R16*100,-(-1))</f>
        <v>92.1</v>
      </c>
      <c r="V16" s="34">
        <v>1441000000</v>
      </c>
      <c r="W16" s="126">
        <f t="shared" si="13"/>
        <v>96.8</v>
      </c>
      <c r="X16" s="34">
        <v>1468000000</v>
      </c>
      <c r="Y16" s="123">
        <f t="shared" si="14"/>
        <v>101.9</v>
      </c>
      <c r="Z16" s="35">
        <v>1364000000</v>
      </c>
      <c r="AA16" s="123">
        <f t="shared" si="19"/>
        <v>92.9</v>
      </c>
      <c r="AB16" s="34">
        <v>1305000000</v>
      </c>
      <c r="AC16" s="123">
        <f t="shared" si="20"/>
        <v>95.7</v>
      </c>
      <c r="AD16" s="34">
        <v>1257300000</v>
      </c>
      <c r="AE16" s="123">
        <f t="shared" si="21"/>
        <v>96.3</v>
      </c>
      <c r="AF16" s="34">
        <v>1284000000</v>
      </c>
      <c r="AG16" s="123">
        <f t="shared" si="22"/>
        <v>102.1</v>
      </c>
      <c r="AH16" s="34">
        <v>1202000000</v>
      </c>
      <c r="AI16" s="123">
        <f t="shared" si="22"/>
        <v>93.6</v>
      </c>
      <c r="AJ16" s="34">
        <v>1114000000</v>
      </c>
      <c r="AK16" s="123">
        <f t="shared" si="15"/>
        <v>92.7</v>
      </c>
      <c r="AL16" s="34">
        <v>1123000000</v>
      </c>
      <c r="AM16" s="123">
        <f t="shared" si="15"/>
        <v>100.8</v>
      </c>
      <c r="AN16" s="34">
        <v>1121000000</v>
      </c>
      <c r="AO16" s="123">
        <f t="shared" si="5"/>
        <v>100.6</v>
      </c>
      <c r="AP16" s="34">
        <v>1107459000</v>
      </c>
      <c r="AQ16" s="123">
        <f t="shared" si="16"/>
        <v>98.6</v>
      </c>
      <c r="AR16" s="34">
        <v>1172237000</v>
      </c>
      <c r="AS16" s="123">
        <f t="shared" si="17"/>
        <v>105.8</v>
      </c>
      <c r="AT16" s="34">
        <v>1255312000</v>
      </c>
      <c r="AU16" s="123">
        <f t="shared" si="18"/>
        <v>107.1</v>
      </c>
      <c r="AV16" s="34">
        <v>1313418000</v>
      </c>
      <c r="AW16" s="123">
        <f t="shared" si="6"/>
        <v>104.6</v>
      </c>
      <c r="AX16" s="34">
        <v>1310046000</v>
      </c>
      <c r="AY16" s="123">
        <f t="shared" si="7"/>
        <v>99.7</v>
      </c>
      <c r="AZ16" s="34">
        <v>1350977000</v>
      </c>
      <c r="BA16" s="123">
        <f t="shared" si="8"/>
        <v>102.9</v>
      </c>
      <c r="BB16" s="34">
        <v>1350769000</v>
      </c>
      <c r="BC16" s="123">
        <f t="shared" si="9"/>
        <v>100</v>
      </c>
      <c r="BD16" s="34">
        <v>1382368000</v>
      </c>
      <c r="BE16" s="123">
        <f t="shared" si="10"/>
        <v>102.3</v>
      </c>
      <c r="BF16" s="35">
        <v>1486749000</v>
      </c>
      <c r="BG16" s="82">
        <f t="shared" si="11"/>
        <v>110.1</v>
      </c>
      <c r="BH16" s="35">
        <f>'[1]貼付（予算）'!L7</f>
        <v>1488560000</v>
      </c>
      <c r="BI16" s="82">
        <f t="shared" si="12"/>
        <v>107.7</v>
      </c>
    </row>
    <row r="17" spans="1:61" s="116" customFormat="1" ht="30" customHeight="1">
      <c r="A17" s="64" t="s">
        <v>4</v>
      </c>
      <c r="B17" s="84">
        <v>36795850000</v>
      </c>
      <c r="C17" s="85">
        <v>113.8</v>
      </c>
      <c r="D17" s="84">
        <v>29300000000</v>
      </c>
      <c r="E17" s="85">
        <v>86.2</v>
      </c>
      <c r="F17" s="84">
        <v>29875000000</v>
      </c>
      <c r="G17" s="85">
        <f>ROUND(F17/D17*100,-(-1))</f>
        <v>102</v>
      </c>
      <c r="H17" s="84">
        <v>35351263000</v>
      </c>
      <c r="I17" s="85">
        <f>ROUND(H17/F17*100,-(-1))</f>
        <v>118.3</v>
      </c>
      <c r="J17" s="84">
        <v>33675000000</v>
      </c>
      <c r="K17" s="86">
        <f>ROUND(J17/H17*100,-(-1))</f>
        <v>95.3</v>
      </c>
      <c r="L17" s="84">
        <v>28680000000</v>
      </c>
      <c r="M17" s="86">
        <f>ROUND(L17/J17*100,-(-1))</f>
        <v>85.2</v>
      </c>
      <c r="N17" s="84">
        <v>26070000000</v>
      </c>
      <c r="O17" s="86">
        <f t="shared" si="23"/>
        <v>90.9</v>
      </c>
      <c r="P17" s="34">
        <v>20256000000</v>
      </c>
      <c r="Q17" s="99">
        <f t="shared" si="24"/>
        <v>77.7</v>
      </c>
      <c r="R17" s="35">
        <v>18942000000</v>
      </c>
      <c r="S17" s="99">
        <f t="shared" si="25"/>
        <v>93.5</v>
      </c>
      <c r="T17" s="34">
        <v>20750000000</v>
      </c>
      <c r="U17" s="126">
        <f>ROUND(T17/R17*100,-(-1))</f>
        <v>109.5</v>
      </c>
      <c r="V17" s="34">
        <v>18949000000</v>
      </c>
      <c r="W17" s="126">
        <f t="shared" si="13"/>
        <v>91.3</v>
      </c>
      <c r="X17" s="34">
        <v>18473000000</v>
      </c>
      <c r="Y17" s="123">
        <f t="shared" si="14"/>
        <v>97.5</v>
      </c>
      <c r="Z17" s="35">
        <v>21126000000</v>
      </c>
      <c r="AA17" s="123">
        <f t="shared" si="19"/>
        <v>114.4</v>
      </c>
      <c r="AB17" s="34">
        <v>25753000000</v>
      </c>
      <c r="AC17" s="123">
        <f t="shared" si="20"/>
        <v>121.9</v>
      </c>
      <c r="AD17" s="34">
        <v>25815000000</v>
      </c>
      <c r="AE17" s="123">
        <f t="shared" si="21"/>
        <v>100.2</v>
      </c>
      <c r="AF17" s="34">
        <v>26966000000</v>
      </c>
      <c r="AG17" s="123">
        <f t="shared" si="22"/>
        <v>104.5</v>
      </c>
      <c r="AH17" s="34">
        <v>18008000000</v>
      </c>
      <c r="AI17" s="123">
        <f t="shared" si="22"/>
        <v>66.8</v>
      </c>
      <c r="AJ17" s="34">
        <v>13178000000</v>
      </c>
      <c r="AK17" s="123">
        <f t="shared" si="15"/>
        <v>73.2</v>
      </c>
      <c r="AL17" s="34">
        <v>13831000000</v>
      </c>
      <c r="AM17" s="123">
        <f t="shared" si="15"/>
        <v>105</v>
      </c>
      <c r="AN17" s="34">
        <v>14175000000</v>
      </c>
      <c r="AO17" s="123">
        <f t="shared" si="5"/>
        <v>107.6</v>
      </c>
      <c r="AP17" s="34">
        <v>14690399000</v>
      </c>
      <c r="AQ17" s="123">
        <f t="shared" si="16"/>
        <v>106.2</v>
      </c>
      <c r="AR17" s="34">
        <v>16687720000</v>
      </c>
      <c r="AS17" s="123">
        <f t="shared" si="17"/>
        <v>113.6</v>
      </c>
      <c r="AT17" s="34">
        <v>18663565000</v>
      </c>
      <c r="AU17" s="123">
        <f t="shared" si="18"/>
        <v>111.8</v>
      </c>
      <c r="AV17" s="34">
        <v>22029367000</v>
      </c>
      <c r="AW17" s="123">
        <f t="shared" si="6"/>
        <v>118</v>
      </c>
      <c r="AX17" s="34">
        <v>22476111000</v>
      </c>
      <c r="AY17" s="123">
        <f t="shared" si="7"/>
        <v>102</v>
      </c>
      <c r="AZ17" s="34">
        <v>23616071000</v>
      </c>
      <c r="BA17" s="123">
        <f t="shared" si="8"/>
        <v>107.2</v>
      </c>
      <c r="BB17" s="34">
        <v>23562429000</v>
      </c>
      <c r="BC17" s="123">
        <f t="shared" si="9"/>
        <v>99.8</v>
      </c>
      <c r="BD17" s="34">
        <v>23388460000</v>
      </c>
      <c r="BE17" s="123">
        <f t="shared" si="10"/>
        <v>99.3</v>
      </c>
      <c r="BF17" s="35">
        <v>25931534000</v>
      </c>
      <c r="BG17" s="82">
        <f t="shared" si="11"/>
        <v>110.1</v>
      </c>
      <c r="BH17" s="35">
        <f>'[1]貼付（予算）'!L8</f>
        <v>27655737000</v>
      </c>
      <c r="BI17" s="82">
        <f t="shared" si="12"/>
        <v>118.2</v>
      </c>
    </row>
    <row r="18" spans="1:61" s="116" customFormat="1" ht="30" customHeight="1">
      <c r="A18" s="83" t="s">
        <v>44</v>
      </c>
      <c r="B18" s="93" t="s">
        <v>6</v>
      </c>
      <c r="C18" s="93" t="s">
        <v>6</v>
      </c>
      <c r="D18" s="93" t="s">
        <v>6</v>
      </c>
      <c r="E18" s="93" t="s">
        <v>6</v>
      </c>
      <c r="F18" s="93" t="s">
        <v>6</v>
      </c>
      <c r="G18" s="93" t="s">
        <v>6</v>
      </c>
      <c r="H18" s="93" t="s">
        <v>6</v>
      </c>
      <c r="I18" s="93" t="s">
        <v>6</v>
      </c>
      <c r="J18" s="98">
        <v>4788000000</v>
      </c>
      <c r="K18" s="94" t="s">
        <v>32</v>
      </c>
      <c r="L18" s="98">
        <v>15597000000</v>
      </c>
      <c r="M18" s="65" t="s">
        <v>32</v>
      </c>
      <c r="N18" s="98">
        <v>14760000000</v>
      </c>
      <c r="O18" s="86">
        <f t="shared" si="23"/>
        <v>94.6</v>
      </c>
      <c r="P18" s="34">
        <v>14192000000</v>
      </c>
      <c r="Q18" s="99">
        <f t="shared" si="24"/>
        <v>96.2</v>
      </c>
      <c r="R18" s="35">
        <v>13879000000</v>
      </c>
      <c r="S18" s="99">
        <f t="shared" si="25"/>
        <v>97.8</v>
      </c>
      <c r="T18" s="34">
        <v>13644000000</v>
      </c>
      <c r="U18" s="126">
        <f>ROUND(T18/R18*100,-(-1))</f>
        <v>98.3</v>
      </c>
      <c r="V18" s="34">
        <v>12978100000</v>
      </c>
      <c r="W18" s="126">
        <f t="shared" si="13"/>
        <v>95.1</v>
      </c>
      <c r="X18" s="34">
        <v>13605796000</v>
      </c>
      <c r="Y18" s="123">
        <f t="shared" si="14"/>
        <v>104.8</v>
      </c>
      <c r="Z18" s="35">
        <v>13659134000</v>
      </c>
      <c r="AA18" s="123">
        <f t="shared" si="19"/>
        <v>100.4</v>
      </c>
      <c r="AB18" s="34">
        <v>14731283000</v>
      </c>
      <c r="AC18" s="123">
        <f t="shared" si="20"/>
        <v>107.8</v>
      </c>
      <c r="AD18" s="34">
        <v>14710329000</v>
      </c>
      <c r="AE18" s="123">
        <f>ROUND(AD18/AB18*100,-(-1))</f>
        <v>99.9</v>
      </c>
      <c r="AF18" s="34">
        <v>15097175000</v>
      </c>
      <c r="AG18" s="123">
        <f t="shared" si="22"/>
        <v>102.6</v>
      </c>
      <c r="AH18" s="34">
        <v>13825482000</v>
      </c>
      <c r="AI18" s="123">
        <f t="shared" si="22"/>
        <v>91.6</v>
      </c>
      <c r="AJ18" s="34">
        <v>14683298000</v>
      </c>
      <c r="AK18" s="123">
        <f t="shared" si="15"/>
        <v>106.2</v>
      </c>
      <c r="AL18" s="34">
        <v>15146705000</v>
      </c>
      <c r="AM18" s="123">
        <f t="shared" si="15"/>
        <v>103.2</v>
      </c>
      <c r="AN18" s="34">
        <v>14302713000</v>
      </c>
      <c r="AO18" s="123">
        <f t="shared" si="5"/>
        <v>97.4</v>
      </c>
      <c r="AP18" s="34">
        <v>14215522000</v>
      </c>
      <c r="AQ18" s="123">
        <f t="shared" si="16"/>
        <v>93.9</v>
      </c>
      <c r="AR18" s="34">
        <v>16516799000</v>
      </c>
      <c r="AS18" s="123">
        <f t="shared" si="17"/>
        <v>116.2</v>
      </c>
      <c r="AT18" s="34">
        <v>25304896000</v>
      </c>
      <c r="AU18" s="123">
        <f t="shared" si="18"/>
        <v>153.2</v>
      </c>
      <c r="AV18" s="34">
        <v>22824683000</v>
      </c>
      <c r="AW18" s="123">
        <f t="shared" si="6"/>
        <v>90.2</v>
      </c>
      <c r="AX18" s="34">
        <v>22894787000</v>
      </c>
      <c r="AY18" s="123">
        <f t="shared" si="7"/>
        <v>100.3</v>
      </c>
      <c r="AZ18" s="34">
        <v>25687929000</v>
      </c>
      <c r="BA18" s="123">
        <f t="shared" si="8"/>
        <v>112.5</v>
      </c>
      <c r="BB18" s="34">
        <v>25349753000</v>
      </c>
      <c r="BC18" s="123">
        <f t="shared" si="9"/>
        <v>98.7</v>
      </c>
      <c r="BD18" s="34">
        <v>26715943000</v>
      </c>
      <c r="BE18" s="123">
        <f t="shared" si="10"/>
        <v>105.4</v>
      </c>
      <c r="BF18" s="35">
        <v>30763334000</v>
      </c>
      <c r="BG18" s="82">
        <f t="shared" si="11"/>
        <v>121.4</v>
      </c>
      <c r="BH18" s="35">
        <f>'[1]貼付（予算）'!L10</f>
        <v>39145350000</v>
      </c>
      <c r="BI18" s="82">
        <f t="shared" si="12"/>
        <v>146.5</v>
      </c>
    </row>
    <row r="19" spans="1:61" s="116" customFormat="1" ht="30" customHeight="1">
      <c r="A19" s="83" t="s">
        <v>45</v>
      </c>
      <c r="B19" s="84">
        <v>4500000000</v>
      </c>
      <c r="C19" s="85">
        <v>83.1</v>
      </c>
      <c r="D19" s="84">
        <v>5150000000</v>
      </c>
      <c r="E19" s="85">
        <v>91.1</v>
      </c>
      <c r="F19" s="84">
        <v>6117000000</v>
      </c>
      <c r="G19" s="85">
        <f aca="true" t="shared" si="26" ref="G19:G26">ROUND(F19/D19*100,-(-1))</f>
        <v>118.8</v>
      </c>
      <c r="H19" s="84">
        <v>5716000000</v>
      </c>
      <c r="I19" s="85">
        <f aca="true" t="shared" si="27" ref="I19:I26">ROUND(H19/F19*100,-(-1))</f>
        <v>93.4</v>
      </c>
      <c r="J19" s="84">
        <v>6233000000</v>
      </c>
      <c r="K19" s="86">
        <f aca="true" t="shared" si="28" ref="K19:K26">ROUND(J19/H19*100,-(-1))</f>
        <v>109</v>
      </c>
      <c r="L19" s="84">
        <v>4652000000</v>
      </c>
      <c r="M19" s="86">
        <f aca="true" t="shared" si="29" ref="M19:M26">ROUND(L19/J19*100,-(-1))</f>
        <v>74.6</v>
      </c>
      <c r="N19" s="84">
        <v>3933000000</v>
      </c>
      <c r="O19" s="86">
        <f t="shared" si="23"/>
        <v>84.5</v>
      </c>
      <c r="P19" s="34">
        <v>3992000000</v>
      </c>
      <c r="Q19" s="99">
        <f t="shared" si="24"/>
        <v>101.5</v>
      </c>
      <c r="R19" s="35">
        <v>4330000000</v>
      </c>
      <c r="S19" s="99">
        <f t="shared" si="25"/>
        <v>108.5</v>
      </c>
      <c r="T19" s="34">
        <v>3535000000</v>
      </c>
      <c r="U19" s="126">
        <f>ROUND(T19/R19*100,-(-1))</f>
        <v>81.6</v>
      </c>
      <c r="V19" s="34">
        <v>3636000000</v>
      </c>
      <c r="W19" s="126">
        <f t="shared" si="13"/>
        <v>102.9</v>
      </c>
      <c r="X19" s="34">
        <v>3655000000</v>
      </c>
      <c r="Y19" s="123">
        <f t="shared" si="14"/>
        <v>100.5</v>
      </c>
      <c r="Z19" s="35">
        <v>3442000000</v>
      </c>
      <c r="AA19" s="123">
        <f t="shared" si="19"/>
        <v>94.2</v>
      </c>
      <c r="AB19" s="34">
        <v>3352000000</v>
      </c>
      <c r="AC19" s="123">
        <f t="shared" si="20"/>
        <v>97.4</v>
      </c>
      <c r="AD19" s="34">
        <v>3161000000</v>
      </c>
      <c r="AE19" s="123">
        <f t="shared" si="21"/>
        <v>94.3</v>
      </c>
      <c r="AF19" s="34">
        <v>3206000000</v>
      </c>
      <c r="AG19" s="123">
        <f t="shared" si="22"/>
        <v>101.4</v>
      </c>
      <c r="AH19" s="34">
        <v>3431000000</v>
      </c>
      <c r="AI19" s="123">
        <f t="shared" si="22"/>
        <v>107</v>
      </c>
      <c r="AJ19" s="34">
        <v>3070000000</v>
      </c>
      <c r="AK19" s="123">
        <f t="shared" si="15"/>
        <v>89.5</v>
      </c>
      <c r="AL19" s="34">
        <v>2564000000</v>
      </c>
      <c r="AM19" s="123">
        <f t="shared" si="15"/>
        <v>83.5</v>
      </c>
      <c r="AN19" s="34">
        <v>2115000000</v>
      </c>
      <c r="AO19" s="123">
        <f t="shared" si="5"/>
        <v>68.9</v>
      </c>
      <c r="AP19" s="34">
        <v>2409093000</v>
      </c>
      <c r="AQ19" s="123">
        <f t="shared" si="16"/>
        <v>94</v>
      </c>
      <c r="AR19" s="34">
        <v>2399259000</v>
      </c>
      <c r="AS19" s="123">
        <f t="shared" si="17"/>
        <v>99.6</v>
      </c>
      <c r="AT19" s="34">
        <v>2333963000</v>
      </c>
      <c r="AU19" s="123">
        <f t="shared" si="18"/>
        <v>97.3</v>
      </c>
      <c r="AV19" s="34">
        <v>2151650000</v>
      </c>
      <c r="AW19" s="123">
        <f t="shared" si="6"/>
        <v>92.2</v>
      </c>
      <c r="AX19" s="34">
        <v>2376886000</v>
      </c>
      <c r="AY19" s="123">
        <f t="shared" si="7"/>
        <v>110.5</v>
      </c>
      <c r="AZ19" s="34">
        <v>2446946000</v>
      </c>
      <c r="BA19" s="123">
        <f t="shared" si="8"/>
        <v>113.7</v>
      </c>
      <c r="BB19" s="34">
        <v>2541660000</v>
      </c>
      <c r="BC19" s="123">
        <f t="shared" si="9"/>
        <v>103.9</v>
      </c>
      <c r="BD19" s="34">
        <v>2166969000</v>
      </c>
      <c r="BE19" s="123">
        <f t="shared" si="10"/>
        <v>85.3</v>
      </c>
      <c r="BF19" s="35">
        <v>2447121000</v>
      </c>
      <c r="BG19" s="82">
        <f t="shared" si="11"/>
        <v>96.3</v>
      </c>
      <c r="BH19" s="35">
        <f>'[1]貼付（予算）'!L13</f>
        <v>2503843000</v>
      </c>
      <c r="BI19" s="82">
        <f t="shared" si="12"/>
        <v>115.5</v>
      </c>
    </row>
    <row r="20" spans="1:61" s="116" customFormat="1" ht="30" customHeight="1">
      <c r="A20" s="83" t="s">
        <v>46</v>
      </c>
      <c r="B20" s="84">
        <v>3920000000</v>
      </c>
      <c r="C20" s="93">
        <v>100.5</v>
      </c>
      <c r="D20" s="84">
        <v>4026020000</v>
      </c>
      <c r="E20" s="85">
        <v>101.2</v>
      </c>
      <c r="F20" s="84">
        <v>4071179000</v>
      </c>
      <c r="G20" s="85">
        <f t="shared" si="26"/>
        <v>101.1</v>
      </c>
      <c r="H20" s="84">
        <v>4111148000</v>
      </c>
      <c r="I20" s="85">
        <f t="shared" si="27"/>
        <v>101</v>
      </c>
      <c r="J20" s="84">
        <v>2649000000</v>
      </c>
      <c r="K20" s="86">
        <f t="shared" si="28"/>
        <v>64.4</v>
      </c>
      <c r="L20" s="84">
        <v>2485000000</v>
      </c>
      <c r="M20" s="86">
        <f t="shared" si="29"/>
        <v>93.8</v>
      </c>
      <c r="N20" s="84">
        <v>2986000000</v>
      </c>
      <c r="O20" s="86">
        <f t="shared" si="23"/>
        <v>120.2</v>
      </c>
      <c r="P20" s="34">
        <v>3026000000</v>
      </c>
      <c r="Q20" s="99">
        <f t="shared" si="24"/>
        <v>101.3</v>
      </c>
      <c r="R20" s="35">
        <v>2963000000</v>
      </c>
      <c r="S20" s="99">
        <f t="shared" si="25"/>
        <v>97.9</v>
      </c>
      <c r="T20" s="34">
        <v>2891000000</v>
      </c>
      <c r="U20" s="126">
        <f>ROUND(T20/R20*100,-(-1))</f>
        <v>97.6</v>
      </c>
      <c r="V20" s="34">
        <v>2959000000</v>
      </c>
      <c r="W20" s="126">
        <f>ROUND(V20/T20*100,-(-1))</f>
        <v>102.4</v>
      </c>
      <c r="X20" s="34">
        <v>2987240000</v>
      </c>
      <c r="Y20" s="123">
        <f t="shared" si="14"/>
        <v>101</v>
      </c>
      <c r="Z20" s="35">
        <v>2883520000</v>
      </c>
      <c r="AA20" s="123">
        <f t="shared" si="19"/>
        <v>96.5</v>
      </c>
      <c r="AB20" s="34">
        <v>2912557000</v>
      </c>
      <c r="AC20" s="123">
        <f t="shared" si="20"/>
        <v>101</v>
      </c>
      <c r="AD20" s="34">
        <v>2896414000</v>
      </c>
      <c r="AE20" s="123">
        <f t="shared" si="21"/>
        <v>99.4</v>
      </c>
      <c r="AF20" s="34">
        <v>2723707000</v>
      </c>
      <c r="AG20" s="123">
        <f t="shared" si="22"/>
        <v>94</v>
      </c>
      <c r="AH20" s="34">
        <v>2618815000</v>
      </c>
      <c r="AI20" s="123">
        <f t="shared" si="22"/>
        <v>96.1</v>
      </c>
      <c r="AJ20" s="34">
        <v>2681698000</v>
      </c>
      <c r="AK20" s="123">
        <f t="shared" si="15"/>
        <v>102.4</v>
      </c>
      <c r="AL20" s="34">
        <v>3101401000</v>
      </c>
      <c r="AM20" s="123">
        <f t="shared" si="15"/>
        <v>115.7</v>
      </c>
      <c r="AN20" s="34">
        <v>3062979000</v>
      </c>
      <c r="AO20" s="123">
        <f t="shared" si="5"/>
        <v>114.2</v>
      </c>
      <c r="AP20" s="34">
        <v>1838637000</v>
      </c>
      <c r="AQ20" s="123">
        <f t="shared" si="16"/>
        <v>59.3</v>
      </c>
      <c r="AR20" s="34">
        <v>1664113000</v>
      </c>
      <c r="AS20" s="123">
        <f t="shared" si="17"/>
        <v>90.5</v>
      </c>
      <c r="AT20" s="34">
        <v>1656354000</v>
      </c>
      <c r="AU20" s="123">
        <f t="shared" si="18"/>
        <v>99.5</v>
      </c>
      <c r="AV20" s="34">
        <v>1616148000</v>
      </c>
      <c r="AW20" s="123">
        <f t="shared" si="6"/>
        <v>97.6</v>
      </c>
      <c r="AX20" s="34">
        <v>1529916000</v>
      </c>
      <c r="AY20" s="123">
        <f t="shared" si="7"/>
        <v>94.7</v>
      </c>
      <c r="AZ20" s="34">
        <v>1514951000</v>
      </c>
      <c r="BA20" s="123">
        <f t="shared" si="8"/>
        <v>93.7</v>
      </c>
      <c r="BB20" s="34">
        <v>1506567000</v>
      </c>
      <c r="BC20" s="123">
        <f t="shared" si="9"/>
        <v>99.4</v>
      </c>
      <c r="BD20" s="34">
        <v>1445310000</v>
      </c>
      <c r="BE20" s="123">
        <f t="shared" si="10"/>
        <v>95.9</v>
      </c>
      <c r="BF20" s="35">
        <v>1548013000</v>
      </c>
      <c r="BG20" s="82">
        <f t="shared" si="11"/>
        <v>102.8</v>
      </c>
      <c r="BH20" s="35">
        <f>'[1]貼付（予算）'!L14</f>
        <v>1624719000</v>
      </c>
      <c r="BI20" s="82">
        <f t="shared" si="12"/>
        <v>112.4</v>
      </c>
    </row>
    <row r="21" spans="1:61" s="116" customFormat="1" ht="30" customHeight="1">
      <c r="A21" s="83" t="s">
        <v>47</v>
      </c>
      <c r="B21" s="84">
        <v>697000000</v>
      </c>
      <c r="C21" s="93">
        <v>105.5</v>
      </c>
      <c r="D21" s="84">
        <v>788366000</v>
      </c>
      <c r="E21" s="85">
        <v>101.6</v>
      </c>
      <c r="F21" s="84">
        <v>816091000</v>
      </c>
      <c r="G21" s="85">
        <f t="shared" si="26"/>
        <v>103.5</v>
      </c>
      <c r="H21" s="84">
        <v>842100000</v>
      </c>
      <c r="I21" s="85">
        <f t="shared" si="27"/>
        <v>103.2</v>
      </c>
      <c r="J21" s="84">
        <v>820000000</v>
      </c>
      <c r="K21" s="86">
        <f t="shared" si="28"/>
        <v>97.4</v>
      </c>
      <c r="L21" s="84">
        <v>805000000</v>
      </c>
      <c r="M21" s="86">
        <f t="shared" si="29"/>
        <v>98.2</v>
      </c>
      <c r="N21" s="84">
        <v>753000000</v>
      </c>
      <c r="O21" s="86">
        <f t="shared" si="23"/>
        <v>93.5</v>
      </c>
      <c r="P21" s="34">
        <v>691000000</v>
      </c>
      <c r="Q21" s="99">
        <f t="shared" si="24"/>
        <v>91.8</v>
      </c>
      <c r="R21" s="35">
        <v>652000000</v>
      </c>
      <c r="S21" s="99">
        <f t="shared" si="25"/>
        <v>94.4</v>
      </c>
      <c r="T21" s="34">
        <v>611000000</v>
      </c>
      <c r="U21" s="126">
        <f>ROUND(T21/R21*100,-(-1))</f>
        <v>93.7</v>
      </c>
      <c r="V21" s="34">
        <v>564000000</v>
      </c>
      <c r="W21" s="126">
        <f t="shared" si="13"/>
        <v>92.3</v>
      </c>
      <c r="X21" s="34">
        <v>510500000</v>
      </c>
      <c r="Y21" s="123">
        <f t="shared" si="14"/>
        <v>90.5</v>
      </c>
      <c r="Z21" s="35">
        <v>494700000</v>
      </c>
      <c r="AA21" s="123">
        <f t="shared" si="19"/>
        <v>96.9</v>
      </c>
      <c r="AB21" s="34">
        <v>475000000</v>
      </c>
      <c r="AC21" s="123">
        <f t="shared" si="20"/>
        <v>96</v>
      </c>
      <c r="AD21" s="34">
        <v>433000000</v>
      </c>
      <c r="AE21" s="123">
        <f t="shared" si="21"/>
        <v>91.2</v>
      </c>
      <c r="AF21" s="34">
        <v>393200000</v>
      </c>
      <c r="AG21" s="123">
        <f t="shared" si="22"/>
        <v>90.8</v>
      </c>
      <c r="AH21" s="34">
        <v>361604000</v>
      </c>
      <c r="AI21" s="123">
        <f t="shared" si="22"/>
        <v>92</v>
      </c>
      <c r="AJ21" s="34">
        <v>330916000</v>
      </c>
      <c r="AK21" s="123">
        <f t="shared" si="15"/>
        <v>91.5</v>
      </c>
      <c r="AL21" s="34">
        <v>318896000</v>
      </c>
      <c r="AM21" s="123">
        <f t="shared" si="15"/>
        <v>96.4</v>
      </c>
      <c r="AN21" s="34">
        <v>319978000</v>
      </c>
      <c r="AO21" s="123">
        <f t="shared" si="5"/>
        <v>96.7</v>
      </c>
      <c r="AP21" s="34">
        <v>324389000</v>
      </c>
      <c r="AQ21" s="123">
        <f t="shared" si="16"/>
        <v>101.7</v>
      </c>
      <c r="AR21" s="34">
        <v>311777000</v>
      </c>
      <c r="AS21" s="123">
        <f t="shared" si="17"/>
        <v>96.1</v>
      </c>
      <c r="AT21" s="34">
        <v>308689000</v>
      </c>
      <c r="AU21" s="123">
        <f t="shared" si="18"/>
        <v>99</v>
      </c>
      <c r="AV21" s="34">
        <v>293750000</v>
      </c>
      <c r="AW21" s="123">
        <f t="shared" si="6"/>
        <v>95.2</v>
      </c>
      <c r="AX21" s="34">
        <v>294573000</v>
      </c>
      <c r="AY21" s="123">
        <f t="shared" si="7"/>
        <v>100.3</v>
      </c>
      <c r="AZ21" s="34">
        <v>287157000</v>
      </c>
      <c r="BA21" s="123">
        <f t="shared" si="8"/>
        <v>97.8</v>
      </c>
      <c r="BB21" s="34">
        <v>280006000</v>
      </c>
      <c r="BC21" s="123">
        <f t="shared" si="9"/>
        <v>97.5</v>
      </c>
      <c r="BD21" s="34">
        <v>268694000</v>
      </c>
      <c r="BE21" s="123">
        <f t="shared" si="10"/>
        <v>96</v>
      </c>
      <c r="BF21" s="35">
        <v>305457000</v>
      </c>
      <c r="BG21" s="82">
        <f t="shared" si="11"/>
        <v>109.1</v>
      </c>
      <c r="BH21" s="35">
        <f>'[1]貼付（予算）'!L15</f>
        <v>313726000</v>
      </c>
      <c r="BI21" s="82">
        <f t="shared" si="12"/>
        <v>116.8</v>
      </c>
    </row>
    <row r="22" spans="1:61" s="116" customFormat="1" ht="30" customHeight="1">
      <c r="A22" s="83" t="s">
        <v>35</v>
      </c>
      <c r="B22" s="84"/>
      <c r="C22" s="93"/>
      <c r="D22" s="84"/>
      <c r="E22" s="85"/>
      <c r="F22" s="84"/>
      <c r="G22" s="85"/>
      <c r="H22" s="84"/>
      <c r="I22" s="85"/>
      <c r="J22" s="84"/>
      <c r="K22" s="86"/>
      <c r="L22" s="84"/>
      <c r="M22" s="86"/>
      <c r="N22" s="127" t="s">
        <v>74</v>
      </c>
      <c r="O22" s="127" t="s">
        <v>74</v>
      </c>
      <c r="P22" s="97" t="s">
        <v>72</v>
      </c>
      <c r="Q22" s="97" t="s">
        <v>72</v>
      </c>
      <c r="R22" s="97" t="s">
        <v>72</v>
      </c>
      <c r="S22" s="97" t="s">
        <v>72</v>
      </c>
      <c r="T22" s="97" t="s">
        <v>72</v>
      </c>
      <c r="U22" s="97" t="s">
        <v>72</v>
      </c>
      <c r="V22" s="97" t="s">
        <v>72</v>
      </c>
      <c r="W22" s="97" t="s">
        <v>72</v>
      </c>
      <c r="X22" s="97" t="s">
        <v>93</v>
      </c>
      <c r="Y22" s="102" t="s">
        <v>93</v>
      </c>
      <c r="Z22" s="97" t="s">
        <v>72</v>
      </c>
      <c r="AA22" s="97" t="s">
        <v>31</v>
      </c>
      <c r="AB22" s="97" t="s">
        <v>72</v>
      </c>
      <c r="AC22" s="102" t="s">
        <v>72</v>
      </c>
      <c r="AD22" s="97" t="s">
        <v>72</v>
      </c>
      <c r="AE22" s="97" t="s">
        <v>72</v>
      </c>
      <c r="AF22" s="97" t="s">
        <v>72</v>
      </c>
      <c r="AG22" s="102" t="s">
        <v>72</v>
      </c>
      <c r="AH22" s="34">
        <v>1822460000</v>
      </c>
      <c r="AI22" s="101" t="s">
        <v>28</v>
      </c>
      <c r="AJ22" s="34">
        <v>1451939000</v>
      </c>
      <c r="AK22" s="123">
        <f t="shared" si="15"/>
        <v>79.7</v>
      </c>
      <c r="AL22" s="34">
        <v>1258608000</v>
      </c>
      <c r="AM22" s="123">
        <f t="shared" si="15"/>
        <v>86.7</v>
      </c>
      <c r="AN22" s="34">
        <v>1503192000</v>
      </c>
      <c r="AO22" s="123">
        <f t="shared" si="5"/>
        <v>103.5</v>
      </c>
      <c r="AP22" s="34">
        <v>1232292000</v>
      </c>
      <c r="AQ22" s="123">
        <f t="shared" si="16"/>
        <v>97.9</v>
      </c>
      <c r="AR22" s="34">
        <v>550557000</v>
      </c>
      <c r="AS22" s="123">
        <f t="shared" si="17"/>
        <v>44.7</v>
      </c>
      <c r="AT22" s="34">
        <v>912952000</v>
      </c>
      <c r="AU22" s="123">
        <f t="shared" si="18"/>
        <v>165.8</v>
      </c>
      <c r="AV22" s="34">
        <v>1013789000</v>
      </c>
      <c r="AW22" s="123">
        <f t="shared" si="6"/>
        <v>111</v>
      </c>
      <c r="AX22" s="34">
        <v>1379571000</v>
      </c>
      <c r="AY22" s="123">
        <f t="shared" si="7"/>
        <v>136.1</v>
      </c>
      <c r="AZ22" s="34">
        <v>1457296000</v>
      </c>
      <c r="BA22" s="123">
        <f t="shared" si="8"/>
        <v>143.7</v>
      </c>
      <c r="BB22" s="34">
        <v>770295000</v>
      </c>
      <c r="BC22" s="123">
        <f t="shared" si="9"/>
        <v>52.9</v>
      </c>
      <c r="BD22" s="97" t="s">
        <v>31</v>
      </c>
      <c r="BE22" s="102" t="s">
        <v>92</v>
      </c>
      <c r="BF22" s="149" t="s">
        <v>31</v>
      </c>
      <c r="BG22" s="30" t="s">
        <v>92</v>
      </c>
      <c r="BH22" s="149" t="s">
        <v>31</v>
      </c>
      <c r="BI22" s="30" t="s">
        <v>92</v>
      </c>
    </row>
    <row r="23" spans="1:61" s="116" customFormat="1" ht="30" customHeight="1">
      <c r="A23" s="83" t="s">
        <v>36</v>
      </c>
      <c r="B23" s="84"/>
      <c r="C23" s="93"/>
      <c r="D23" s="84"/>
      <c r="E23" s="85"/>
      <c r="F23" s="84"/>
      <c r="G23" s="85"/>
      <c r="H23" s="84"/>
      <c r="I23" s="85"/>
      <c r="J23" s="84"/>
      <c r="K23" s="86"/>
      <c r="L23" s="84"/>
      <c r="M23" s="86"/>
      <c r="N23" s="127" t="s">
        <v>76</v>
      </c>
      <c r="O23" s="127" t="s">
        <v>76</v>
      </c>
      <c r="P23" s="97" t="s">
        <v>77</v>
      </c>
      <c r="Q23" s="97" t="s">
        <v>77</v>
      </c>
      <c r="R23" s="97" t="s">
        <v>77</v>
      </c>
      <c r="S23" s="97" t="s">
        <v>77</v>
      </c>
      <c r="T23" s="97" t="s">
        <v>77</v>
      </c>
      <c r="U23" s="97" t="s">
        <v>77</v>
      </c>
      <c r="V23" s="97" t="s">
        <v>77</v>
      </c>
      <c r="W23" s="97" t="s">
        <v>77</v>
      </c>
      <c r="X23" s="97" t="s">
        <v>93</v>
      </c>
      <c r="Y23" s="102" t="s">
        <v>93</v>
      </c>
      <c r="Z23" s="97" t="s">
        <v>77</v>
      </c>
      <c r="AA23" s="97" t="s">
        <v>31</v>
      </c>
      <c r="AB23" s="97" t="s">
        <v>77</v>
      </c>
      <c r="AC23" s="102" t="s">
        <v>77</v>
      </c>
      <c r="AD23" s="97" t="s">
        <v>77</v>
      </c>
      <c r="AE23" s="97" t="s">
        <v>77</v>
      </c>
      <c r="AF23" s="97" t="s">
        <v>77</v>
      </c>
      <c r="AG23" s="102" t="s">
        <v>77</v>
      </c>
      <c r="AH23" s="34">
        <v>7084000000</v>
      </c>
      <c r="AI23" s="101" t="s">
        <v>28</v>
      </c>
      <c r="AJ23" s="34">
        <v>7800756000</v>
      </c>
      <c r="AK23" s="123">
        <f t="shared" si="15"/>
        <v>110.1</v>
      </c>
      <c r="AL23" s="34">
        <v>7561580000</v>
      </c>
      <c r="AM23" s="123">
        <f t="shared" si="15"/>
        <v>96.9</v>
      </c>
      <c r="AN23" s="34">
        <v>7400800000</v>
      </c>
      <c r="AO23" s="123">
        <f t="shared" si="5"/>
        <v>94.9</v>
      </c>
      <c r="AP23" s="34">
        <v>7464449000</v>
      </c>
      <c r="AQ23" s="123">
        <f t="shared" si="16"/>
        <v>98.7</v>
      </c>
      <c r="AR23" s="34">
        <v>7195310000</v>
      </c>
      <c r="AS23" s="123">
        <f t="shared" si="17"/>
        <v>96.4</v>
      </c>
      <c r="AT23" s="34">
        <v>6967117000</v>
      </c>
      <c r="AU23" s="123">
        <f t="shared" si="18"/>
        <v>96.8</v>
      </c>
      <c r="AV23" s="34">
        <v>7163181000</v>
      </c>
      <c r="AW23" s="123">
        <f t="shared" si="6"/>
        <v>102.8</v>
      </c>
      <c r="AX23" s="34">
        <v>7380652000</v>
      </c>
      <c r="AY23" s="123">
        <f t="shared" si="7"/>
        <v>103</v>
      </c>
      <c r="AZ23" s="34">
        <v>7361889000</v>
      </c>
      <c r="BA23" s="123">
        <f t="shared" si="8"/>
        <v>102.8</v>
      </c>
      <c r="BB23" s="34">
        <v>7175036000</v>
      </c>
      <c r="BC23" s="123">
        <f t="shared" si="9"/>
        <v>97.5</v>
      </c>
      <c r="BD23" s="34">
        <v>6831380000</v>
      </c>
      <c r="BE23" s="123">
        <f t="shared" si="10"/>
        <v>95.2</v>
      </c>
      <c r="BF23" s="35">
        <v>7204134000</v>
      </c>
      <c r="BG23" s="82">
        <f>ROUND(BF23/BB23*100,-(-1))</f>
        <v>100.4</v>
      </c>
      <c r="BH23" s="35">
        <f>'[1]貼付（予算）'!L17</f>
        <v>6872243000</v>
      </c>
      <c r="BI23" s="82">
        <f>ROUND(BH23/BD23*100,-(-1))</f>
        <v>100.6</v>
      </c>
    </row>
    <row r="24" spans="1:61" s="116" customFormat="1" ht="30" customHeight="1">
      <c r="A24" s="83" t="s">
        <v>48</v>
      </c>
      <c r="B24" s="84">
        <v>11606000000</v>
      </c>
      <c r="C24" s="85">
        <v>106.3</v>
      </c>
      <c r="D24" s="84">
        <v>13530000000</v>
      </c>
      <c r="E24" s="85">
        <v>105.2</v>
      </c>
      <c r="F24" s="84">
        <v>14262000000</v>
      </c>
      <c r="G24" s="85">
        <f t="shared" si="26"/>
        <v>105.4</v>
      </c>
      <c r="H24" s="84">
        <v>14937000000</v>
      </c>
      <c r="I24" s="85">
        <f t="shared" si="27"/>
        <v>104.7</v>
      </c>
      <c r="J24" s="84">
        <v>15553000000</v>
      </c>
      <c r="K24" s="86">
        <f t="shared" si="28"/>
        <v>104.1</v>
      </c>
      <c r="L24" s="84">
        <v>15804000000</v>
      </c>
      <c r="M24" s="86">
        <f t="shared" si="29"/>
        <v>101.6</v>
      </c>
      <c r="N24" s="84">
        <v>15905000000</v>
      </c>
      <c r="O24" s="86">
        <f t="shared" si="23"/>
        <v>100.6</v>
      </c>
      <c r="P24" s="34">
        <v>15930000000</v>
      </c>
      <c r="Q24" s="99">
        <f t="shared" si="24"/>
        <v>100.2</v>
      </c>
      <c r="R24" s="35">
        <v>15907000000</v>
      </c>
      <c r="S24" s="99">
        <f t="shared" si="25"/>
        <v>99.9</v>
      </c>
      <c r="T24" s="34">
        <v>15860000000</v>
      </c>
      <c r="U24" s="126">
        <f>ROUND(T24/R24*100,-(-1))</f>
        <v>99.7</v>
      </c>
      <c r="V24" s="34">
        <v>15504000000</v>
      </c>
      <c r="W24" s="126">
        <f t="shared" si="13"/>
        <v>97.8</v>
      </c>
      <c r="X24" s="34">
        <v>15014000000</v>
      </c>
      <c r="Y24" s="123">
        <f t="shared" si="14"/>
        <v>96.8</v>
      </c>
      <c r="Z24" s="35">
        <v>15205000000</v>
      </c>
      <c r="AA24" s="123">
        <f t="shared" si="19"/>
        <v>101.3</v>
      </c>
      <c r="AB24" s="34">
        <v>14825000000</v>
      </c>
      <c r="AC24" s="123">
        <f t="shared" si="20"/>
        <v>97.5</v>
      </c>
      <c r="AD24" s="34">
        <v>14564000000</v>
      </c>
      <c r="AE24" s="123">
        <f t="shared" si="21"/>
        <v>98.2</v>
      </c>
      <c r="AF24" s="34">
        <v>14069000000</v>
      </c>
      <c r="AG24" s="123">
        <f aca="true" t="shared" si="30" ref="AG24:AI25">ROUND(AF24/AD24*100,-(-1))</f>
        <v>96.6</v>
      </c>
      <c r="AH24" s="34">
        <v>13767000000</v>
      </c>
      <c r="AI24" s="123">
        <f t="shared" si="30"/>
        <v>97.9</v>
      </c>
      <c r="AJ24" s="34">
        <v>13446000000</v>
      </c>
      <c r="AK24" s="123">
        <f t="shared" si="15"/>
        <v>97.7</v>
      </c>
      <c r="AL24" s="34">
        <v>13324000000</v>
      </c>
      <c r="AM24" s="123">
        <f t="shared" si="15"/>
        <v>99.1</v>
      </c>
      <c r="AN24" s="34">
        <v>13175000000</v>
      </c>
      <c r="AO24" s="123">
        <f t="shared" si="5"/>
        <v>98</v>
      </c>
      <c r="AP24" s="34">
        <v>13062775000</v>
      </c>
      <c r="AQ24" s="123">
        <f t="shared" si="16"/>
        <v>98</v>
      </c>
      <c r="AR24" s="34">
        <v>12884734000</v>
      </c>
      <c r="AS24" s="123">
        <f t="shared" si="17"/>
        <v>98.6</v>
      </c>
      <c r="AT24" s="34">
        <v>12781209000</v>
      </c>
      <c r="AU24" s="123">
        <f t="shared" si="18"/>
        <v>99.2</v>
      </c>
      <c r="AV24" s="34">
        <v>12771646000</v>
      </c>
      <c r="AW24" s="123">
        <f t="shared" si="6"/>
        <v>99.9</v>
      </c>
      <c r="AX24" s="34">
        <v>12854100000</v>
      </c>
      <c r="AY24" s="123">
        <f t="shared" si="7"/>
        <v>100.6</v>
      </c>
      <c r="AZ24" s="34">
        <v>12958986000</v>
      </c>
      <c r="BA24" s="123">
        <f t="shared" si="8"/>
        <v>101.5</v>
      </c>
      <c r="BB24" s="34">
        <v>13191085000</v>
      </c>
      <c r="BC24" s="123">
        <f t="shared" si="9"/>
        <v>101.8</v>
      </c>
      <c r="BD24" s="34">
        <v>13426279000</v>
      </c>
      <c r="BE24" s="123">
        <f t="shared" si="10"/>
        <v>101.8</v>
      </c>
      <c r="BF24" s="70">
        <v>13328602000</v>
      </c>
      <c r="BG24" s="82">
        <f>ROUND(BF24/BB24*100,-(-1))</f>
        <v>101</v>
      </c>
      <c r="BH24" s="70">
        <f>'[1]貼付（予算）'!L18</f>
        <v>13614582000</v>
      </c>
      <c r="BI24" s="82">
        <f>ROUND(BH24/BD24*100,-(-1))</f>
        <v>101.4</v>
      </c>
    </row>
    <row r="25" spans="1:61" s="116" customFormat="1" ht="30" customHeight="1">
      <c r="A25" s="83" t="s">
        <v>49</v>
      </c>
      <c r="B25" s="84">
        <v>39000000</v>
      </c>
      <c r="C25" s="85">
        <v>144.7</v>
      </c>
      <c r="D25" s="84">
        <v>25279000</v>
      </c>
      <c r="E25" s="85">
        <v>91.2</v>
      </c>
      <c r="F25" s="84">
        <v>25220000</v>
      </c>
      <c r="G25" s="85">
        <f t="shared" si="26"/>
        <v>99.8</v>
      </c>
      <c r="H25" s="84">
        <v>25722000</v>
      </c>
      <c r="I25" s="85">
        <f t="shared" si="27"/>
        <v>102</v>
      </c>
      <c r="J25" s="84">
        <v>23400000</v>
      </c>
      <c r="K25" s="86">
        <f t="shared" si="28"/>
        <v>91</v>
      </c>
      <c r="L25" s="84">
        <v>20900000</v>
      </c>
      <c r="M25" s="86">
        <f t="shared" si="29"/>
        <v>89.3</v>
      </c>
      <c r="N25" s="84">
        <v>21000000</v>
      </c>
      <c r="O25" s="86">
        <f t="shared" si="23"/>
        <v>100.5</v>
      </c>
      <c r="P25" s="34">
        <v>20000000</v>
      </c>
      <c r="Q25" s="99">
        <f t="shared" si="24"/>
        <v>95.2</v>
      </c>
      <c r="R25" s="35">
        <v>19000000</v>
      </c>
      <c r="S25" s="99">
        <f t="shared" si="25"/>
        <v>95</v>
      </c>
      <c r="T25" s="34">
        <v>10000000</v>
      </c>
      <c r="U25" s="126">
        <f>ROUND(T25/R25*100,-(-1))</f>
        <v>52.6</v>
      </c>
      <c r="V25" s="34">
        <v>4000000</v>
      </c>
      <c r="W25" s="126">
        <f t="shared" si="13"/>
        <v>40</v>
      </c>
      <c r="X25" s="34">
        <v>4771000</v>
      </c>
      <c r="Y25" s="123">
        <f t="shared" si="14"/>
        <v>119.3</v>
      </c>
      <c r="Z25" s="35">
        <v>4721000</v>
      </c>
      <c r="AA25" s="123">
        <f t="shared" si="19"/>
        <v>99</v>
      </c>
      <c r="AB25" s="34">
        <v>4406000</v>
      </c>
      <c r="AC25" s="123">
        <f t="shared" si="20"/>
        <v>93.3</v>
      </c>
      <c r="AD25" s="34">
        <v>4580000</v>
      </c>
      <c r="AE25" s="123">
        <f t="shared" si="21"/>
        <v>103.9</v>
      </c>
      <c r="AF25" s="34">
        <v>4201000</v>
      </c>
      <c r="AG25" s="123">
        <f t="shared" si="30"/>
        <v>91.7</v>
      </c>
      <c r="AH25" s="34">
        <v>4110000</v>
      </c>
      <c r="AI25" s="123">
        <f t="shared" si="30"/>
        <v>97.8</v>
      </c>
      <c r="AJ25" s="34">
        <v>3957000</v>
      </c>
      <c r="AK25" s="123">
        <f t="shared" si="15"/>
        <v>96.3</v>
      </c>
      <c r="AL25" s="34">
        <v>3953000</v>
      </c>
      <c r="AM25" s="123">
        <f t="shared" si="15"/>
        <v>99.9</v>
      </c>
      <c r="AN25" s="34">
        <v>3890000</v>
      </c>
      <c r="AO25" s="123">
        <f t="shared" si="5"/>
        <v>98.3</v>
      </c>
      <c r="AP25" s="34">
        <v>3853000</v>
      </c>
      <c r="AQ25" s="123">
        <f t="shared" si="16"/>
        <v>97.5</v>
      </c>
      <c r="AR25" s="34">
        <v>3773000</v>
      </c>
      <c r="AS25" s="123">
        <f t="shared" si="17"/>
        <v>97.9</v>
      </c>
      <c r="AT25" s="34">
        <v>3773000</v>
      </c>
      <c r="AU25" s="123">
        <f t="shared" si="18"/>
        <v>100</v>
      </c>
      <c r="AV25" s="34">
        <v>3773000</v>
      </c>
      <c r="AW25" s="123">
        <f t="shared" si="6"/>
        <v>100</v>
      </c>
      <c r="AX25" s="34">
        <v>3765000</v>
      </c>
      <c r="AY25" s="123">
        <f t="shared" si="7"/>
        <v>99.8</v>
      </c>
      <c r="AZ25" s="34">
        <v>3755000</v>
      </c>
      <c r="BA25" s="123">
        <f t="shared" si="8"/>
        <v>99.5</v>
      </c>
      <c r="BB25" s="34">
        <v>3719000</v>
      </c>
      <c r="BC25" s="123">
        <f t="shared" si="9"/>
        <v>99</v>
      </c>
      <c r="BD25" s="34">
        <v>3649000</v>
      </c>
      <c r="BE25" s="123">
        <f t="shared" si="10"/>
        <v>98.1</v>
      </c>
      <c r="BF25" s="70">
        <v>3649000</v>
      </c>
      <c r="BG25" s="82">
        <f>ROUND(BF25/BB25*100,-(-1))</f>
        <v>98.1</v>
      </c>
      <c r="BH25" s="70">
        <f>'[1]貼付（予算）'!L22</f>
        <v>3649000</v>
      </c>
      <c r="BI25" s="82">
        <f>ROUND(BH25/BD25*100,-(-1))</f>
        <v>100</v>
      </c>
    </row>
    <row r="26" spans="1:61" s="116" customFormat="1" ht="30" customHeight="1">
      <c r="A26" s="83" t="s">
        <v>50</v>
      </c>
      <c r="B26" s="84">
        <v>16000000</v>
      </c>
      <c r="C26" s="85">
        <v>96.1</v>
      </c>
      <c r="D26" s="84">
        <v>15040000</v>
      </c>
      <c r="E26" s="85">
        <v>100.3</v>
      </c>
      <c r="F26" s="84">
        <v>14741000</v>
      </c>
      <c r="G26" s="85">
        <f t="shared" si="26"/>
        <v>98</v>
      </c>
      <c r="H26" s="84">
        <v>14608000</v>
      </c>
      <c r="I26" s="85">
        <f t="shared" si="27"/>
        <v>99.1</v>
      </c>
      <c r="J26" s="84">
        <v>14600000</v>
      </c>
      <c r="K26" s="86">
        <f t="shared" si="28"/>
        <v>99.9</v>
      </c>
      <c r="L26" s="84">
        <v>14900000</v>
      </c>
      <c r="M26" s="86">
        <f t="shared" si="29"/>
        <v>102.1</v>
      </c>
      <c r="N26" s="84">
        <v>15000000</v>
      </c>
      <c r="O26" s="86">
        <f t="shared" si="23"/>
        <v>100.7</v>
      </c>
      <c r="P26" s="34">
        <v>15000000</v>
      </c>
      <c r="Q26" s="99">
        <f t="shared" si="24"/>
        <v>100</v>
      </c>
      <c r="R26" s="35">
        <v>15000000</v>
      </c>
      <c r="S26" s="99">
        <f t="shared" si="25"/>
        <v>100</v>
      </c>
      <c r="T26" s="34">
        <v>15000000</v>
      </c>
      <c r="U26" s="126">
        <f>ROUND(T26/R26*100,-(-1))</f>
        <v>100</v>
      </c>
      <c r="V26" s="34">
        <v>15000000</v>
      </c>
      <c r="W26" s="126">
        <f>ROUND(V26/T26*100,-(-1))</f>
        <v>100</v>
      </c>
      <c r="X26" s="97" t="s">
        <v>93</v>
      </c>
      <c r="Y26" s="102" t="s">
        <v>93</v>
      </c>
      <c r="Z26" s="97" t="s">
        <v>31</v>
      </c>
      <c r="AA26" s="97" t="s">
        <v>31</v>
      </c>
      <c r="AB26" s="97" t="s">
        <v>31</v>
      </c>
      <c r="AC26" s="102" t="s">
        <v>31</v>
      </c>
      <c r="AD26" s="97" t="s">
        <v>31</v>
      </c>
      <c r="AE26" s="97" t="s">
        <v>31</v>
      </c>
      <c r="AF26" s="97" t="s">
        <v>31</v>
      </c>
      <c r="AG26" s="102" t="s">
        <v>31</v>
      </c>
      <c r="AH26" s="97" t="s">
        <v>31</v>
      </c>
      <c r="AI26" s="102" t="s">
        <v>31</v>
      </c>
      <c r="AJ26" s="102" t="s">
        <v>31</v>
      </c>
      <c r="AK26" s="102" t="s">
        <v>31</v>
      </c>
      <c r="AL26" s="97" t="s">
        <v>31</v>
      </c>
      <c r="AM26" s="102" t="s">
        <v>31</v>
      </c>
      <c r="AN26" s="97" t="s">
        <v>31</v>
      </c>
      <c r="AO26" s="102" t="s">
        <v>31</v>
      </c>
      <c r="AP26" s="97" t="s">
        <v>31</v>
      </c>
      <c r="AQ26" s="102" t="s">
        <v>61</v>
      </c>
      <c r="AR26" s="97" t="s">
        <v>31</v>
      </c>
      <c r="AS26" s="102" t="s">
        <v>92</v>
      </c>
      <c r="AT26" s="97" t="s">
        <v>31</v>
      </c>
      <c r="AU26" s="102" t="s">
        <v>92</v>
      </c>
      <c r="AV26" s="97" t="s">
        <v>31</v>
      </c>
      <c r="AW26" s="102" t="s">
        <v>92</v>
      </c>
      <c r="AX26" s="97" t="s">
        <v>31</v>
      </c>
      <c r="AY26" s="102" t="s">
        <v>92</v>
      </c>
      <c r="AZ26" s="97" t="s">
        <v>31</v>
      </c>
      <c r="BA26" s="102" t="s">
        <v>92</v>
      </c>
      <c r="BB26" s="97" t="s">
        <v>31</v>
      </c>
      <c r="BC26" s="102" t="s">
        <v>92</v>
      </c>
      <c r="BD26" s="97" t="s">
        <v>31</v>
      </c>
      <c r="BE26" s="102" t="s">
        <v>92</v>
      </c>
      <c r="BF26" s="149" t="s">
        <v>31</v>
      </c>
      <c r="BG26" s="30" t="s">
        <v>92</v>
      </c>
      <c r="BH26" s="149" t="s">
        <v>31</v>
      </c>
      <c r="BI26" s="30" t="s">
        <v>92</v>
      </c>
    </row>
    <row r="27" spans="1:61" s="116" customFormat="1" ht="30" customHeight="1">
      <c r="A27" s="83" t="s">
        <v>51</v>
      </c>
      <c r="B27" s="92" t="s">
        <v>6</v>
      </c>
      <c r="C27" s="93" t="s">
        <v>6</v>
      </c>
      <c r="D27" s="92" t="s">
        <v>6</v>
      </c>
      <c r="E27" s="93" t="s">
        <v>6</v>
      </c>
      <c r="F27" s="93" t="s">
        <v>6</v>
      </c>
      <c r="G27" s="93" t="s">
        <v>6</v>
      </c>
      <c r="H27" s="92" t="s">
        <v>6</v>
      </c>
      <c r="I27" s="93" t="s">
        <v>6</v>
      </c>
      <c r="J27" s="94" t="s">
        <v>32</v>
      </c>
      <c r="K27" s="94" t="s">
        <v>32</v>
      </c>
      <c r="L27" s="94" t="s">
        <v>32</v>
      </c>
      <c r="M27" s="65" t="s">
        <v>32</v>
      </c>
      <c r="N27" s="127" t="s">
        <v>32</v>
      </c>
      <c r="O27" s="128" t="s">
        <v>32</v>
      </c>
      <c r="P27" s="97" t="s">
        <v>31</v>
      </c>
      <c r="Q27" s="97" t="s">
        <v>31</v>
      </c>
      <c r="R27" s="97" t="s">
        <v>31</v>
      </c>
      <c r="S27" s="97" t="s">
        <v>31</v>
      </c>
      <c r="T27" s="97" t="s">
        <v>31</v>
      </c>
      <c r="U27" s="97" t="s">
        <v>31</v>
      </c>
      <c r="V27" s="97" t="s">
        <v>31</v>
      </c>
      <c r="W27" s="97" t="s">
        <v>31</v>
      </c>
      <c r="X27" s="97" t="s">
        <v>93</v>
      </c>
      <c r="Y27" s="102" t="s">
        <v>93</v>
      </c>
      <c r="Z27" s="97" t="s">
        <v>31</v>
      </c>
      <c r="AA27" s="97" t="s">
        <v>31</v>
      </c>
      <c r="AB27" s="97" t="s">
        <v>31</v>
      </c>
      <c r="AC27" s="102" t="s">
        <v>31</v>
      </c>
      <c r="AD27" s="97" t="s">
        <v>31</v>
      </c>
      <c r="AE27" s="97" t="s">
        <v>31</v>
      </c>
      <c r="AF27" s="97" t="s">
        <v>31</v>
      </c>
      <c r="AG27" s="102" t="s">
        <v>31</v>
      </c>
      <c r="AH27" s="97" t="s">
        <v>31</v>
      </c>
      <c r="AI27" s="102" t="s">
        <v>31</v>
      </c>
      <c r="AJ27" s="102" t="s">
        <v>31</v>
      </c>
      <c r="AK27" s="102" t="s">
        <v>31</v>
      </c>
      <c r="AL27" s="97" t="s">
        <v>31</v>
      </c>
      <c r="AM27" s="102" t="s">
        <v>31</v>
      </c>
      <c r="AN27" s="97" t="s">
        <v>31</v>
      </c>
      <c r="AO27" s="102" t="s">
        <v>31</v>
      </c>
      <c r="AP27" s="97" t="s">
        <v>31</v>
      </c>
      <c r="AQ27" s="102" t="s">
        <v>61</v>
      </c>
      <c r="AR27" s="97" t="s">
        <v>31</v>
      </c>
      <c r="AS27" s="102" t="s">
        <v>92</v>
      </c>
      <c r="AT27" s="97" t="s">
        <v>31</v>
      </c>
      <c r="AU27" s="102" t="s">
        <v>92</v>
      </c>
      <c r="AV27" s="97" t="s">
        <v>31</v>
      </c>
      <c r="AW27" s="102" t="s">
        <v>92</v>
      </c>
      <c r="AX27" s="97" t="s">
        <v>31</v>
      </c>
      <c r="AY27" s="102" t="s">
        <v>92</v>
      </c>
      <c r="AZ27" s="97" t="s">
        <v>31</v>
      </c>
      <c r="BA27" s="102" t="s">
        <v>92</v>
      </c>
      <c r="BB27" s="97" t="s">
        <v>31</v>
      </c>
      <c r="BC27" s="102" t="s">
        <v>92</v>
      </c>
      <c r="BD27" s="97" t="s">
        <v>31</v>
      </c>
      <c r="BE27" s="102" t="s">
        <v>92</v>
      </c>
      <c r="BF27" s="149" t="s">
        <v>31</v>
      </c>
      <c r="BG27" s="30" t="s">
        <v>92</v>
      </c>
      <c r="BH27" s="149" t="s">
        <v>31</v>
      </c>
      <c r="BI27" s="30" t="s">
        <v>92</v>
      </c>
    </row>
    <row r="28" spans="1:61" s="116" customFormat="1" ht="30" customHeight="1">
      <c r="A28" s="83" t="s">
        <v>52</v>
      </c>
      <c r="B28" s="84">
        <v>1420000000</v>
      </c>
      <c r="C28" s="93">
        <v>75.9</v>
      </c>
      <c r="D28" s="84">
        <v>1547000000</v>
      </c>
      <c r="E28" s="85">
        <v>97.5</v>
      </c>
      <c r="F28" s="84">
        <v>1535000000</v>
      </c>
      <c r="G28" s="85">
        <f>ROUND(F28/D28*100,-(-1))</f>
        <v>99.2</v>
      </c>
      <c r="H28" s="84">
        <v>1510000000</v>
      </c>
      <c r="I28" s="85">
        <f>ROUND(H28/F28*100,-(-1))</f>
        <v>98.4</v>
      </c>
      <c r="J28" s="84">
        <v>1439000000</v>
      </c>
      <c r="K28" s="86">
        <f aca="true" t="shared" si="31" ref="K28:K33">ROUND(J28/H28*100,-(-1))</f>
        <v>95.3</v>
      </c>
      <c r="L28" s="84">
        <v>1276000000</v>
      </c>
      <c r="M28" s="86">
        <f aca="true" t="shared" si="32" ref="M28:M33">ROUND(L28/J28*100,-(-1))</f>
        <v>88.7</v>
      </c>
      <c r="N28" s="84">
        <v>1106000000</v>
      </c>
      <c r="O28" s="86">
        <f aca="true" t="shared" si="33" ref="O28:O33">ROUND(N28/L28*100,-(-1))</f>
        <v>86.7</v>
      </c>
      <c r="P28" s="34">
        <v>117000000</v>
      </c>
      <c r="Q28" s="99">
        <f aca="true" t="shared" si="34" ref="Q28:Q33">ROUND(P28/N28*100,-(-1))</f>
        <v>10.6</v>
      </c>
      <c r="R28" s="35">
        <v>1900000</v>
      </c>
      <c r="S28" s="99">
        <f aca="true" t="shared" si="35" ref="S28:S33">ROUND(R28/P28*100,-(-1))</f>
        <v>1.6</v>
      </c>
      <c r="T28" s="34">
        <v>1000000</v>
      </c>
      <c r="U28" s="126">
        <f>ROUND(T28/R28*100,-(-1))</f>
        <v>52.6</v>
      </c>
      <c r="V28" s="34">
        <v>373000</v>
      </c>
      <c r="W28" s="126">
        <f>ROUND(V28/T28*100,-(-1))</f>
        <v>37.3</v>
      </c>
      <c r="X28" s="34">
        <v>696000</v>
      </c>
      <c r="Y28" s="123">
        <f t="shared" si="14"/>
        <v>186.6</v>
      </c>
      <c r="Z28" s="35">
        <v>317000</v>
      </c>
      <c r="AA28" s="123">
        <f t="shared" si="19"/>
        <v>45.5</v>
      </c>
      <c r="AB28" s="34">
        <v>220000</v>
      </c>
      <c r="AC28" s="123">
        <f>ROUND(AB28/Z28*100,-(-1))</f>
        <v>69.4</v>
      </c>
      <c r="AD28" s="35">
        <v>381000</v>
      </c>
      <c r="AE28" s="123">
        <f>ROUND(AD28/AB28*100,-(-1))</f>
        <v>173.2</v>
      </c>
      <c r="AF28" s="34">
        <v>210000</v>
      </c>
      <c r="AG28" s="123">
        <f>ROUND(AF28/AD28*100,-(-1))</f>
        <v>55.1</v>
      </c>
      <c r="AH28" s="36">
        <v>35000</v>
      </c>
      <c r="AI28" s="123">
        <f>ROUND(AH28/AF28*100,-(-1))</f>
        <v>16.7</v>
      </c>
      <c r="AJ28" s="36">
        <v>0</v>
      </c>
      <c r="AK28" s="123">
        <f>ROUND(AJ28/AH28*100,-(-1))</f>
        <v>0</v>
      </c>
      <c r="AL28" s="97" t="s">
        <v>31</v>
      </c>
      <c r="AM28" s="97" t="s">
        <v>31</v>
      </c>
      <c r="AN28" s="97" t="s">
        <v>31</v>
      </c>
      <c r="AO28" s="97" t="s">
        <v>31</v>
      </c>
      <c r="AP28" s="97" t="s">
        <v>31</v>
      </c>
      <c r="AQ28" s="97" t="s">
        <v>31</v>
      </c>
      <c r="AR28" s="97" t="s">
        <v>31</v>
      </c>
      <c r="AS28" s="101" t="s">
        <v>92</v>
      </c>
      <c r="AT28" s="97" t="s">
        <v>31</v>
      </c>
      <c r="AU28" s="101" t="s">
        <v>92</v>
      </c>
      <c r="AV28" s="97" t="s">
        <v>31</v>
      </c>
      <c r="AW28" s="101" t="s">
        <v>92</v>
      </c>
      <c r="AX28" s="97" t="s">
        <v>31</v>
      </c>
      <c r="AY28" s="101" t="s">
        <v>92</v>
      </c>
      <c r="AZ28" s="97" t="s">
        <v>31</v>
      </c>
      <c r="BA28" s="101" t="s">
        <v>92</v>
      </c>
      <c r="BB28" s="97" t="s">
        <v>31</v>
      </c>
      <c r="BC28" s="101" t="s">
        <v>92</v>
      </c>
      <c r="BD28" s="97" t="s">
        <v>31</v>
      </c>
      <c r="BE28" s="101" t="s">
        <v>92</v>
      </c>
      <c r="BF28" s="149" t="s">
        <v>31</v>
      </c>
      <c r="BG28" s="30" t="s">
        <v>92</v>
      </c>
      <c r="BH28" s="149" t="s">
        <v>31</v>
      </c>
      <c r="BI28" s="30" t="s">
        <v>92</v>
      </c>
    </row>
    <row r="29" spans="1:61" s="116" customFormat="1" ht="42.75" customHeight="1">
      <c r="A29" s="80" t="s">
        <v>109</v>
      </c>
      <c r="B29" s="73">
        <v>9417000</v>
      </c>
      <c r="C29" s="74">
        <v>35.9</v>
      </c>
      <c r="D29" s="73">
        <v>750000</v>
      </c>
      <c r="E29" s="74">
        <v>37.5</v>
      </c>
      <c r="F29" s="73">
        <v>500000</v>
      </c>
      <c r="G29" s="74">
        <f>ROUND(F29/D29*100,-(-1))</f>
        <v>66.7</v>
      </c>
      <c r="H29" s="73">
        <v>118000</v>
      </c>
      <c r="I29" s="74">
        <f>ROUND(H29/F29*100,-(-1))</f>
        <v>23.6</v>
      </c>
      <c r="J29" s="73">
        <v>300000</v>
      </c>
      <c r="K29" s="75">
        <f t="shared" si="31"/>
        <v>254.2</v>
      </c>
      <c r="L29" s="73">
        <v>700000</v>
      </c>
      <c r="M29" s="75">
        <f t="shared" si="32"/>
        <v>233.3</v>
      </c>
      <c r="N29" s="73">
        <v>300000</v>
      </c>
      <c r="O29" s="75">
        <f t="shared" si="33"/>
        <v>42.9</v>
      </c>
      <c r="P29" s="40">
        <v>300000</v>
      </c>
      <c r="Q29" s="79">
        <f t="shared" si="34"/>
        <v>100</v>
      </c>
      <c r="R29" s="39">
        <v>100000</v>
      </c>
      <c r="S29" s="79">
        <f t="shared" si="35"/>
        <v>33.3</v>
      </c>
      <c r="T29" s="97" t="s">
        <v>31</v>
      </c>
      <c r="U29" s="97" t="s">
        <v>31</v>
      </c>
      <c r="V29" s="97" t="s">
        <v>31</v>
      </c>
      <c r="W29" s="97" t="s">
        <v>31</v>
      </c>
      <c r="X29" s="97" t="s">
        <v>93</v>
      </c>
      <c r="Y29" s="102" t="s">
        <v>93</v>
      </c>
      <c r="Z29" s="97" t="s">
        <v>31</v>
      </c>
      <c r="AA29" s="97" t="s">
        <v>31</v>
      </c>
      <c r="AB29" s="97" t="s">
        <v>31</v>
      </c>
      <c r="AC29" s="102" t="s">
        <v>31</v>
      </c>
      <c r="AD29" s="97" t="s">
        <v>31</v>
      </c>
      <c r="AE29" s="97" t="s">
        <v>31</v>
      </c>
      <c r="AF29" s="97" t="s">
        <v>31</v>
      </c>
      <c r="AG29" s="102" t="s">
        <v>31</v>
      </c>
      <c r="AH29" s="97" t="s">
        <v>31</v>
      </c>
      <c r="AI29" s="102" t="s">
        <v>31</v>
      </c>
      <c r="AJ29" s="97" t="s">
        <v>31</v>
      </c>
      <c r="AK29" s="102" t="s">
        <v>31</v>
      </c>
      <c r="AL29" s="97" t="s">
        <v>31</v>
      </c>
      <c r="AM29" s="102" t="s">
        <v>31</v>
      </c>
      <c r="AN29" s="97" t="s">
        <v>31</v>
      </c>
      <c r="AO29" s="102" t="s">
        <v>31</v>
      </c>
      <c r="AP29" s="97" t="s">
        <v>31</v>
      </c>
      <c r="AQ29" s="102" t="s">
        <v>61</v>
      </c>
      <c r="AR29" s="97" t="s">
        <v>31</v>
      </c>
      <c r="AS29" s="102" t="s">
        <v>92</v>
      </c>
      <c r="AT29" s="97" t="s">
        <v>31</v>
      </c>
      <c r="AU29" s="102" t="s">
        <v>92</v>
      </c>
      <c r="AV29" s="97" t="s">
        <v>31</v>
      </c>
      <c r="AW29" s="102" t="s">
        <v>92</v>
      </c>
      <c r="AX29" s="97" t="s">
        <v>31</v>
      </c>
      <c r="AY29" s="102" t="s">
        <v>92</v>
      </c>
      <c r="AZ29" s="97" t="s">
        <v>31</v>
      </c>
      <c r="BA29" s="102" t="s">
        <v>92</v>
      </c>
      <c r="BB29" s="97" t="s">
        <v>31</v>
      </c>
      <c r="BC29" s="102" t="s">
        <v>92</v>
      </c>
      <c r="BD29" s="34">
        <v>174000</v>
      </c>
      <c r="BE29" s="123">
        <v>0</v>
      </c>
      <c r="BF29" s="149" t="s">
        <v>31</v>
      </c>
      <c r="BG29" s="30" t="s">
        <v>92</v>
      </c>
      <c r="BH29" s="34">
        <f>'[1]貼付（予算）'!L25</f>
        <v>15176000</v>
      </c>
      <c r="BI29" s="30" t="s">
        <v>92</v>
      </c>
    </row>
    <row r="30" spans="1:61" s="116" customFormat="1" ht="39.75" customHeight="1">
      <c r="A30" s="80" t="s">
        <v>53</v>
      </c>
      <c r="B30" s="73">
        <f>SUM(B31:B34)</f>
        <v>11856000000</v>
      </c>
      <c r="C30" s="74">
        <v>104.4</v>
      </c>
      <c r="D30" s="73">
        <f>SUM(D31:D34)</f>
        <v>15422107000</v>
      </c>
      <c r="E30" s="74">
        <v>121.8</v>
      </c>
      <c r="F30" s="73">
        <f>SUM(F31:F34)</f>
        <v>15606698000</v>
      </c>
      <c r="G30" s="74">
        <f>ROUND(F30/D30*100,-(-1))</f>
        <v>101.2</v>
      </c>
      <c r="H30" s="73">
        <f>SUM(H31:H34)</f>
        <v>16604007000</v>
      </c>
      <c r="I30" s="74">
        <f>ROUND(H30/F30*100,-(-1))</f>
        <v>106.4</v>
      </c>
      <c r="J30" s="73">
        <f>SUM(J31:J34)</f>
        <v>15660500000</v>
      </c>
      <c r="K30" s="75">
        <f t="shared" si="31"/>
        <v>94.3</v>
      </c>
      <c r="L30" s="73">
        <f>SUM(L31:L34)</f>
        <v>15209900000</v>
      </c>
      <c r="M30" s="75">
        <f t="shared" si="32"/>
        <v>97.1</v>
      </c>
      <c r="N30" s="73">
        <f>SUM(N31:N34)</f>
        <v>14813000000</v>
      </c>
      <c r="O30" s="75">
        <f t="shared" si="33"/>
        <v>97.4</v>
      </c>
      <c r="P30" s="40">
        <f>SUM(P31:P34)</f>
        <v>14557000000</v>
      </c>
      <c r="Q30" s="79">
        <f t="shared" si="34"/>
        <v>98.3</v>
      </c>
      <c r="R30" s="39">
        <f>SUM(R31:R34)</f>
        <v>14044000000</v>
      </c>
      <c r="S30" s="79">
        <f t="shared" si="35"/>
        <v>96.5</v>
      </c>
      <c r="T30" s="81">
        <f>SUM(T31:T34)</f>
        <v>13561000000</v>
      </c>
      <c r="U30" s="129">
        <f>ROUND(T30/R30*100,-(-1))</f>
        <v>96.6</v>
      </c>
      <c r="V30" s="105">
        <f>SUM(V31:V34)</f>
        <v>13262387000</v>
      </c>
      <c r="W30" s="129">
        <f t="shared" si="13"/>
        <v>97.8</v>
      </c>
      <c r="X30" s="105">
        <f>SUM(X31:X34)</f>
        <v>13089500000</v>
      </c>
      <c r="Y30" s="130">
        <f t="shared" si="14"/>
        <v>98.7</v>
      </c>
      <c r="Z30" s="81">
        <f>SUM(Z31:Z35)</f>
        <v>12704027000</v>
      </c>
      <c r="AA30" s="130">
        <f>ROUND(Z30/X30*100,AA28-(-1))</f>
        <v>97.0550975973108</v>
      </c>
      <c r="AB30" s="105">
        <f>SUM(AB31:AB35)</f>
        <v>12204458000</v>
      </c>
      <c r="AC30" s="130">
        <f>ROUND(AB30/Z30*100,-(-1))</f>
        <v>96.1</v>
      </c>
      <c r="AD30" s="105">
        <f>SUM(AD31:AD35)</f>
        <v>11837275000</v>
      </c>
      <c r="AE30" s="130">
        <f>ROUND(AD30/AB30*100,-(-1))</f>
        <v>97</v>
      </c>
      <c r="AF30" s="105">
        <f>SUM(AF31:AF35)</f>
        <v>10608024000</v>
      </c>
      <c r="AG30" s="130">
        <f>ROUND(AF30/AD30*100,-(-1))</f>
        <v>89.6</v>
      </c>
      <c r="AH30" s="105">
        <f>SUM(AH31:AH35)</f>
        <v>849214000</v>
      </c>
      <c r="AI30" s="130">
        <f>ROUND(AH30/AF30*100,-(-1))</f>
        <v>8</v>
      </c>
      <c r="AJ30" s="105">
        <f>SUM(AJ31:AJ35)</f>
        <v>122154000</v>
      </c>
      <c r="AK30" s="130">
        <f>ROUND(AJ30/AH30*100,-(-1))</f>
        <v>14.4</v>
      </c>
      <c r="AL30" s="105">
        <f>SUM(AL31:AL35)</f>
        <v>120230000</v>
      </c>
      <c r="AM30" s="130">
        <f>ROUND(AL30/AJ30*100,-(-1))</f>
        <v>98.4</v>
      </c>
      <c r="AN30" s="105">
        <f>SUM(AN31:AN35)</f>
        <v>102758000</v>
      </c>
      <c r="AO30" s="130">
        <f>ROUND(AN30/AJ30*100,-(-1))</f>
        <v>84.1</v>
      </c>
      <c r="AP30" s="105">
        <f>SUM(AP31:AP35)</f>
        <v>112401000</v>
      </c>
      <c r="AQ30" s="130">
        <f>ROUND(AP30/AL30*100,-(-1))</f>
        <v>93.5</v>
      </c>
      <c r="AR30" s="105">
        <f>SUM(AR31:AR35)</f>
        <v>95564000</v>
      </c>
      <c r="AS30" s="130">
        <f t="shared" si="17"/>
        <v>85</v>
      </c>
      <c r="AT30" s="105">
        <f>SUM(AT31:AT35)</f>
        <v>83862000</v>
      </c>
      <c r="AU30" s="130">
        <f>ROUND(AT30/AR30*100,-(-1))</f>
        <v>87.8</v>
      </c>
      <c r="AV30" s="105">
        <f>SUM(AV31:AV35)</f>
        <v>74678000</v>
      </c>
      <c r="AW30" s="130">
        <f>ROUND(AV30/AT30*100,-(-1))</f>
        <v>89</v>
      </c>
      <c r="AX30" s="105">
        <f>SUM(AX31:AX35)</f>
        <v>84855000</v>
      </c>
      <c r="AY30" s="130">
        <f>ROUND(AX30/AV30*100,-(-1))</f>
        <v>113.6</v>
      </c>
      <c r="AZ30" s="105">
        <f>SUM(AZ31:AZ35)</f>
        <v>71383000</v>
      </c>
      <c r="BA30" s="130">
        <f>ROUND(AZ30/AV30*100,-(-1))</f>
        <v>95.6</v>
      </c>
      <c r="BB30" s="105">
        <f>SUM(BB31:BB35)</f>
        <v>80927000</v>
      </c>
      <c r="BC30" s="130">
        <f>ROUND(BB30/AZ30*100,-(-1))</f>
        <v>113.4</v>
      </c>
      <c r="BD30" s="105">
        <f>SUM(BD31:BD35)</f>
        <v>98409000</v>
      </c>
      <c r="BE30" s="130">
        <f>ROUND(BD30/BB30*100,-(-1))</f>
        <v>121.6</v>
      </c>
      <c r="BF30" s="81">
        <f>SUM(BF31:BF35)</f>
        <v>112935000</v>
      </c>
      <c r="BG30" s="106">
        <f>ROUND(BF30/BB30*100,-(-1))</f>
        <v>139.6</v>
      </c>
      <c r="BH30" s="81">
        <f>SUM(BH31:BH35)</f>
        <v>135453000</v>
      </c>
      <c r="BI30" s="106">
        <f>ROUND(BH30/BD30*100,-(-1))</f>
        <v>137.6</v>
      </c>
    </row>
    <row r="31" spans="1:61" s="116" customFormat="1" ht="30" customHeight="1">
      <c r="A31" s="83" t="s">
        <v>54</v>
      </c>
      <c r="B31" s="84">
        <v>4514000000</v>
      </c>
      <c r="C31" s="85">
        <v>104.3</v>
      </c>
      <c r="D31" s="84">
        <v>4413025000</v>
      </c>
      <c r="E31" s="85">
        <v>105.4</v>
      </c>
      <c r="F31" s="84">
        <v>4576759000</v>
      </c>
      <c r="G31" s="85">
        <f>ROUND(F31/D31*100,-(-1))</f>
        <v>103.7</v>
      </c>
      <c r="H31" s="84">
        <v>4990000000</v>
      </c>
      <c r="I31" s="85">
        <f>ROUND(H31/F31*100,-(-1))</f>
        <v>109</v>
      </c>
      <c r="J31" s="84">
        <v>4215000000</v>
      </c>
      <c r="K31" s="86">
        <f t="shared" si="31"/>
        <v>84.5</v>
      </c>
      <c r="L31" s="84">
        <v>3947000000</v>
      </c>
      <c r="M31" s="86">
        <f t="shared" si="32"/>
        <v>93.6</v>
      </c>
      <c r="N31" s="84">
        <v>3635000000</v>
      </c>
      <c r="O31" s="86">
        <f t="shared" si="33"/>
        <v>92.1</v>
      </c>
      <c r="P31" s="34">
        <v>3555000000</v>
      </c>
      <c r="Q31" s="99">
        <f t="shared" si="34"/>
        <v>97.8</v>
      </c>
      <c r="R31" s="35">
        <v>3445000000</v>
      </c>
      <c r="S31" s="99">
        <f t="shared" si="35"/>
        <v>96.9</v>
      </c>
      <c r="T31" s="37">
        <v>3109000000</v>
      </c>
      <c r="U31" s="126">
        <f>ROUND(T31/R31*100,-(-1))</f>
        <v>90.2</v>
      </c>
      <c r="V31" s="37">
        <v>3229517000</v>
      </c>
      <c r="W31" s="126">
        <f t="shared" si="13"/>
        <v>103.9</v>
      </c>
      <c r="X31" s="37">
        <v>3265000000</v>
      </c>
      <c r="Y31" s="125">
        <f t="shared" si="14"/>
        <v>101.1</v>
      </c>
      <c r="Z31" s="38">
        <v>3220000000</v>
      </c>
      <c r="AA31" s="125">
        <f>ROUND(Z31/X31*100,-(-1))</f>
        <v>98.6</v>
      </c>
      <c r="AB31" s="37">
        <v>3182000000</v>
      </c>
      <c r="AC31" s="125">
        <f>ROUND(AB31/Z31*100,-(-1))</f>
        <v>98.8</v>
      </c>
      <c r="AD31" s="37">
        <v>3012000000</v>
      </c>
      <c r="AE31" s="125">
        <f>ROUND(AD31/AB31*100,-(-1))</f>
        <v>94.7</v>
      </c>
      <c r="AF31" s="37">
        <v>2780000000</v>
      </c>
      <c r="AG31" s="125">
        <f>ROUND(AF31/AD31*100,-(-1))</f>
        <v>92.3</v>
      </c>
      <c r="AH31" s="97" t="s">
        <v>31</v>
      </c>
      <c r="AI31" s="131" t="s">
        <v>31</v>
      </c>
      <c r="AJ31" s="97" t="s">
        <v>31</v>
      </c>
      <c r="AK31" s="131" t="s">
        <v>31</v>
      </c>
      <c r="AL31" s="97" t="s">
        <v>31</v>
      </c>
      <c r="AM31" s="131" t="s">
        <v>31</v>
      </c>
      <c r="AN31" s="97" t="s">
        <v>31</v>
      </c>
      <c r="AO31" s="131" t="s">
        <v>31</v>
      </c>
      <c r="AP31" s="97" t="s">
        <v>31</v>
      </c>
      <c r="AQ31" s="131" t="s">
        <v>61</v>
      </c>
      <c r="AR31" s="97" t="s">
        <v>31</v>
      </c>
      <c r="AS31" s="131" t="s">
        <v>92</v>
      </c>
      <c r="AT31" s="97" t="s">
        <v>31</v>
      </c>
      <c r="AU31" s="131" t="s">
        <v>92</v>
      </c>
      <c r="AV31" s="97" t="s">
        <v>31</v>
      </c>
      <c r="AW31" s="131" t="s">
        <v>92</v>
      </c>
      <c r="AX31" s="97" t="s">
        <v>31</v>
      </c>
      <c r="AY31" s="131" t="s">
        <v>92</v>
      </c>
      <c r="AZ31" s="97" t="s">
        <v>31</v>
      </c>
      <c r="BA31" s="131" t="s">
        <v>92</v>
      </c>
      <c r="BB31" s="97" t="s">
        <v>31</v>
      </c>
      <c r="BC31" s="131" t="s">
        <v>92</v>
      </c>
      <c r="BD31" s="97" t="s">
        <v>31</v>
      </c>
      <c r="BE31" s="131" t="s">
        <v>92</v>
      </c>
      <c r="BF31" s="102" t="s">
        <v>61</v>
      </c>
      <c r="BG31" s="101" t="s">
        <v>8</v>
      </c>
      <c r="BH31" s="102" t="s">
        <v>61</v>
      </c>
      <c r="BI31" s="101" t="s">
        <v>8</v>
      </c>
    </row>
    <row r="32" spans="1:61" s="116" customFormat="1" ht="30" customHeight="1">
      <c r="A32" s="83" t="s">
        <v>55</v>
      </c>
      <c r="B32" s="84">
        <v>7320000000</v>
      </c>
      <c r="C32" s="85">
        <v>104.5</v>
      </c>
      <c r="D32" s="84">
        <v>10998333000</v>
      </c>
      <c r="E32" s="85">
        <v>130</v>
      </c>
      <c r="F32" s="84">
        <v>11019376000</v>
      </c>
      <c r="G32" s="85">
        <f>ROUND(F32/D32*100,-(-1))</f>
        <v>100.2</v>
      </c>
      <c r="H32" s="84">
        <v>11603513000</v>
      </c>
      <c r="I32" s="85">
        <f>ROUND(H32/F32*100,-(-1))</f>
        <v>105.3</v>
      </c>
      <c r="J32" s="84">
        <v>11435000000</v>
      </c>
      <c r="K32" s="86">
        <f t="shared" si="31"/>
        <v>98.5</v>
      </c>
      <c r="L32" s="84">
        <v>11252000000</v>
      </c>
      <c r="M32" s="86">
        <f t="shared" si="32"/>
        <v>98.4</v>
      </c>
      <c r="N32" s="84">
        <v>11167000000</v>
      </c>
      <c r="O32" s="86">
        <f t="shared" si="33"/>
        <v>99.2</v>
      </c>
      <c r="P32" s="34">
        <v>10991000000</v>
      </c>
      <c r="Q32" s="99">
        <f t="shared" si="34"/>
        <v>98.4</v>
      </c>
      <c r="R32" s="35">
        <v>10588000000</v>
      </c>
      <c r="S32" s="99">
        <f t="shared" si="35"/>
        <v>96.3</v>
      </c>
      <c r="T32" s="34">
        <v>10441000000</v>
      </c>
      <c r="U32" s="126">
        <f>ROUND(T32/R32*100,-(-1))</f>
        <v>98.6</v>
      </c>
      <c r="V32" s="34">
        <v>10021870000</v>
      </c>
      <c r="W32" s="126">
        <f t="shared" si="13"/>
        <v>96</v>
      </c>
      <c r="X32" s="34">
        <v>9799000000</v>
      </c>
      <c r="Y32" s="123">
        <f t="shared" si="14"/>
        <v>97.8</v>
      </c>
      <c r="Z32" s="35">
        <v>9313000000</v>
      </c>
      <c r="AA32" s="123">
        <f>ROUND(Z32/X32*100,-(-1))</f>
        <v>95</v>
      </c>
      <c r="AB32" s="34">
        <v>8837000000</v>
      </c>
      <c r="AC32" s="123">
        <f>ROUND(AB32/Z32*100,-(-1))</f>
        <v>94.9</v>
      </c>
      <c r="AD32" s="34">
        <v>8687000000</v>
      </c>
      <c r="AE32" s="123">
        <f>ROUND(AD32/AB32*100,-(-1))</f>
        <v>98.3</v>
      </c>
      <c r="AF32" s="34">
        <v>7688000000</v>
      </c>
      <c r="AG32" s="123">
        <f>ROUND(AF32/AD32*100,-(-1))</f>
        <v>88.5</v>
      </c>
      <c r="AH32" s="34">
        <v>760125000</v>
      </c>
      <c r="AI32" s="123">
        <f>ROUND(AH32/AF32*100,-(-1))</f>
        <v>9.9</v>
      </c>
      <c r="AJ32" s="34">
        <v>47000</v>
      </c>
      <c r="AK32" s="123">
        <f>ROUND(AJ32/AH32*100,-(-1))</f>
        <v>0</v>
      </c>
      <c r="AL32" s="34">
        <v>28000</v>
      </c>
      <c r="AM32" s="123">
        <f>ROUND(AL32/AJ32*100,-(-1))</f>
        <v>59.6</v>
      </c>
      <c r="AN32" s="34">
        <v>0</v>
      </c>
      <c r="AO32" s="123">
        <f>ROUND(AN32/AJ32*100,-(-1))</f>
        <v>0</v>
      </c>
      <c r="AP32" s="97" t="s">
        <v>92</v>
      </c>
      <c r="AQ32" s="101" t="s">
        <v>61</v>
      </c>
      <c r="AR32" s="97" t="s">
        <v>92</v>
      </c>
      <c r="AS32" s="101" t="s">
        <v>92</v>
      </c>
      <c r="AT32" s="97" t="s">
        <v>92</v>
      </c>
      <c r="AU32" s="101" t="s">
        <v>92</v>
      </c>
      <c r="AV32" s="97" t="s">
        <v>92</v>
      </c>
      <c r="AW32" s="101" t="s">
        <v>92</v>
      </c>
      <c r="AX32" s="97" t="s">
        <v>92</v>
      </c>
      <c r="AY32" s="101" t="s">
        <v>92</v>
      </c>
      <c r="AZ32" s="97" t="s">
        <v>92</v>
      </c>
      <c r="BA32" s="101" t="s">
        <v>92</v>
      </c>
      <c r="BB32" s="97" t="s">
        <v>92</v>
      </c>
      <c r="BC32" s="101" t="s">
        <v>92</v>
      </c>
      <c r="BD32" s="97" t="s">
        <v>92</v>
      </c>
      <c r="BE32" s="101" t="s">
        <v>92</v>
      </c>
      <c r="BF32" s="102" t="s">
        <v>61</v>
      </c>
      <c r="BG32" s="30" t="s">
        <v>8</v>
      </c>
      <c r="BH32" s="102" t="s">
        <v>61</v>
      </c>
      <c r="BI32" s="30" t="s">
        <v>8</v>
      </c>
    </row>
    <row r="33" spans="1:61" s="116" customFormat="1" ht="30" customHeight="1">
      <c r="A33" s="83" t="s">
        <v>22</v>
      </c>
      <c r="B33" s="84">
        <v>11000000</v>
      </c>
      <c r="C33" s="85">
        <v>91.2</v>
      </c>
      <c r="D33" s="84">
        <v>10749000</v>
      </c>
      <c r="E33" s="85">
        <v>98.8</v>
      </c>
      <c r="F33" s="84">
        <v>10563000</v>
      </c>
      <c r="G33" s="85">
        <v>98.3</v>
      </c>
      <c r="H33" s="84">
        <v>10494000</v>
      </c>
      <c r="I33" s="85">
        <v>99.3</v>
      </c>
      <c r="J33" s="84">
        <v>10500000</v>
      </c>
      <c r="K33" s="86">
        <f t="shared" si="31"/>
        <v>100.1</v>
      </c>
      <c r="L33" s="84">
        <v>10900000</v>
      </c>
      <c r="M33" s="86">
        <f t="shared" si="32"/>
        <v>103.8</v>
      </c>
      <c r="N33" s="84">
        <v>11000000</v>
      </c>
      <c r="O33" s="86">
        <f t="shared" si="33"/>
        <v>100.9</v>
      </c>
      <c r="P33" s="34">
        <v>11000000</v>
      </c>
      <c r="Q33" s="99">
        <f t="shared" si="34"/>
        <v>100</v>
      </c>
      <c r="R33" s="35">
        <v>11000000</v>
      </c>
      <c r="S33" s="99">
        <f t="shared" si="35"/>
        <v>100</v>
      </c>
      <c r="T33" s="34">
        <v>11000000</v>
      </c>
      <c r="U33" s="126">
        <f>ROUND(T33/R33*100,-(-1))</f>
        <v>100</v>
      </c>
      <c r="V33" s="34">
        <v>11000000</v>
      </c>
      <c r="W33" s="126">
        <f t="shared" si="13"/>
        <v>100</v>
      </c>
      <c r="X33" s="97" t="s">
        <v>94</v>
      </c>
      <c r="Y33" s="102" t="s">
        <v>94</v>
      </c>
      <c r="Z33" s="97" t="s">
        <v>78</v>
      </c>
      <c r="AA33" s="102" t="s">
        <v>78</v>
      </c>
      <c r="AB33" s="97" t="s">
        <v>78</v>
      </c>
      <c r="AC33" s="102" t="s">
        <v>78</v>
      </c>
      <c r="AD33" s="97" t="s">
        <v>78</v>
      </c>
      <c r="AE33" s="97" t="s">
        <v>78</v>
      </c>
      <c r="AF33" s="97" t="s">
        <v>78</v>
      </c>
      <c r="AG33" s="102" t="s">
        <v>78</v>
      </c>
      <c r="AH33" s="97" t="s">
        <v>78</v>
      </c>
      <c r="AI33" s="102" t="s">
        <v>78</v>
      </c>
      <c r="AJ33" s="102" t="s">
        <v>78</v>
      </c>
      <c r="AK33" s="102" t="s">
        <v>78</v>
      </c>
      <c r="AL33" s="97" t="s">
        <v>78</v>
      </c>
      <c r="AM33" s="102" t="s">
        <v>78</v>
      </c>
      <c r="AN33" s="97" t="s">
        <v>78</v>
      </c>
      <c r="AO33" s="102" t="s">
        <v>78</v>
      </c>
      <c r="AP33" s="97" t="s">
        <v>31</v>
      </c>
      <c r="AQ33" s="102" t="s">
        <v>61</v>
      </c>
      <c r="AR33" s="97" t="s">
        <v>78</v>
      </c>
      <c r="AS33" s="102" t="s">
        <v>92</v>
      </c>
      <c r="AT33" s="97" t="s">
        <v>31</v>
      </c>
      <c r="AU33" s="102" t="s">
        <v>92</v>
      </c>
      <c r="AV33" s="97" t="s">
        <v>31</v>
      </c>
      <c r="AW33" s="102" t="s">
        <v>92</v>
      </c>
      <c r="AX33" s="97" t="s">
        <v>31</v>
      </c>
      <c r="AY33" s="102" t="s">
        <v>92</v>
      </c>
      <c r="AZ33" s="97" t="s">
        <v>31</v>
      </c>
      <c r="BA33" s="102" t="s">
        <v>92</v>
      </c>
      <c r="BB33" s="97" t="s">
        <v>31</v>
      </c>
      <c r="BC33" s="102" t="s">
        <v>92</v>
      </c>
      <c r="BD33" s="97" t="s">
        <v>31</v>
      </c>
      <c r="BE33" s="102" t="s">
        <v>92</v>
      </c>
      <c r="BF33" s="102" t="s">
        <v>61</v>
      </c>
      <c r="BG33" s="30" t="s">
        <v>8</v>
      </c>
      <c r="BH33" s="102" t="s">
        <v>61</v>
      </c>
      <c r="BI33" s="30" t="s">
        <v>8</v>
      </c>
    </row>
    <row r="34" spans="1:61" s="132" customFormat="1" ht="30" customHeight="1">
      <c r="A34" s="83" t="s">
        <v>21</v>
      </c>
      <c r="B34" s="84">
        <v>11000000</v>
      </c>
      <c r="C34" s="85">
        <v>91.2</v>
      </c>
      <c r="D34" s="93" t="s">
        <v>6</v>
      </c>
      <c r="E34" s="93" t="s">
        <v>6</v>
      </c>
      <c r="F34" s="93" t="s">
        <v>6</v>
      </c>
      <c r="G34" s="93" t="s">
        <v>6</v>
      </c>
      <c r="H34" s="93" t="s">
        <v>6</v>
      </c>
      <c r="I34" s="93" t="s">
        <v>6</v>
      </c>
      <c r="J34" s="94" t="s">
        <v>85</v>
      </c>
      <c r="K34" s="94" t="s">
        <v>85</v>
      </c>
      <c r="L34" s="94" t="s">
        <v>85</v>
      </c>
      <c r="M34" s="65" t="s">
        <v>85</v>
      </c>
      <c r="N34" s="127" t="s">
        <v>85</v>
      </c>
      <c r="O34" s="128" t="s">
        <v>85</v>
      </c>
      <c r="P34" s="97" t="s">
        <v>79</v>
      </c>
      <c r="Q34" s="97" t="s">
        <v>79</v>
      </c>
      <c r="R34" s="97" t="s">
        <v>79</v>
      </c>
      <c r="S34" s="97" t="s">
        <v>79</v>
      </c>
      <c r="T34" s="97" t="s">
        <v>79</v>
      </c>
      <c r="U34" s="97" t="s">
        <v>79</v>
      </c>
      <c r="V34" s="97" t="s">
        <v>79</v>
      </c>
      <c r="W34" s="97" t="s">
        <v>79</v>
      </c>
      <c r="X34" s="34">
        <v>25500000</v>
      </c>
      <c r="Y34" s="101" t="s">
        <v>95</v>
      </c>
      <c r="Z34" s="35">
        <v>27027000</v>
      </c>
      <c r="AA34" s="123">
        <f>ROUND(Z34/X34*100,-(-1))</f>
        <v>106</v>
      </c>
      <c r="AB34" s="34">
        <v>27258000</v>
      </c>
      <c r="AC34" s="123">
        <f>ROUND(AB34/Z34*100,-(-1))</f>
        <v>100.9</v>
      </c>
      <c r="AD34" s="34">
        <v>21095000</v>
      </c>
      <c r="AE34" s="123">
        <f>ROUND(AD34/AB34*100,-(-1))</f>
        <v>77.4</v>
      </c>
      <c r="AF34" s="34">
        <v>20023000</v>
      </c>
      <c r="AG34" s="123">
        <f>ROUND(AF34/AD34*100,-(-1))</f>
        <v>94.9</v>
      </c>
      <c r="AH34" s="34">
        <v>20355000</v>
      </c>
      <c r="AI34" s="123">
        <f>ROUND(AH34/AF34*100,-(-1))</f>
        <v>101.7</v>
      </c>
      <c r="AJ34" s="34">
        <v>20334000</v>
      </c>
      <c r="AK34" s="123">
        <f>ROUND(AJ34/AH34*100,-(-1))</f>
        <v>99.9</v>
      </c>
      <c r="AL34" s="34">
        <v>21326000</v>
      </c>
      <c r="AM34" s="123">
        <f>ROUND(AL34/AJ34*100,-(-1))</f>
        <v>104.9</v>
      </c>
      <c r="AN34" s="34">
        <v>19522000</v>
      </c>
      <c r="AO34" s="123">
        <f>ROUND(AN34/AJ34*100,-(-1))</f>
        <v>96</v>
      </c>
      <c r="AP34" s="34">
        <v>14328000</v>
      </c>
      <c r="AQ34" s="123">
        <f>ROUND(AP34/AL34*100,-(-1))</f>
        <v>67.2</v>
      </c>
      <c r="AR34" s="34">
        <v>12869000</v>
      </c>
      <c r="AS34" s="123">
        <f t="shared" si="17"/>
        <v>89.8</v>
      </c>
      <c r="AT34" s="34">
        <v>8891000</v>
      </c>
      <c r="AU34" s="123">
        <f>ROUND(AT34/AR34*100,-(-1))</f>
        <v>69.1</v>
      </c>
      <c r="AV34" s="34">
        <v>8692000</v>
      </c>
      <c r="AW34" s="123">
        <f>ROUND(AV34/AT34*100,-(-1))</f>
        <v>97.8</v>
      </c>
      <c r="AX34" s="34">
        <v>9062000</v>
      </c>
      <c r="AY34" s="123">
        <f>ROUND(AX34/AV34*100,-(-1))</f>
        <v>104.3</v>
      </c>
      <c r="AZ34" s="34">
        <v>8567000</v>
      </c>
      <c r="BA34" s="123">
        <f>ROUND(AZ34/AV34*100,-(-1))</f>
        <v>98.6</v>
      </c>
      <c r="BB34" s="34">
        <v>8758000</v>
      </c>
      <c r="BC34" s="123">
        <f>ROUND(BB34/AZ34*100,-(-1))</f>
        <v>102.2</v>
      </c>
      <c r="BD34" s="34">
        <v>8698000</v>
      </c>
      <c r="BE34" s="123">
        <f>ROUND(BD34/BB34*100,-(-1))</f>
        <v>99.3</v>
      </c>
      <c r="BF34" s="35">
        <v>8037000</v>
      </c>
      <c r="BG34" s="82">
        <f>ROUND(BF34/BB34*100,-(-1))</f>
        <v>91.8</v>
      </c>
      <c r="BH34" s="35">
        <f>'[1]貼付（予算）'!L23</f>
        <v>7797000</v>
      </c>
      <c r="BI34" s="82">
        <f>ROUND(BH34/BD34*100,-(-1))</f>
        <v>89.6</v>
      </c>
    </row>
    <row r="35" spans="1:61" s="138" customFormat="1" ht="30" customHeight="1">
      <c r="A35" s="80" t="s">
        <v>24</v>
      </c>
      <c r="B35" s="73">
        <v>11000000</v>
      </c>
      <c r="C35" s="74">
        <v>91.2</v>
      </c>
      <c r="D35" s="109" t="s">
        <v>6</v>
      </c>
      <c r="E35" s="109" t="s">
        <v>6</v>
      </c>
      <c r="F35" s="109" t="s">
        <v>6</v>
      </c>
      <c r="G35" s="109" t="s">
        <v>6</v>
      </c>
      <c r="H35" s="109" t="s">
        <v>6</v>
      </c>
      <c r="I35" s="109" t="s">
        <v>6</v>
      </c>
      <c r="J35" s="109" t="s">
        <v>86</v>
      </c>
      <c r="K35" s="109" t="s">
        <v>86</v>
      </c>
      <c r="L35" s="109" t="s">
        <v>86</v>
      </c>
      <c r="M35" s="133" t="s">
        <v>86</v>
      </c>
      <c r="N35" s="134" t="s">
        <v>86</v>
      </c>
      <c r="O35" s="135" t="s">
        <v>86</v>
      </c>
      <c r="P35" s="113" t="s">
        <v>80</v>
      </c>
      <c r="Q35" s="113" t="s">
        <v>80</v>
      </c>
      <c r="R35" s="113" t="s">
        <v>80</v>
      </c>
      <c r="S35" s="113" t="s">
        <v>80</v>
      </c>
      <c r="T35" s="113" t="s">
        <v>80</v>
      </c>
      <c r="U35" s="113" t="s">
        <v>80</v>
      </c>
      <c r="V35" s="113" t="s">
        <v>80</v>
      </c>
      <c r="W35" s="136" t="s">
        <v>80</v>
      </c>
      <c r="X35" s="136" t="s">
        <v>94</v>
      </c>
      <c r="Y35" s="136" t="s">
        <v>94</v>
      </c>
      <c r="Z35" s="39">
        <v>144000000</v>
      </c>
      <c r="AA35" s="137" t="s">
        <v>87</v>
      </c>
      <c r="AB35" s="40">
        <v>158200000</v>
      </c>
      <c r="AC35" s="122">
        <f>ROUND(AB35/Z35*100,-(-1))</f>
        <v>109.9</v>
      </c>
      <c r="AD35" s="40">
        <v>117180000</v>
      </c>
      <c r="AE35" s="122">
        <f>ROUND(AD35/AB35*100,-(-1))</f>
        <v>74.1</v>
      </c>
      <c r="AF35" s="40">
        <v>120001000</v>
      </c>
      <c r="AG35" s="122">
        <f>ROUND(AF35/AD35*100,-(-1))</f>
        <v>102.4</v>
      </c>
      <c r="AH35" s="40">
        <v>68734000</v>
      </c>
      <c r="AI35" s="122">
        <f>ROUND(AH35/AF35*100,-(-1))</f>
        <v>57.3</v>
      </c>
      <c r="AJ35" s="40">
        <v>101773000</v>
      </c>
      <c r="AK35" s="122">
        <f>ROUND(AJ35/AH35*100,-(-1))</f>
        <v>148.1</v>
      </c>
      <c r="AL35" s="40">
        <v>98876000</v>
      </c>
      <c r="AM35" s="122">
        <f>ROUND(AL35/AJ35*100,-(-1))</f>
        <v>97.2</v>
      </c>
      <c r="AN35" s="40">
        <v>83236000</v>
      </c>
      <c r="AO35" s="122">
        <f>ROUND(AN35/AJ35*100,-(-1))</f>
        <v>81.8</v>
      </c>
      <c r="AP35" s="40">
        <v>98073000</v>
      </c>
      <c r="AQ35" s="122">
        <f>ROUND(AP35/AL35*100,-(-1))</f>
        <v>99.2</v>
      </c>
      <c r="AR35" s="40">
        <v>82695000</v>
      </c>
      <c r="AS35" s="122">
        <f t="shared" si="17"/>
        <v>84.3</v>
      </c>
      <c r="AT35" s="40">
        <v>74971000</v>
      </c>
      <c r="AU35" s="122">
        <f>ROUND(AT35/AR35*100,-(-1))</f>
        <v>90.7</v>
      </c>
      <c r="AV35" s="40">
        <v>65986000</v>
      </c>
      <c r="AW35" s="122">
        <f>ROUND(AV35/AT35*100,-(-1))</f>
        <v>88</v>
      </c>
      <c r="AX35" s="40">
        <v>75793000</v>
      </c>
      <c r="AY35" s="122">
        <f>ROUND(AX35/AV35*100,-(-1))</f>
        <v>114.9</v>
      </c>
      <c r="AZ35" s="40">
        <v>62816000</v>
      </c>
      <c r="BA35" s="122">
        <f>ROUND(AZ35/AV35*100,-(-1))</f>
        <v>95.2</v>
      </c>
      <c r="BB35" s="40">
        <v>72169000</v>
      </c>
      <c r="BC35" s="122">
        <f>ROUND(BB35/AZ35*100,-(-1))</f>
        <v>114.9</v>
      </c>
      <c r="BD35" s="40">
        <v>89711000</v>
      </c>
      <c r="BE35" s="122">
        <f>ROUND(BD35/BB35*100,-(-1))</f>
        <v>124.3</v>
      </c>
      <c r="BF35" s="39">
        <v>104898000</v>
      </c>
      <c r="BG35" s="157">
        <f>ROUND(BF35/BB35*100,-(-1))</f>
        <v>145.4</v>
      </c>
      <c r="BH35" s="39">
        <f>'[1]貼付（予算）'!L24</f>
        <v>127656000</v>
      </c>
      <c r="BI35" s="157">
        <f>ROUND(BH35/BD35*100,-(-1))</f>
        <v>142.3</v>
      </c>
    </row>
  </sheetData>
  <sheetProtection/>
  <mergeCells count="3">
    <mergeCell ref="A6:A7"/>
    <mergeCell ref="B4:C4"/>
    <mergeCell ref="A2:AU2"/>
  </mergeCells>
  <conditionalFormatting sqref="BJ2:IV4 Z4:AS4 BJ6:IV65536 AS28 AH30:AS30 AH6:AS25 Z34:AS35 AH32:AS32 E34 P4:Q4 J29:S33 W6:W12 N24:W26 F6:U12 A6:D28 E6 D4:E4 H4:I4 N4 K15:K17 M15:M17 M19:M26 L15:L26 K19:K26 F15:I34 J15:J26 W15:W21 N15:U21 V6:V21 A35:O65536 P36:AS65536 A3:C4 T30:W33 X34 X30:AG32 X6:AG21 X24:AG25 J28:AK28 A30:D34 B29:D29">
    <cfRule type="expression" priority="62" dxfId="0" stopIfTrue="1">
      <formula>ISFORMULA</formula>
    </cfRule>
  </conditionalFormatting>
  <conditionalFormatting sqref="AH31:AS31 AL28:AR28 P13:U14 P34:W35 P27:W27 X35:Y35 X33:AS33 A5:AS5 P22:AG23 X26:AS27 T29:AS29 BJ5:IV5">
    <cfRule type="expression" priority="63" dxfId="1" stopIfTrue="1">
      <formula>ISFORMULA</formula>
    </cfRule>
  </conditionalFormatting>
  <conditionalFormatting sqref="AT4:AU4 AU28 AT30:AU30 AT6:AU25 AT32:AU32 AT34:AU65536">
    <cfRule type="expression" priority="54" dxfId="0" stopIfTrue="1">
      <formula>ISFORMULA</formula>
    </cfRule>
  </conditionalFormatting>
  <conditionalFormatting sqref="AT31:AU31 AT28 AT33:AU33 AT5:AU5 AT26:AU27 AT29:AU29">
    <cfRule type="expression" priority="55" dxfId="1" stopIfTrue="1">
      <formula>ISFORMULA</formula>
    </cfRule>
  </conditionalFormatting>
  <conditionalFormatting sqref="AV4:AW4 AW28 AV30:AW30 AV6:AW25 AV32:AW32 AV34:AW65536">
    <cfRule type="expression" priority="52" dxfId="0" stopIfTrue="1">
      <formula>ISFORMULA</formula>
    </cfRule>
  </conditionalFormatting>
  <conditionalFormatting sqref="AV31:AW31 AV28 AV33:AW33 AV5:AW5 AV26:AW27 AV29:AW29">
    <cfRule type="expression" priority="53" dxfId="1" stopIfTrue="1">
      <formula>ISFORMULA</formula>
    </cfRule>
  </conditionalFormatting>
  <conditionalFormatting sqref="BB4:BC4 BB30 BB6:BC6 BB32 BB36:BC65536 BB34:BB35 BB7:BB25">
    <cfRule type="expression" priority="50" dxfId="0" stopIfTrue="1">
      <formula>ISFORMULA</formula>
    </cfRule>
  </conditionalFormatting>
  <conditionalFormatting sqref="BB31 BB33 BB5:BC5 BB26:BB29">
    <cfRule type="expression" priority="51" dxfId="1" stopIfTrue="1">
      <formula>ISFORMULA</formula>
    </cfRule>
  </conditionalFormatting>
  <conditionalFormatting sqref="AX4:AY4 AX30 AX6:AY6 AX32 AX36:AY65536 AX34:AX35 AX7:AX25">
    <cfRule type="expression" priority="46" dxfId="0" stopIfTrue="1">
      <formula>ISFORMULA</formula>
    </cfRule>
  </conditionalFormatting>
  <conditionalFormatting sqref="AX31 AX33 AX5:AY5 AX26:AX29">
    <cfRule type="expression" priority="47" dxfId="1" stopIfTrue="1">
      <formula>ISFORMULA</formula>
    </cfRule>
  </conditionalFormatting>
  <conditionalFormatting sqref="AY28 AY30 AY7:AY25 AY32 AY34:AY35">
    <cfRule type="expression" priority="44" dxfId="0" stopIfTrue="1">
      <formula>ISFORMULA</formula>
    </cfRule>
  </conditionalFormatting>
  <conditionalFormatting sqref="AY31 AY33 AY26:AY27 AY29">
    <cfRule type="expression" priority="45" dxfId="1" stopIfTrue="1">
      <formula>ISFORMULA</formula>
    </cfRule>
  </conditionalFormatting>
  <conditionalFormatting sqref="BC28 BC30 BC7:BC25 BC32 BC34:BC35">
    <cfRule type="expression" priority="42" dxfId="0" stopIfTrue="1">
      <formula>ISFORMULA</formula>
    </cfRule>
  </conditionalFormatting>
  <conditionalFormatting sqref="BC31 BC33 BC26:BC27 BC29">
    <cfRule type="expression" priority="43" dxfId="1" stopIfTrue="1">
      <formula>ISFORMULA</formula>
    </cfRule>
  </conditionalFormatting>
  <conditionalFormatting sqref="AZ4:BA4 AZ30 AZ6:BA6 AZ32 AZ36:BA65536 AZ34:AZ35 AZ7:AZ25">
    <cfRule type="expression" priority="40" dxfId="0" stopIfTrue="1">
      <formula>ISFORMULA</formula>
    </cfRule>
  </conditionalFormatting>
  <conditionalFormatting sqref="AZ31 AZ33 AZ5:BA5 AZ26:AZ29">
    <cfRule type="expression" priority="41" dxfId="1" stopIfTrue="1">
      <formula>ISFORMULA</formula>
    </cfRule>
  </conditionalFormatting>
  <conditionalFormatting sqref="BA28 BA30 BA7:BA25 BA32 BA34:BA35">
    <cfRule type="expression" priority="38" dxfId="0" stopIfTrue="1">
      <formula>ISFORMULA</formula>
    </cfRule>
  </conditionalFormatting>
  <conditionalFormatting sqref="BA31 BA33 BA26:BA27 BA29">
    <cfRule type="expression" priority="39" dxfId="1" stopIfTrue="1">
      <formula>ISFORMULA</formula>
    </cfRule>
  </conditionalFormatting>
  <conditionalFormatting sqref="BD4:BE4 BD30 BD6:BE6 BD32 BD36:BE65536 BD34:BD35 BD7:BD21 BD23:BD25">
    <cfRule type="expression" priority="37" dxfId="0" stopIfTrue="1">
      <formula>ISFORMULA</formula>
    </cfRule>
  </conditionalFormatting>
  <conditionalFormatting sqref="BD31 BD33 BD5:BE5 BD26:BD28">
    <cfRule type="expression" priority="37" dxfId="1" stopIfTrue="1">
      <formula>ISFORMULA</formula>
    </cfRule>
  </conditionalFormatting>
  <conditionalFormatting sqref="BE28 BE30 BE7:BE21 BE32 BE34:BE35 BE23:BE25">
    <cfRule type="expression" priority="35" dxfId="0" stopIfTrue="1">
      <formula>ISFORMULA</formula>
    </cfRule>
  </conditionalFormatting>
  <conditionalFormatting sqref="BE31 BE33 BE26:BE27">
    <cfRule type="expression" priority="35" dxfId="1" stopIfTrue="1">
      <formula>ISFORMULA</formula>
    </cfRule>
  </conditionalFormatting>
  <conditionalFormatting sqref="A29">
    <cfRule type="expression" priority="33" dxfId="1" stopIfTrue="1">
      <formula>ISFORMULA</formula>
    </cfRule>
  </conditionalFormatting>
  <conditionalFormatting sqref="BD29">
    <cfRule type="expression" priority="32" dxfId="0" stopIfTrue="1">
      <formula>ISFORMULA</formula>
    </cfRule>
  </conditionalFormatting>
  <conditionalFormatting sqref="BE29">
    <cfRule type="expression" priority="31" dxfId="0" stopIfTrue="1">
      <formula>ISFORMULA</formula>
    </cfRule>
  </conditionalFormatting>
  <conditionalFormatting sqref="BD22">
    <cfRule type="expression" priority="30" dxfId="1" stopIfTrue="1">
      <formula>ISFORMULA</formula>
    </cfRule>
  </conditionalFormatting>
  <conditionalFormatting sqref="BE22">
    <cfRule type="expression" priority="29" dxfId="1" stopIfTrue="1">
      <formula>ISFORMULA</formula>
    </cfRule>
  </conditionalFormatting>
  <conditionalFormatting sqref="BF4:BG4 BF36:BG65536">
    <cfRule type="expression" priority="10" dxfId="0" stopIfTrue="1">
      <formula>ISFORMULA</formula>
    </cfRule>
  </conditionalFormatting>
  <conditionalFormatting sqref="BF5:BG6 BF7:BF35">
    <cfRule type="expression" priority="9" dxfId="1" stopIfTrue="1">
      <formula>ISFORMULA</formula>
    </cfRule>
  </conditionalFormatting>
  <conditionalFormatting sqref="BG7:BG35">
    <cfRule type="expression" priority="8" dxfId="1" stopIfTrue="1">
      <formula>ISFORMULA</formula>
    </cfRule>
  </conditionalFormatting>
  <conditionalFormatting sqref="BH4:BI4 BH36:BI65536">
    <cfRule type="expression" priority="5" dxfId="0" stopIfTrue="1">
      <formula>ISFORMULA</formula>
    </cfRule>
  </conditionalFormatting>
  <conditionalFormatting sqref="BH5:BI6 BH7:BH21 BH23:BH28 BH30:BH35">
    <cfRule type="expression" priority="4" dxfId="1" stopIfTrue="1">
      <formula>ISFORMULA</formula>
    </cfRule>
  </conditionalFormatting>
  <conditionalFormatting sqref="BI7:BI35">
    <cfRule type="expression" priority="3" dxfId="1" stopIfTrue="1">
      <formula>ISFORMULA</formula>
    </cfRule>
  </conditionalFormatting>
  <conditionalFormatting sqref="BH22">
    <cfRule type="expression" priority="2" dxfId="1" stopIfTrue="1">
      <formula>ISFORMULA</formula>
    </cfRule>
  </conditionalFormatting>
  <conditionalFormatting sqref="BH29">
    <cfRule type="expression" priority="1" dxfId="0" stopIfTrue="1">
      <formula>ISFORMULA</formula>
    </cfRule>
  </conditionalFormatting>
  <printOptions/>
  <pageMargins left="0.7480314960629921" right="0.35433070866141736" top="0.984251968503937" bottom="0.984251968503937" header="0" footer="0.5118110236220472"/>
  <pageSetup fitToHeight="1" fitToWidth="1" horizontalDpi="600" verticalDpi="600" orientation="landscape" paperSize="9" scale="28" r:id="rId2"/>
  <colBreaks count="1" manualBreakCount="1">
    <brk id="35" max="3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35"/>
  <sheetViews>
    <sheetView showGridLines="0" view="pageBreakPreview" zoomScale="75" zoomScaleSheetLayoutView="75" zoomScalePageLayoutView="0" workbookViewId="0" topLeftCell="A1">
      <pane xSplit="7" ySplit="5" topLeftCell="AW30" activePane="bottomRight" state="frozen"/>
      <selection pane="topLeft" activeCell="AZ6" sqref="AZ6"/>
      <selection pane="topRight" activeCell="AZ6" sqref="AZ6"/>
      <selection pane="bottomLeft" activeCell="AZ6" sqref="AZ6"/>
      <selection pane="bottomRight" activeCell="BM36" sqref="BM36"/>
    </sheetView>
  </sheetViews>
  <sheetFormatPr defaultColWidth="10.59765625" defaultRowHeight="30" customHeight="1"/>
  <cols>
    <col min="1" max="1" width="20.59765625" style="2" customWidth="1"/>
    <col min="2" max="2" width="15.59765625" style="1" hidden="1" customWidth="1"/>
    <col min="3" max="3" width="6.59765625" style="1" hidden="1" customWidth="1"/>
    <col min="4" max="4" width="16.59765625" style="1" hidden="1" customWidth="1"/>
    <col min="5" max="5" width="6.59765625" style="1" hidden="1" customWidth="1"/>
    <col min="6" max="6" width="17.09765625" style="1" hidden="1" customWidth="1"/>
    <col min="7" max="7" width="10.59765625" style="1" hidden="1" customWidth="1"/>
    <col min="8" max="8" width="16.8984375" style="1" hidden="1" customWidth="1"/>
    <col min="9" max="9" width="10.59765625" style="1" hidden="1" customWidth="1"/>
    <col min="10" max="10" width="16.8984375" style="1" hidden="1" customWidth="1"/>
    <col min="11" max="11" width="10.59765625" style="7" hidden="1" customWidth="1"/>
    <col min="12" max="12" width="16.8984375" style="1" hidden="1" customWidth="1"/>
    <col min="13" max="13" width="10.59765625" style="7" hidden="1" customWidth="1"/>
    <col min="14" max="14" width="16.59765625" style="13" hidden="1" customWidth="1"/>
    <col min="15" max="15" width="10.59765625" style="7" hidden="1" customWidth="1"/>
    <col min="16" max="16" width="19.59765625" style="13" hidden="1" customWidth="1"/>
    <col min="17" max="17" width="9.59765625" style="45" hidden="1" customWidth="1"/>
    <col min="18" max="18" width="19.59765625" style="13" hidden="1" customWidth="1"/>
    <col min="19" max="19" width="9.59765625" style="7" hidden="1" customWidth="1"/>
    <col min="20" max="20" width="19.59765625" style="42" hidden="1" customWidth="1"/>
    <col min="21" max="21" width="11.59765625" style="7" hidden="1" customWidth="1"/>
    <col min="22" max="22" width="19.59765625" style="42" hidden="1" customWidth="1"/>
    <col min="23" max="23" width="11.59765625" style="7" hidden="1" customWidth="1"/>
    <col min="24" max="24" width="19.59765625" style="7" hidden="1" customWidth="1"/>
    <col min="25" max="25" width="13.59765625" style="7" hidden="1" customWidth="1"/>
    <col min="26" max="26" width="19.59765625" style="42" hidden="1" customWidth="1"/>
    <col min="27" max="27" width="11.59765625" style="7" hidden="1" customWidth="1"/>
    <col min="28" max="28" width="19.59765625" style="42" hidden="1" customWidth="1"/>
    <col min="29" max="29" width="11.59765625" style="7" hidden="1" customWidth="1"/>
    <col min="30" max="30" width="19.59765625" style="42" hidden="1" customWidth="1"/>
    <col min="31" max="31" width="11.59765625" style="7" hidden="1" customWidth="1"/>
    <col min="32" max="32" width="19.59765625" style="42" hidden="1" customWidth="1"/>
    <col min="33" max="33" width="11.59765625" style="1" hidden="1" customWidth="1"/>
    <col min="34" max="34" width="19.59765625" style="42" hidden="1" customWidth="1"/>
    <col min="35" max="35" width="11.59765625" style="21" hidden="1" customWidth="1"/>
    <col min="36" max="36" width="19.59765625" style="51" customWidth="1"/>
    <col min="37" max="37" width="9.8984375" style="51" customWidth="1"/>
    <col min="38" max="38" width="19.59765625" style="51" customWidth="1"/>
    <col min="39" max="39" width="9.8984375" style="51" customWidth="1"/>
    <col min="40" max="40" width="19.59765625" style="42" customWidth="1"/>
    <col min="41" max="41" width="9.8984375" style="21" customWidth="1"/>
    <col min="42" max="42" width="19.59765625" style="51" customWidth="1"/>
    <col min="43" max="43" width="11.8984375" style="51" bestFit="1" customWidth="1"/>
    <col min="44" max="44" width="19.59765625" style="1" customWidth="1"/>
    <col min="45" max="45" width="9.8984375" style="1" customWidth="1"/>
    <col min="46" max="46" width="19.59765625" style="1" customWidth="1"/>
    <col min="47" max="47" width="9.8984375" style="1" customWidth="1"/>
    <col min="48" max="48" width="19.59765625" style="1" customWidth="1"/>
    <col min="49" max="49" width="9.8984375" style="1" customWidth="1"/>
    <col min="50" max="50" width="19.59765625" style="1" customWidth="1"/>
    <col min="51" max="51" width="9.8984375" style="1" customWidth="1"/>
    <col min="52" max="52" width="19.59765625" style="1" customWidth="1"/>
    <col min="53" max="53" width="9.8984375" style="1" customWidth="1"/>
    <col min="54" max="54" width="19.59765625" style="1" customWidth="1"/>
    <col min="55" max="55" width="9.8984375" style="1" customWidth="1"/>
    <col min="56" max="56" width="19.59765625" style="1" customWidth="1"/>
    <col min="57" max="57" width="9.8984375" style="1" customWidth="1"/>
    <col min="58" max="58" width="19.59765625" style="1" customWidth="1"/>
    <col min="59" max="59" width="9.8984375" style="1" customWidth="1"/>
    <col min="60" max="60" width="19.59765625" style="1" customWidth="1"/>
    <col min="61" max="61" width="9.8984375" style="1" customWidth="1"/>
    <col min="62" max="16384" width="10.59765625" style="1" customWidth="1"/>
  </cols>
  <sheetData>
    <row r="1" spans="1:61" ht="30" customHeight="1">
      <c r="A1" s="33" t="s">
        <v>62</v>
      </c>
      <c r="N1" s="1"/>
      <c r="P1" s="1"/>
      <c r="R1" s="1"/>
      <c r="S1" s="9"/>
      <c r="U1" s="9"/>
      <c r="W1" s="9"/>
      <c r="X1" s="9"/>
      <c r="Y1" s="9"/>
      <c r="AA1" s="9"/>
      <c r="AC1" s="9"/>
      <c r="AE1" s="9"/>
      <c r="AG1" s="9"/>
      <c r="AI1" s="54"/>
      <c r="AJ1" s="54"/>
      <c r="AK1" s="54"/>
      <c r="AL1" s="54"/>
      <c r="AM1" s="54"/>
      <c r="AO1" s="54"/>
      <c r="AP1" s="54"/>
      <c r="AQ1" s="54"/>
      <c r="AS1" s="54"/>
      <c r="AU1" s="54"/>
      <c r="AW1" s="54"/>
      <c r="AY1" s="54"/>
      <c r="BA1" s="54"/>
      <c r="BC1" s="54"/>
      <c r="BE1" s="54"/>
      <c r="BG1" s="54"/>
      <c r="BI1" s="191"/>
    </row>
    <row r="2" spans="1:61" ht="30" customHeight="1">
      <c r="A2" s="184" t="s">
        <v>100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  <c r="BG2" s="180"/>
      <c r="BH2" s="188"/>
      <c r="BI2" s="188"/>
    </row>
    <row r="3" spans="10:43" ht="30" customHeight="1">
      <c r="J3" s="4"/>
      <c r="K3" s="6"/>
      <c r="L3" s="4"/>
      <c r="M3" s="6"/>
      <c r="N3" s="15"/>
      <c r="O3" s="6"/>
      <c r="P3" s="15"/>
      <c r="Q3" s="46"/>
      <c r="R3" s="14"/>
      <c r="S3" s="10"/>
      <c r="T3" s="43"/>
      <c r="U3" s="10"/>
      <c r="V3" s="43"/>
      <c r="W3" s="10"/>
      <c r="X3" s="10"/>
      <c r="Y3" s="10"/>
      <c r="AG3" s="7"/>
      <c r="AI3" s="22"/>
      <c r="AJ3" s="22"/>
      <c r="AK3" s="22"/>
      <c r="AL3" s="22"/>
      <c r="AM3" s="22"/>
      <c r="AO3" s="22"/>
      <c r="AP3" s="22"/>
      <c r="AQ3" s="22"/>
    </row>
    <row r="4" spans="1:43" ht="30" customHeight="1">
      <c r="A4" s="41" t="s">
        <v>88</v>
      </c>
      <c r="B4" s="183" t="s">
        <v>7</v>
      </c>
      <c r="C4" s="183"/>
      <c r="D4" s="55" t="s">
        <v>18</v>
      </c>
      <c r="E4" s="55"/>
      <c r="H4" s="56"/>
      <c r="I4" s="56"/>
      <c r="J4" s="185" t="s">
        <v>89</v>
      </c>
      <c r="K4" s="185"/>
      <c r="L4" s="185"/>
      <c r="P4" s="57"/>
      <c r="Q4" s="139"/>
      <c r="R4" s="56"/>
      <c r="Z4" s="47"/>
      <c r="AA4" s="11"/>
      <c r="AB4" s="47"/>
      <c r="AC4" s="11"/>
      <c r="AD4" s="47"/>
      <c r="AE4" s="11"/>
      <c r="AF4" s="47"/>
      <c r="AG4" s="11"/>
      <c r="AH4" s="47"/>
      <c r="AI4" s="11"/>
      <c r="AJ4" s="11"/>
      <c r="AK4" s="11"/>
      <c r="AL4" s="11"/>
      <c r="AM4" s="11"/>
      <c r="AN4" s="47"/>
      <c r="AO4" s="11"/>
      <c r="AP4" s="22"/>
      <c r="AQ4" s="22"/>
    </row>
    <row r="5" spans="1:61" s="27" customFormat="1" ht="39.75" customHeight="1">
      <c r="A5" s="59" t="s">
        <v>38</v>
      </c>
      <c r="B5" s="25" t="s">
        <v>39</v>
      </c>
      <c r="C5" s="25" t="s">
        <v>12</v>
      </c>
      <c r="D5" s="25" t="s">
        <v>40</v>
      </c>
      <c r="E5" s="25" t="s">
        <v>12</v>
      </c>
      <c r="F5" s="25" t="s">
        <v>41</v>
      </c>
      <c r="G5" s="25" t="s">
        <v>26</v>
      </c>
      <c r="H5" s="25" t="s">
        <v>64</v>
      </c>
      <c r="I5" s="25" t="s">
        <v>26</v>
      </c>
      <c r="J5" s="25" t="s">
        <v>65</v>
      </c>
      <c r="K5" s="140" t="s">
        <v>26</v>
      </c>
      <c r="L5" s="25" t="s">
        <v>66</v>
      </c>
      <c r="M5" s="140" t="s">
        <v>26</v>
      </c>
      <c r="N5" s="62" t="s">
        <v>67</v>
      </c>
      <c r="O5" s="140" t="s">
        <v>26</v>
      </c>
      <c r="P5" s="62" t="s">
        <v>68</v>
      </c>
      <c r="Q5" s="63" t="s">
        <v>56</v>
      </c>
      <c r="R5" s="141" t="s">
        <v>69</v>
      </c>
      <c r="S5" s="63" t="s">
        <v>56</v>
      </c>
      <c r="T5" s="44" t="s">
        <v>13</v>
      </c>
      <c r="U5" s="63" t="s">
        <v>56</v>
      </c>
      <c r="V5" s="44" t="s">
        <v>14</v>
      </c>
      <c r="W5" s="63" t="s">
        <v>56</v>
      </c>
      <c r="X5" s="44" t="s">
        <v>20</v>
      </c>
      <c r="Y5" s="63" t="s">
        <v>56</v>
      </c>
      <c r="Z5" s="48" t="s">
        <v>25</v>
      </c>
      <c r="AA5" s="63" t="s">
        <v>56</v>
      </c>
      <c r="AB5" s="44" t="s">
        <v>27</v>
      </c>
      <c r="AC5" s="63" t="s">
        <v>56</v>
      </c>
      <c r="AD5" s="44" t="s">
        <v>29</v>
      </c>
      <c r="AE5" s="63" t="s">
        <v>56</v>
      </c>
      <c r="AF5" s="44" t="s">
        <v>33</v>
      </c>
      <c r="AG5" s="63" t="s">
        <v>56</v>
      </c>
      <c r="AH5" s="44" t="s">
        <v>34</v>
      </c>
      <c r="AI5" s="63" t="s">
        <v>56</v>
      </c>
      <c r="AJ5" s="44" t="s">
        <v>57</v>
      </c>
      <c r="AK5" s="63" t="s">
        <v>56</v>
      </c>
      <c r="AL5" s="44" t="s">
        <v>58</v>
      </c>
      <c r="AM5" s="142" t="s">
        <v>56</v>
      </c>
      <c r="AN5" s="44" t="s">
        <v>59</v>
      </c>
      <c r="AO5" s="63" t="s">
        <v>56</v>
      </c>
      <c r="AP5" s="48" t="s">
        <v>60</v>
      </c>
      <c r="AQ5" s="63" t="s">
        <v>56</v>
      </c>
      <c r="AR5" s="48" t="s">
        <v>91</v>
      </c>
      <c r="AS5" s="63" t="s">
        <v>56</v>
      </c>
      <c r="AT5" s="48" t="s">
        <v>98</v>
      </c>
      <c r="AU5" s="63" t="s">
        <v>56</v>
      </c>
      <c r="AV5" s="48" t="s">
        <v>102</v>
      </c>
      <c r="AW5" s="63" t="s">
        <v>56</v>
      </c>
      <c r="AX5" s="48" t="s">
        <v>103</v>
      </c>
      <c r="AY5" s="63" t="s">
        <v>56</v>
      </c>
      <c r="AZ5" s="48" t="s">
        <v>104</v>
      </c>
      <c r="BA5" s="63" t="s">
        <v>56</v>
      </c>
      <c r="BB5" s="48" t="s">
        <v>105</v>
      </c>
      <c r="BC5" s="63" t="s">
        <v>56</v>
      </c>
      <c r="BD5" s="48" t="s">
        <v>107</v>
      </c>
      <c r="BE5" s="63" t="s">
        <v>56</v>
      </c>
      <c r="BF5" s="48" t="s">
        <v>111</v>
      </c>
      <c r="BG5" s="63" t="s">
        <v>56</v>
      </c>
      <c r="BH5" s="48" t="s">
        <v>112</v>
      </c>
      <c r="BI5" s="63" t="s">
        <v>56</v>
      </c>
    </row>
    <row r="6" spans="1:61" s="28" customFormat="1" ht="30" customHeight="1">
      <c r="A6" s="181" t="s">
        <v>11</v>
      </c>
      <c r="B6" s="64" t="s">
        <v>1</v>
      </c>
      <c r="C6" s="64" t="s">
        <v>2</v>
      </c>
      <c r="D6" s="64" t="s">
        <v>1</v>
      </c>
      <c r="E6" s="64" t="s">
        <v>2</v>
      </c>
      <c r="F6" s="64" t="s">
        <v>1</v>
      </c>
      <c r="G6" s="64" t="s">
        <v>2</v>
      </c>
      <c r="H6" s="64" t="s">
        <v>1</v>
      </c>
      <c r="I6" s="64" t="s">
        <v>2</v>
      </c>
      <c r="J6" s="64" t="s">
        <v>1</v>
      </c>
      <c r="K6" s="65" t="s">
        <v>2</v>
      </c>
      <c r="L6" s="64" t="s">
        <v>1</v>
      </c>
      <c r="M6" s="65" t="s">
        <v>2</v>
      </c>
      <c r="N6" s="66" t="s">
        <v>1</v>
      </c>
      <c r="O6" s="65" t="s">
        <v>2</v>
      </c>
      <c r="P6" s="66" t="s">
        <v>1</v>
      </c>
      <c r="Q6" s="143" t="s">
        <v>2</v>
      </c>
      <c r="R6" s="144" t="s">
        <v>1</v>
      </c>
      <c r="S6" s="145" t="s">
        <v>2</v>
      </c>
      <c r="T6" s="68" t="s">
        <v>1</v>
      </c>
      <c r="U6" s="145" t="s">
        <v>2</v>
      </c>
      <c r="V6" s="90" t="s">
        <v>1</v>
      </c>
      <c r="W6" s="146" t="s">
        <v>2</v>
      </c>
      <c r="X6" s="90" t="s">
        <v>1</v>
      </c>
      <c r="Y6" s="146" t="s">
        <v>2</v>
      </c>
      <c r="Z6" s="71" t="s">
        <v>1</v>
      </c>
      <c r="AA6" s="146" t="s">
        <v>2</v>
      </c>
      <c r="AB6" s="90" t="s">
        <v>1</v>
      </c>
      <c r="AC6" s="146" t="s">
        <v>2</v>
      </c>
      <c r="AD6" s="90" t="s">
        <v>1</v>
      </c>
      <c r="AE6" s="146" t="s">
        <v>2</v>
      </c>
      <c r="AF6" s="90" t="s">
        <v>1</v>
      </c>
      <c r="AG6" s="146" t="s">
        <v>2</v>
      </c>
      <c r="AH6" s="90" t="s">
        <v>1</v>
      </c>
      <c r="AI6" s="146" t="s">
        <v>2</v>
      </c>
      <c r="AJ6" s="90" t="s">
        <v>1</v>
      </c>
      <c r="AK6" s="146" t="s">
        <v>2</v>
      </c>
      <c r="AL6" s="90" t="s">
        <v>1</v>
      </c>
      <c r="AM6" s="147" t="s">
        <v>2</v>
      </c>
      <c r="AN6" s="90" t="s">
        <v>1</v>
      </c>
      <c r="AO6" s="146" t="s">
        <v>2</v>
      </c>
      <c r="AP6" s="71" t="s">
        <v>1</v>
      </c>
      <c r="AQ6" s="146" t="s">
        <v>2</v>
      </c>
      <c r="AR6" s="71" t="s">
        <v>1</v>
      </c>
      <c r="AS6" s="146" t="s">
        <v>2</v>
      </c>
      <c r="AT6" s="71" t="s">
        <v>1</v>
      </c>
      <c r="AU6" s="146" t="s">
        <v>2</v>
      </c>
      <c r="AV6" s="71" t="s">
        <v>1</v>
      </c>
      <c r="AW6" s="146" t="s">
        <v>2</v>
      </c>
      <c r="AX6" s="71" t="s">
        <v>1</v>
      </c>
      <c r="AY6" s="146" t="s">
        <v>2</v>
      </c>
      <c r="AZ6" s="71" t="s">
        <v>1</v>
      </c>
      <c r="BA6" s="146" t="s">
        <v>2</v>
      </c>
      <c r="BB6" s="71" t="s">
        <v>1</v>
      </c>
      <c r="BC6" s="146" t="s">
        <v>2</v>
      </c>
      <c r="BD6" s="71" t="s">
        <v>1</v>
      </c>
      <c r="BE6" s="146" t="s">
        <v>2</v>
      </c>
      <c r="BF6" s="71" t="s">
        <v>1</v>
      </c>
      <c r="BG6" s="146" t="s">
        <v>2</v>
      </c>
      <c r="BH6" s="71" t="s">
        <v>1</v>
      </c>
      <c r="BI6" s="146" t="s">
        <v>2</v>
      </c>
    </row>
    <row r="7" spans="1:61" s="28" customFormat="1" ht="30" customHeight="1">
      <c r="A7" s="182"/>
      <c r="B7" s="73">
        <f>B8+B30</f>
        <v>110433380829</v>
      </c>
      <c r="C7" s="74">
        <v>108</v>
      </c>
      <c r="D7" s="73">
        <f>D8+D30</f>
        <v>107649535640</v>
      </c>
      <c r="E7" s="74">
        <v>96.4</v>
      </c>
      <c r="F7" s="73">
        <f>F8+F30</f>
        <v>110230165433</v>
      </c>
      <c r="G7" s="74">
        <f aca="true" t="shared" si="0" ref="G7:G12">ROUND(F7/D7*100,-(-1))</f>
        <v>102.4</v>
      </c>
      <c r="H7" s="73">
        <f>H8+H30</f>
        <v>115149972925</v>
      </c>
      <c r="I7" s="74">
        <f aca="true" t="shared" si="1" ref="I7:I12">ROUND(H7/F7*100,-(-1))</f>
        <v>104.5</v>
      </c>
      <c r="J7" s="73">
        <f>J8+J30</f>
        <v>118055982650</v>
      </c>
      <c r="K7" s="75">
        <f aca="true" t="shared" si="2" ref="K7:K12">ROUND(J7/H7*100,-(-1))</f>
        <v>102.5</v>
      </c>
      <c r="L7" s="73">
        <f>L8+L30</f>
        <v>116398795944</v>
      </c>
      <c r="M7" s="75">
        <f aca="true" t="shared" si="3" ref="M7:M12">ROUND(L7/J7*100,-(-1))</f>
        <v>98.6</v>
      </c>
      <c r="N7" s="76">
        <f>N8+N30</f>
        <v>113084085167</v>
      </c>
      <c r="O7" s="77">
        <f aca="true" t="shared" si="4" ref="O7:O12">ROUND(N7/L7*100,-(-1))</f>
        <v>97.2</v>
      </c>
      <c r="P7" s="40">
        <f>P8+P30</f>
        <v>113781996695</v>
      </c>
      <c r="Q7" s="78">
        <f aca="true" t="shared" si="5" ref="Q7:Q12">ROUND(P7/N7*100,-(-1))</f>
        <v>100.6</v>
      </c>
      <c r="R7" s="39">
        <f>R8+R30</f>
        <v>111175029020</v>
      </c>
      <c r="S7" s="78">
        <f aca="true" t="shared" si="6" ref="S7:S12">ROUND(R7/P7*100,-(-1))</f>
        <v>97.7</v>
      </c>
      <c r="T7" s="40">
        <f>T8+T30</f>
        <v>102692162621</v>
      </c>
      <c r="U7" s="78">
        <f>ROUND(T7/R7*100,-(-1))</f>
        <v>92.4</v>
      </c>
      <c r="V7" s="40">
        <f>V8+V30</f>
        <v>97190441300</v>
      </c>
      <c r="W7" s="78">
        <f aca="true" t="shared" si="7" ref="W7:W12">ROUND(V7/T7*100,-(-1))</f>
        <v>94.6</v>
      </c>
      <c r="X7" s="40">
        <f>X8+X30</f>
        <v>97510144349</v>
      </c>
      <c r="Y7" s="78">
        <f aca="true" t="shared" si="8" ref="Y7:Y25">ROUND(X7/V7*100,-(-1))</f>
        <v>100.3</v>
      </c>
      <c r="Z7" s="39">
        <f>Z8+Z30</f>
        <v>98609132641</v>
      </c>
      <c r="AA7" s="79">
        <f>ROUND(Z7/X7*100,-(-1))</f>
        <v>101.1</v>
      </c>
      <c r="AB7" s="40">
        <f>AB8+AB30</f>
        <v>105399469380</v>
      </c>
      <c r="AC7" s="78">
        <f>ROUND(AB7/Z7*100,-(-1))</f>
        <v>106.9</v>
      </c>
      <c r="AD7" s="40">
        <f>AD8+AD30</f>
        <v>120747688480</v>
      </c>
      <c r="AE7" s="78">
        <f>ROUND(AD7/AB7*100,-(-1))</f>
        <v>114.6</v>
      </c>
      <c r="AF7" s="40">
        <f>AF8+AF30</f>
        <v>122273431923</v>
      </c>
      <c r="AG7" s="78">
        <f>ROUND(AF7/AD7*100,-(-1))</f>
        <v>101.3</v>
      </c>
      <c r="AH7" s="40">
        <f>AH8+AH30</f>
        <v>109406644399</v>
      </c>
      <c r="AI7" s="78">
        <f>ROUND(AH7/AF7*100,-(-1))</f>
        <v>89.5</v>
      </c>
      <c r="AJ7" s="40">
        <f>AJ8+AJ30</f>
        <v>102626443444</v>
      </c>
      <c r="AK7" s="78">
        <f>ROUND(AJ7/AH7*100,-(-1))</f>
        <v>93.8</v>
      </c>
      <c r="AL7" s="40">
        <f>AL8+AL30</f>
        <v>102450545700</v>
      </c>
      <c r="AM7" s="78">
        <f>ROUND(AL7/AJ7*100,-(-1))</f>
        <v>99.8</v>
      </c>
      <c r="AN7" s="40">
        <f>AN8+AN30</f>
        <v>102313273956</v>
      </c>
      <c r="AO7" s="78">
        <f>ROUND(AN7/AL7*100,-(-1))</f>
        <v>99.9</v>
      </c>
      <c r="AP7" s="39">
        <f>AP8+AP30</f>
        <v>102461443712</v>
      </c>
      <c r="AQ7" s="78">
        <f>ROUND(AP7/AL7*100,-(-1))</f>
        <v>100</v>
      </c>
      <c r="AR7" s="39">
        <f>AR8+AR30</f>
        <v>105930276341</v>
      </c>
      <c r="AS7" s="78">
        <f>ROUND(AR7/AP7*100,-(-1))</f>
        <v>103.4</v>
      </c>
      <c r="AT7" s="39">
        <f>AT8+AT30</f>
        <v>116029169640</v>
      </c>
      <c r="AU7" s="78">
        <f>ROUND(AT7/AR7*100,-(-1))</f>
        <v>109.5</v>
      </c>
      <c r="AV7" s="39">
        <f>AV8+AV30</f>
        <v>115449866261</v>
      </c>
      <c r="AW7" s="78">
        <f aca="true" t="shared" si="9" ref="AW7:AW25">ROUND(AV7/AT7*100,-(-1))</f>
        <v>99.5</v>
      </c>
      <c r="AX7" s="39">
        <f>AX8+AX30</f>
        <v>118440743303</v>
      </c>
      <c r="AY7" s="78">
        <f aca="true" t="shared" si="10" ref="AY7:AY25">ROUND(AX7/AV7*100,-(-1))</f>
        <v>102.6</v>
      </c>
      <c r="AZ7" s="39">
        <f>AZ8+AZ30</f>
        <v>122722985447</v>
      </c>
      <c r="BA7" s="78">
        <f aca="true" t="shared" si="11" ref="BA7:BA25">ROUND(AZ7/AV7*100,-(-1))</f>
        <v>106.3</v>
      </c>
      <c r="BB7" s="39">
        <f>BB8+BB30</f>
        <v>121074155484</v>
      </c>
      <c r="BC7" s="78">
        <f aca="true" t="shared" si="12" ref="BC7:BC25">ROUND(BB7/AZ7*100,-(-1))</f>
        <v>98.7</v>
      </c>
      <c r="BD7" s="39">
        <f>BD8+BD30</f>
        <v>120032938854</v>
      </c>
      <c r="BE7" s="78">
        <f aca="true" t="shared" si="13" ref="BE7:BE25">ROUND(BD7/BB7*100,-(-1))</f>
        <v>99.1</v>
      </c>
      <c r="BF7" s="39">
        <f>BF8+BF30</f>
        <v>127531275107</v>
      </c>
      <c r="BG7" s="78">
        <f aca="true" t="shared" si="14" ref="BG7:BG21">ROUND(BF7/BB7*100,-(-1))</f>
        <v>105.3</v>
      </c>
      <c r="BH7" s="39">
        <f>BH8+BH30</f>
        <v>137243430792</v>
      </c>
      <c r="BI7" s="78">
        <f aca="true" t="shared" si="15" ref="BI7:BI21">ROUND(BH7/BD7*100,-(-1))</f>
        <v>114.3</v>
      </c>
    </row>
    <row r="8" spans="1:61" s="28" customFormat="1" ht="39.75" customHeight="1">
      <c r="A8" s="80" t="s">
        <v>90</v>
      </c>
      <c r="B8" s="73">
        <f>B9+B15+SUM(B18:B29)</f>
        <v>98494693682</v>
      </c>
      <c r="C8" s="74">
        <v>108.4</v>
      </c>
      <c r="D8" s="73">
        <f>D9+D15+SUM(D18:D29)</f>
        <v>92217869434</v>
      </c>
      <c r="E8" s="74">
        <v>93.3</v>
      </c>
      <c r="F8" s="73">
        <f>F9+F15+SUM(F18:F29)</f>
        <v>94516697663</v>
      </c>
      <c r="G8" s="74">
        <f t="shared" si="0"/>
        <v>102.5</v>
      </c>
      <c r="H8" s="73">
        <f>H9+H15+SUM(H18:H29)</f>
        <v>98433224460</v>
      </c>
      <c r="I8" s="74">
        <f t="shared" si="1"/>
        <v>104.1</v>
      </c>
      <c r="J8" s="73">
        <f>J9+J15+SUM(J18:J29)</f>
        <v>102385794234</v>
      </c>
      <c r="K8" s="75">
        <f t="shared" si="2"/>
        <v>104</v>
      </c>
      <c r="L8" s="73">
        <f>L9+L15+SUM(L18:L29)</f>
        <v>101131967675</v>
      </c>
      <c r="M8" s="75">
        <f t="shared" si="3"/>
        <v>98.8</v>
      </c>
      <c r="N8" s="76">
        <f>N9+N15+SUM(N18:N29)</f>
        <v>98224000930</v>
      </c>
      <c r="O8" s="77">
        <f t="shared" si="4"/>
        <v>97.1</v>
      </c>
      <c r="P8" s="40">
        <f>P9+P15+SUM(P18:P29)</f>
        <v>99185438094</v>
      </c>
      <c r="Q8" s="78">
        <f t="shared" si="5"/>
        <v>101</v>
      </c>
      <c r="R8" s="39">
        <f>R9+R15+SUM(R18:R29)</f>
        <v>97053265626</v>
      </c>
      <c r="S8" s="78">
        <f t="shared" si="6"/>
        <v>97.9</v>
      </c>
      <c r="T8" s="40">
        <f>T9+T15+SUM(T18:T29)</f>
        <v>88910380152</v>
      </c>
      <c r="U8" s="78">
        <f>ROUND(T8/R8*100,-(-1))</f>
        <v>91.6</v>
      </c>
      <c r="V8" s="34">
        <f>V9+V15+SUM(V18:V29)</f>
        <v>83696534227</v>
      </c>
      <c r="W8" s="106">
        <f t="shared" si="7"/>
        <v>94.1</v>
      </c>
      <c r="X8" s="34">
        <f>X9+X15+SUM(X18:X29)</f>
        <v>84221037107</v>
      </c>
      <c r="Y8" s="106">
        <f t="shared" si="8"/>
        <v>100.6</v>
      </c>
      <c r="Z8" s="35">
        <f>Z9+Z15+SUM(Z18:Z29)</f>
        <v>85827462040</v>
      </c>
      <c r="AA8" s="82">
        <f aca="true" t="shared" si="16" ref="AA8:AA25">ROUND(Z8/X8*100,-(-1))</f>
        <v>101.9</v>
      </c>
      <c r="AB8" s="34">
        <f>AB9+AB15+SUM(AB18:AB29)</f>
        <v>93146212886</v>
      </c>
      <c r="AC8" s="106">
        <f>ROUND(AB8/Z8*100,-(-1))</f>
        <v>108.5</v>
      </c>
      <c r="AD8" s="34">
        <f>AD9+AD15+SUM(AD18:AD29)</f>
        <v>108876475201</v>
      </c>
      <c r="AE8" s="106">
        <f>ROUND(AD8/AB8*100,-(-1))</f>
        <v>116.9</v>
      </c>
      <c r="AF8" s="34">
        <f>AF9+AF15+SUM(AF18:AF29)</f>
        <v>111595882770</v>
      </c>
      <c r="AG8" s="106">
        <f>ROUND(AF8/AD8*100,-(-1))</f>
        <v>102.5</v>
      </c>
      <c r="AH8" s="34">
        <f>AH9+AH15+SUM(AH18:AH29)</f>
        <v>108545518884</v>
      </c>
      <c r="AI8" s="106">
        <f>ROUND(AH8/AF8*100,-(-1))</f>
        <v>97.3</v>
      </c>
      <c r="AJ8" s="34">
        <f>AJ9+AJ15+SUM(AJ18:AJ29)</f>
        <v>102483957391</v>
      </c>
      <c r="AK8" s="106">
        <f>ROUND(AJ8/AH8*100,-(-1))</f>
        <v>94.4</v>
      </c>
      <c r="AL8" s="34">
        <f>AL9+AL15+SUM(AL18:AL29)</f>
        <v>102330201841</v>
      </c>
      <c r="AM8" s="106">
        <f>ROUND(AL8/AJ8*100,-(-1))</f>
        <v>99.8</v>
      </c>
      <c r="AN8" s="34">
        <f>AN9+AN15+SUM(AN18:AN29)</f>
        <v>102210515790</v>
      </c>
      <c r="AO8" s="106">
        <f>ROUND(AN8/AL8*100,-(-1))</f>
        <v>99.9</v>
      </c>
      <c r="AP8" s="35">
        <f>AP9+AP15+SUM(AP18:AP29)</f>
        <v>102349041476</v>
      </c>
      <c r="AQ8" s="106">
        <f>ROUND(AP8/AL8*100,-(-1))</f>
        <v>100</v>
      </c>
      <c r="AR8" s="35">
        <f>AR9+AR15+SUM(AR18:AR29)</f>
        <v>105834709459</v>
      </c>
      <c r="AS8" s="106">
        <f aca="true" t="shared" si="17" ref="AS8:AS35">ROUND(AR8/AP8*100,-(-1))</f>
        <v>103.4</v>
      </c>
      <c r="AT8" s="35">
        <f>AT9+AT15+SUM(AT18:AT29)</f>
        <v>115945306873</v>
      </c>
      <c r="AU8" s="106">
        <f aca="true" t="shared" si="18" ref="AU8:AU25">ROUND(AT8/AR8*100,-(-1))</f>
        <v>109.6</v>
      </c>
      <c r="AV8" s="35">
        <f>AV9+AV15+SUM(AV18:AV29)</f>
        <v>115375187483</v>
      </c>
      <c r="AW8" s="106">
        <f t="shared" si="9"/>
        <v>99.5</v>
      </c>
      <c r="AX8" s="35">
        <f>AX9+AX15+SUM(AX18:AX29)</f>
        <v>118355887229</v>
      </c>
      <c r="AY8" s="106">
        <f t="shared" si="10"/>
        <v>102.6</v>
      </c>
      <c r="AZ8" s="35">
        <f>AZ9+AZ15+SUM(AZ18:AZ29)</f>
        <v>122651600673</v>
      </c>
      <c r="BA8" s="106">
        <f t="shared" si="11"/>
        <v>106.3</v>
      </c>
      <c r="BB8" s="35">
        <f>BB9+BB15+SUM(BB18:BB29)</f>
        <v>120993226974</v>
      </c>
      <c r="BC8" s="106">
        <f t="shared" si="12"/>
        <v>98.6</v>
      </c>
      <c r="BD8" s="35">
        <f>BD9+BD15+SUM(BD18:BD29)</f>
        <v>119934528367</v>
      </c>
      <c r="BE8" s="106">
        <f t="shared" si="13"/>
        <v>99.1</v>
      </c>
      <c r="BF8" s="35">
        <f>BF9+BF15+SUM(BF18:BF29)</f>
        <v>127418336230</v>
      </c>
      <c r="BG8" s="106">
        <f t="shared" si="14"/>
        <v>105.3</v>
      </c>
      <c r="BH8" s="35">
        <f>BH9+BH15+SUM(BH18:BH29)</f>
        <v>137107977601</v>
      </c>
      <c r="BI8" s="106">
        <f t="shared" si="15"/>
        <v>114.3</v>
      </c>
    </row>
    <row r="9" spans="1:61" s="28" customFormat="1" ht="30" customHeight="1">
      <c r="A9" s="83" t="s">
        <v>43</v>
      </c>
      <c r="B9" s="84">
        <f>SUM(B10:B12)</f>
        <v>36787424986</v>
      </c>
      <c r="C9" s="85">
        <v>110.8</v>
      </c>
      <c r="D9" s="84">
        <f>SUM(D10:D12)</f>
        <v>34731125867</v>
      </c>
      <c r="E9" s="85">
        <v>95.5</v>
      </c>
      <c r="F9" s="84">
        <f>SUM(F10:F12)</f>
        <v>34857398578</v>
      </c>
      <c r="G9" s="85">
        <f t="shared" si="0"/>
        <v>100.4</v>
      </c>
      <c r="H9" s="84">
        <f>SUM(H10:H12)</f>
        <v>32896761624</v>
      </c>
      <c r="I9" s="85">
        <f t="shared" si="1"/>
        <v>94.4</v>
      </c>
      <c r="J9" s="84">
        <f>SUM(J10:J12)</f>
        <v>34041726339</v>
      </c>
      <c r="K9" s="86">
        <f t="shared" si="2"/>
        <v>103.5</v>
      </c>
      <c r="L9" s="84">
        <f>SUM(L10:L12)</f>
        <v>28412158494</v>
      </c>
      <c r="M9" s="86">
        <f t="shared" si="3"/>
        <v>83.5</v>
      </c>
      <c r="N9" s="87">
        <f>SUM(N10:N12)</f>
        <v>29779618445</v>
      </c>
      <c r="O9" s="88">
        <f t="shared" si="4"/>
        <v>104.8</v>
      </c>
      <c r="P9" s="34">
        <f>SUM(P10:P12)</f>
        <v>38048615187</v>
      </c>
      <c r="Q9" s="82">
        <f t="shared" si="5"/>
        <v>127.8</v>
      </c>
      <c r="R9" s="35">
        <f>SUM(R10:R12)</f>
        <v>37460595911</v>
      </c>
      <c r="S9" s="82">
        <f t="shared" si="6"/>
        <v>98.5</v>
      </c>
      <c r="T9" s="34">
        <f>SUM(T10:T12)</f>
        <v>28832501063</v>
      </c>
      <c r="U9" s="82">
        <f>ROUND(T9/R9*100,-(-1))</f>
        <v>77</v>
      </c>
      <c r="V9" s="38">
        <f>SUM(V10:V14)</f>
        <v>26353824771</v>
      </c>
      <c r="W9" s="89">
        <f t="shared" si="7"/>
        <v>91.4</v>
      </c>
      <c r="X9" s="38">
        <f>SUM(X10:X14)</f>
        <v>26451551137</v>
      </c>
      <c r="Y9" s="89">
        <f t="shared" si="8"/>
        <v>100.4</v>
      </c>
      <c r="Z9" s="38">
        <f>SUM(Z10:Z14)</f>
        <v>26003467557</v>
      </c>
      <c r="AA9" s="91">
        <f t="shared" si="16"/>
        <v>98.3</v>
      </c>
      <c r="AB9" s="38">
        <f>SUM(AB10:AB14)</f>
        <v>28210881766</v>
      </c>
      <c r="AC9" s="89">
        <f>ROUND(AB9/Z9*100,-(-1))</f>
        <v>108.5</v>
      </c>
      <c r="AD9" s="38">
        <f>SUM(AD10:AD14)</f>
        <v>44762558929</v>
      </c>
      <c r="AE9" s="89">
        <f>ROUND(AD9/AB9*100,-(-1))</f>
        <v>158.7</v>
      </c>
      <c r="AF9" s="38">
        <v>46572151466</v>
      </c>
      <c r="AG9" s="89">
        <f>ROUND(AF9/AD9*100,-(-1))</f>
        <v>104</v>
      </c>
      <c r="AH9" s="38">
        <f>SUM(AH10:AH14)</f>
        <v>45204538615</v>
      </c>
      <c r="AI9" s="89">
        <f>ROUND(AH9/AF9*100,-(-1))</f>
        <v>97.1</v>
      </c>
      <c r="AJ9" s="38">
        <f>SUM(AJ10:AJ14)</f>
        <v>43876815625</v>
      </c>
      <c r="AK9" s="89">
        <f>ROUND(AJ9/AH9*100,-(-1))</f>
        <v>97.1</v>
      </c>
      <c r="AL9" s="38">
        <f>SUM(AL10:AL14)</f>
        <v>43395060028</v>
      </c>
      <c r="AM9" s="89">
        <f>ROUND(AL9/AJ9*100,-(-1))</f>
        <v>98.9</v>
      </c>
      <c r="AN9" s="38">
        <f>SUM(AN10:AN14)</f>
        <v>44449210084</v>
      </c>
      <c r="AO9" s="89">
        <f>ROUND(AN9/AL9*100,-(-1))</f>
        <v>102.4</v>
      </c>
      <c r="AP9" s="38">
        <f>SUM(AP10:AP14)</f>
        <v>45427814992</v>
      </c>
      <c r="AQ9" s="89">
        <f>ROUND(AP9/AL9*100,-(-1))</f>
        <v>104.7</v>
      </c>
      <c r="AR9" s="38">
        <f>SUM(AR10:AR14)</f>
        <v>45851718321</v>
      </c>
      <c r="AS9" s="89">
        <f t="shared" si="17"/>
        <v>100.9</v>
      </c>
      <c r="AT9" s="38">
        <f>SUM(AT10:AT14)</f>
        <v>45257284632</v>
      </c>
      <c r="AU9" s="89">
        <f t="shared" si="18"/>
        <v>98.7</v>
      </c>
      <c r="AV9" s="38">
        <f>SUM(AV10:AV14)</f>
        <v>43844648024</v>
      </c>
      <c r="AW9" s="89">
        <f t="shared" si="9"/>
        <v>96.9</v>
      </c>
      <c r="AX9" s="38">
        <f>SUM(AX10:AX14)</f>
        <v>45517302048</v>
      </c>
      <c r="AY9" s="89">
        <f t="shared" si="10"/>
        <v>103.8</v>
      </c>
      <c r="AZ9" s="38">
        <f>SUM(AZ10:AZ14)</f>
        <v>45677705376</v>
      </c>
      <c r="BA9" s="89">
        <f t="shared" si="11"/>
        <v>104.2</v>
      </c>
      <c r="BB9" s="38">
        <f>SUM(BB10:BB14)</f>
        <v>45009694190</v>
      </c>
      <c r="BC9" s="89">
        <f t="shared" si="12"/>
        <v>98.5</v>
      </c>
      <c r="BD9" s="38">
        <f>SUM(BD10:BD14)</f>
        <v>43841682881</v>
      </c>
      <c r="BE9" s="89">
        <f t="shared" si="13"/>
        <v>97.4</v>
      </c>
      <c r="BF9" s="38">
        <f>SUM(BF10:BF14)</f>
        <v>44181142589</v>
      </c>
      <c r="BG9" s="89">
        <f t="shared" si="14"/>
        <v>98.2</v>
      </c>
      <c r="BH9" s="38">
        <f>SUM(BH10:BH14)</f>
        <v>43667662605</v>
      </c>
      <c r="BI9" s="89">
        <f t="shared" si="15"/>
        <v>99.6</v>
      </c>
    </row>
    <row r="10" spans="1:61" s="28" customFormat="1" ht="30" customHeight="1">
      <c r="A10" s="64" t="s">
        <v>3</v>
      </c>
      <c r="B10" s="84">
        <v>19821690560</v>
      </c>
      <c r="C10" s="85">
        <v>108</v>
      </c>
      <c r="D10" s="84">
        <v>20078384580</v>
      </c>
      <c r="E10" s="85">
        <v>88</v>
      </c>
      <c r="F10" s="84">
        <v>22003349125</v>
      </c>
      <c r="G10" s="85">
        <f t="shared" si="0"/>
        <v>109.6</v>
      </c>
      <c r="H10" s="84">
        <v>22049665028</v>
      </c>
      <c r="I10" s="85">
        <f t="shared" si="1"/>
        <v>100.2</v>
      </c>
      <c r="J10" s="84">
        <v>24192693237</v>
      </c>
      <c r="K10" s="86">
        <f t="shared" si="2"/>
        <v>109.7</v>
      </c>
      <c r="L10" s="84">
        <v>19959990399</v>
      </c>
      <c r="M10" s="86">
        <f t="shared" si="3"/>
        <v>82.5</v>
      </c>
      <c r="N10" s="87">
        <v>21379478343</v>
      </c>
      <c r="O10" s="88">
        <f t="shared" si="4"/>
        <v>107.1</v>
      </c>
      <c r="P10" s="34">
        <v>20978648003</v>
      </c>
      <c r="Q10" s="82">
        <f t="shared" si="5"/>
        <v>98.1</v>
      </c>
      <c r="R10" s="35">
        <v>20486399226</v>
      </c>
      <c r="S10" s="82">
        <f t="shared" si="6"/>
        <v>97.7</v>
      </c>
      <c r="T10" s="34">
        <v>19960900791</v>
      </c>
      <c r="U10" s="82">
        <f>ROUND(T10/R10*100,-(-1))</f>
        <v>97.4</v>
      </c>
      <c r="V10" s="35">
        <v>19347172247</v>
      </c>
      <c r="W10" s="82">
        <f t="shared" si="7"/>
        <v>96.9</v>
      </c>
      <c r="X10" s="35">
        <v>18788208944</v>
      </c>
      <c r="Y10" s="82">
        <f t="shared" si="8"/>
        <v>97.1</v>
      </c>
      <c r="Z10" s="35">
        <v>18951708096</v>
      </c>
      <c r="AA10" s="82">
        <f t="shared" si="16"/>
        <v>100.9</v>
      </c>
      <c r="AB10" s="35">
        <v>20508699732</v>
      </c>
      <c r="AC10" s="82">
        <f>ROUND(AB10/Z10*100,-(-1))</f>
        <v>108.2</v>
      </c>
      <c r="AD10" s="35">
        <v>36850935722</v>
      </c>
      <c r="AE10" s="82">
        <f>ROUND(AD10/AB10*100,-(-1))</f>
        <v>179.7</v>
      </c>
      <c r="AF10" s="35">
        <v>39537140877</v>
      </c>
      <c r="AG10" s="82">
        <f>ROUND(AF10/AD10*100,-(-1))</f>
        <v>107.3</v>
      </c>
      <c r="AH10" s="49">
        <v>39174600414</v>
      </c>
      <c r="AI10" s="82">
        <f>ROUND(AH10/AF10*100,-(-1))</f>
        <v>99.1</v>
      </c>
      <c r="AJ10" s="49">
        <v>37607722580</v>
      </c>
      <c r="AK10" s="82">
        <f>ROUND(AJ10/AH10*100,-(-1))</f>
        <v>96</v>
      </c>
      <c r="AL10" s="49">
        <v>37044608897</v>
      </c>
      <c r="AM10" s="82">
        <f>ROUND(AL10/AJ10*100,-(-1))</f>
        <v>98.5</v>
      </c>
      <c r="AN10" s="49">
        <v>38394059778</v>
      </c>
      <c r="AO10" s="82">
        <f>ROUND(AN10/AL10*100,-(-1))</f>
        <v>103.6</v>
      </c>
      <c r="AP10" s="159">
        <v>38370831763</v>
      </c>
      <c r="AQ10" s="82">
        <f>ROUND(AP10/AL10*100,-(-1))</f>
        <v>103.6</v>
      </c>
      <c r="AR10" s="159">
        <v>37642093610</v>
      </c>
      <c r="AS10" s="82">
        <f t="shared" si="17"/>
        <v>98.1</v>
      </c>
      <c r="AT10" s="159">
        <v>37893951613</v>
      </c>
      <c r="AU10" s="82">
        <f t="shared" si="18"/>
        <v>100.7</v>
      </c>
      <c r="AV10" s="159">
        <v>38507819684</v>
      </c>
      <c r="AW10" s="82">
        <f t="shared" si="9"/>
        <v>101.6</v>
      </c>
      <c r="AX10" s="159">
        <v>38950846174</v>
      </c>
      <c r="AY10" s="82">
        <f t="shared" si="10"/>
        <v>101.2</v>
      </c>
      <c r="AZ10" s="159">
        <v>39603552828</v>
      </c>
      <c r="BA10" s="82">
        <f t="shared" si="11"/>
        <v>102.8</v>
      </c>
      <c r="BB10" s="159">
        <v>39163932736</v>
      </c>
      <c r="BC10" s="82">
        <f t="shared" si="12"/>
        <v>98.9</v>
      </c>
      <c r="BD10" s="159">
        <v>39212157020</v>
      </c>
      <c r="BE10" s="82">
        <f t="shared" si="13"/>
        <v>100.1</v>
      </c>
      <c r="BF10" s="159">
        <v>38922757557</v>
      </c>
      <c r="BG10" s="82">
        <f t="shared" si="14"/>
        <v>99.4</v>
      </c>
      <c r="BH10" s="159">
        <f>'[1]決算月報貼付'!E753</f>
        <v>39132555043</v>
      </c>
      <c r="BI10" s="82">
        <f t="shared" si="15"/>
        <v>99.8</v>
      </c>
    </row>
    <row r="11" spans="1:61" s="28" customFormat="1" ht="30" customHeight="1">
      <c r="A11" s="64" t="s">
        <v>4</v>
      </c>
      <c r="B11" s="84">
        <v>6399146805</v>
      </c>
      <c r="C11" s="85">
        <v>106.9</v>
      </c>
      <c r="D11" s="84">
        <v>5907319687</v>
      </c>
      <c r="E11" s="85">
        <v>96.5</v>
      </c>
      <c r="F11" s="84">
        <v>6236981778</v>
      </c>
      <c r="G11" s="85">
        <f t="shared" si="0"/>
        <v>105.6</v>
      </c>
      <c r="H11" s="84">
        <v>7357892079</v>
      </c>
      <c r="I11" s="85">
        <f t="shared" si="1"/>
        <v>118</v>
      </c>
      <c r="J11" s="84">
        <v>6994242800</v>
      </c>
      <c r="K11" s="86">
        <f t="shared" si="2"/>
        <v>95.1</v>
      </c>
      <c r="L11" s="84">
        <v>6026295850</v>
      </c>
      <c r="M11" s="86">
        <f t="shared" si="3"/>
        <v>86.2</v>
      </c>
      <c r="N11" s="87">
        <v>5694702841</v>
      </c>
      <c r="O11" s="88">
        <f t="shared" si="4"/>
        <v>94.5</v>
      </c>
      <c r="P11" s="34">
        <v>5081143575</v>
      </c>
      <c r="Q11" s="82">
        <f t="shared" si="5"/>
        <v>89.2</v>
      </c>
      <c r="R11" s="35">
        <v>4895131289</v>
      </c>
      <c r="S11" s="82">
        <f t="shared" si="6"/>
        <v>96.3</v>
      </c>
      <c r="T11" s="34">
        <v>5474832008</v>
      </c>
      <c r="U11" s="82">
        <f>ROUND(T11/R11*100,-(-1))</f>
        <v>111.8</v>
      </c>
      <c r="V11" s="35">
        <v>4897762126</v>
      </c>
      <c r="W11" s="82">
        <f t="shared" si="7"/>
        <v>89.5</v>
      </c>
      <c r="X11" s="35">
        <v>4885024461</v>
      </c>
      <c r="Y11" s="82">
        <f t="shared" si="8"/>
        <v>99.7</v>
      </c>
      <c r="Z11" s="35">
        <v>4968034699</v>
      </c>
      <c r="AA11" s="82">
        <f t="shared" si="16"/>
        <v>101.7</v>
      </c>
      <c r="AB11" s="35">
        <v>5770761335</v>
      </c>
      <c r="AC11" s="82">
        <f aca="true" t="shared" si="19" ref="AC11:AC25">ROUND(AB11/Z11*100,-(-1))</f>
        <v>116.2</v>
      </c>
      <c r="AD11" s="35">
        <v>5619335540</v>
      </c>
      <c r="AE11" s="82">
        <f>ROUND(AD11/AB11*100,-(-1))</f>
        <v>97.4</v>
      </c>
      <c r="AF11" s="35">
        <v>5455173413</v>
      </c>
      <c r="AG11" s="82">
        <f>ROUND(AF11/AD11*100,-(-1))</f>
        <v>97.1</v>
      </c>
      <c r="AH11" s="35">
        <v>4728923634</v>
      </c>
      <c r="AI11" s="82">
        <f>ROUND(AH11/AF11*100,-(-1))</f>
        <v>86.7</v>
      </c>
      <c r="AJ11" s="35">
        <v>5033668458</v>
      </c>
      <c r="AK11" s="82">
        <f>ROUND(AJ11/AH11*100,-(-1))</f>
        <v>106.4</v>
      </c>
      <c r="AL11" s="35">
        <v>5324308217</v>
      </c>
      <c r="AM11" s="82">
        <f>ROUND(AL11/AJ11*100,-(-1))</f>
        <v>105.8</v>
      </c>
      <c r="AN11" s="35">
        <v>5124717808</v>
      </c>
      <c r="AO11" s="82">
        <f>ROUND(AN11/AL11*100,-(-1))</f>
        <v>96.3</v>
      </c>
      <c r="AP11" s="35">
        <v>4712182863</v>
      </c>
      <c r="AQ11" s="82">
        <f>ROUND(AP11/AL11*100,-(-1))</f>
        <v>88.5</v>
      </c>
      <c r="AR11" s="35">
        <v>5483441389</v>
      </c>
      <c r="AS11" s="82">
        <f t="shared" si="17"/>
        <v>116.4</v>
      </c>
      <c r="AT11" s="35">
        <v>5065417416</v>
      </c>
      <c r="AU11" s="82">
        <f t="shared" si="18"/>
        <v>92.4</v>
      </c>
      <c r="AV11" s="35">
        <v>4205903627</v>
      </c>
      <c r="AW11" s="82">
        <f t="shared" si="9"/>
        <v>83</v>
      </c>
      <c r="AX11" s="35">
        <v>4523298222</v>
      </c>
      <c r="AY11" s="82">
        <f t="shared" si="10"/>
        <v>107.5</v>
      </c>
      <c r="AZ11" s="35">
        <v>4582124576</v>
      </c>
      <c r="BA11" s="82">
        <f t="shared" si="11"/>
        <v>108.9</v>
      </c>
      <c r="BB11" s="35">
        <v>4655224760</v>
      </c>
      <c r="BC11" s="82">
        <f t="shared" si="12"/>
        <v>101.6</v>
      </c>
      <c r="BD11" s="35">
        <v>3136055318</v>
      </c>
      <c r="BE11" s="82">
        <f t="shared" si="13"/>
        <v>67.4</v>
      </c>
      <c r="BF11" s="35">
        <v>2845160599</v>
      </c>
      <c r="BG11" s="82">
        <f t="shared" si="14"/>
        <v>61.1</v>
      </c>
      <c r="BH11" s="35">
        <f>'[1]決算月報貼付'!E756</f>
        <v>2882422965</v>
      </c>
      <c r="BI11" s="82">
        <f t="shared" si="15"/>
        <v>91.9</v>
      </c>
    </row>
    <row r="12" spans="1:61" s="28" customFormat="1" ht="30" customHeight="1">
      <c r="A12" s="64" t="s">
        <v>5</v>
      </c>
      <c r="B12" s="84">
        <v>10566587621</v>
      </c>
      <c r="C12" s="93">
        <v>119.3</v>
      </c>
      <c r="D12" s="84">
        <v>8745421600</v>
      </c>
      <c r="E12" s="85">
        <v>117.5</v>
      </c>
      <c r="F12" s="84">
        <v>6617067675</v>
      </c>
      <c r="G12" s="85">
        <f t="shared" si="0"/>
        <v>75.7</v>
      </c>
      <c r="H12" s="84">
        <v>3489204517</v>
      </c>
      <c r="I12" s="85">
        <f t="shared" si="1"/>
        <v>52.7</v>
      </c>
      <c r="J12" s="92">
        <v>2854790302</v>
      </c>
      <c r="K12" s="86">
        <f t="shared" si="2"/>
        <v>81.8</v>
      </c>
      <c r="L12" s="92">
        <v>2425872245</v>
      </c>
      <c r="M12" s="86">
        <f t="shared" si="3"/>
        <v>85</v>
      </c>
      <c r="N12" s="66">
        <v>2705437261</v>
      </c>
      <c r="O12" s="88">
        <f t="shared" si="4"/>
        <v>111.5</v>
      </c>
      <c r="P12" s="68">
        <v>11988823609</v>
      </c>
      <c r="Q12" s="82">
        <f t="shared" si="5"/>
        <v>443.1</v>
      </c>
      <c r="R12" s="70">
        <v>12079065396</v>
      </c>
      <c r="S12" s="82">
        <f t="shared" si="6"/>
        <v>100.8</v>
      </c>
      <c r="T12" s="34">
        <v>3396768264</v>
      </c>
      <c r="U12" s="82">
        <f>ROUND(T12/R12*100,-(-1))</f>
        <v>28.1</v>
      </c>
      <c r="V12" s="35">
        <v>2093612273</v>
      </c>
      <c r="W12" s="82">
        <f t="shared" si="7"/>
        <v>61.6</v>
      </c>
      <c r="X12" s="35">
        <v>2391130901</v>
      </c>
      <c r="Y12" s="82">
        <f t="shared" si="8"/>
        <v>114.2</v>
      </c>
      <c r="Z12" s="35">
        <v>1325557226</v>
      </c>
      <c r="AA12" s="82">
        <f t="shared" si="16"/>
        <v>55.4</v>
      </c>
      <c r="AB12" s="35">
        <v>991064901</v>
      </c>
      <c r="AC12" s="82">
        <f>ROUND(AB12/Z12*100,-(-1))</f>
        <v>74.8</v>
      </c>
      <c r="AD12" s="35">
        <v>1247910330</v>
      </c>
      <c r="AE12" s="82">
        <f aca="true" t="shared" si="20" ref="AE12:AO25">ROUND(AD12/AB12*100,-(-1))</f>
        <v>125.9</v>
      </c>
      <c r="AF12" s="35">
        <v>1295707329</v>
      </c>
      <c r="AG12" s="82">
        <f t="shared" si="20"/>
        <v>103.8</v>
      </c>
      <c r="AH12" s="35">
        <v>1004957347</v>
      </c>
      <c r="AI12" s="82">
        <f t="shared" si="20"/>
        <v>77.6</v>
      </c>
      <c r="AJ12" s="35">
        <v>857996275</v>
      </c>
      <c r="AK12" s="82">
        <f t="shared" si="20"/>
        <v>85.4</v>
      </c>
      <c r="AL12" s="35">
        <v>623797922</v>
      </c>
      <c r="AM12" s="82">
        <f t="shared" si="20"/>
        <v>72.7</v>
      </c>
      <c r="AN12" s="35">
        <v>519884677</v>
      </c>
      <c r="AO12" s="82">
        <f t="shared" si="20"/>
        <v>83.3</v>
      </c>
      <c r="AP12" s="35">
        <v>535464455</v>
      </c>
      <c r="AQ12" s="82">
        <f aca="true" t="shared" si="21" ref="AQ12:AQ25">ROUND(AP12/AL12*100,-(-1))</f>
        <v>85.8</v>
      </c>
      <c r="AR12" s="35">
        <v>483366227</v>
      </c>
      <c r="AS12" s="82">
        <f t="shared" si="17"/>
        <v>90.3</v>
      </c>
      <c r="AT12" s="35">
        <v>405010448</v>
      </c>
      <c r="AU12" s="82">
        <f t="shared" si="18"/>
        <v>83.8</v>
      </c>
      <c r="AV12" s="35">
        <v>291861998</v>
      </c>
      <c r="AW12" s="82">
        <f t="shared" si="9"/>
        <v>72.1</v>
      </c>
      <c r="AX12" s="35">
        <v>443104789</v>
      </c>
      <c r="AY12" s="82">
        <f t="shared" si="10"/>
        <v>151.8</v>
      </c>
      <c r="AZ12" s="35">
        <v>384733677</v>
      </c>
      <c r="BA12" s="82">
        <f t="shared" si="11"/>
        <v>131.8</v>
      </c>
      <c r="BB12" s="35">
        <v>144123809</v>
      </c>
      <c r="BC12" s="82">
        <f t="shared" si="12"/>
        <v>37.5</v>
      </c>
      <c r="BD12" s="35">
        <v>165737571</v>
      </c>
      <c r="BE12" s="82">
        <f t="shared" si="13"/>
        <v>115</v>
      </c>
      <c r="BF12" s="35">
        <v>130536876</v>
      </c>
      <c r="BG12" s="82">
        <f t="shared" si="14"/>
        <v>90.6</v>
      </c>
      <c r="BH12" s="35">
        <f>'[1]決算月報貼付'!E759</f>
        <v>71005221</v>
      </c>
      <c r="BI12" s="82">
        <f t="shared" si="15"/>
        <v>42.8</v>
      </c>
    </row>
    <row r="13" spans="1:61" s="28" customFormat="1" ht="30" customHeight="1">
      <c r="A13" s="64" t="s">
        <v>15</v>
      </c>
      <c r="B13" s="84"/>
      <c r="C13" s="93"/>
      <c r="D13" s="93" t="s">
        <v>6</v>
      </c>
      <c r="E13" s="93" t="s">
        <v>6</v>
      </c>
      <c r="F13" s="93" t="s">
        <v>6</v>
      </c>
      <c r="G13" s="93" t="s">
        <v>6</v>
      </c>
      <c r="H13" s="93" t="s">
        <v>9</v>
      </c>
      <c r="I13" s="93" t="s">
        <v>9</v>
      </c>
      <c r="J13" s="94" t="s">
        <v>71</v>
      </c>
      <c r="K13" s="94" t="s">
        <v>71</v>
      </c>
      <c r="L13" s="94" t="s">
        <v>71</v>
      </c>
      <c r="M13" s="65" t="s">
        <v>71</v>
      </c>
      <c r="N13" s="66" t="s">
        <v>71</v>
      </c>
      <c r="O13" s="148" t="s">
        <v>71</v>
      </c>
      <c r="P13" s="97" t="s">
        <v>71</v>
      </c>
      <c r="Q13" s="96" t="s">
        <v>71</v>
      </c>
      <c r="R13" s="97" t="s">
        <v>71</v>
      </c>
      <c r="S13" s="30" t="s">
        <v>71</v>
      </c>
      <c r="T13" s="97" t="s">
        <v>71</v>
      </c>
      <c r="U13" s="30" t="s">
        <v>71</v>
      </c>
      <c r="V13" s="35">
        <v>15172039</v>
      </c>
      <c r="W13" s="30" t="s">
        <v>28</v>
      </c>
      <c r="X13" s="35">
        <v>177670247</v>
      </c>
      <c r="Y13" s="82">
        <f t="shared" si="8"/>
        <v>1171</v>
      </c>
      <c r="Z13" s="35">
        <v>337323394</v>
      </c>
      <c r="AA13" s="82">
        <f t="shared" si="16"/>
        <v>189.9</v>
      </c>
      <c r="AB13" s="35">
        <v>541181345</v>
      </c>
      <c r="AC13" s="82">
        <f t="shared" si="19"/>
        <v>160.4</v>
      </c>
      <c r="AD13" s="35">
        <v>646113984</v>
      </c>
      <c r="AE13" s="82">
        <f t="shared" si="20"/>
        <v>119.4</v>
      </c>
      <c r="AF13" s="35">
        <v>211289899</v>
      </c>
      <c r="AG13" s="82">
        <f t="shared" si="20"/>
        <v>32.7</v>
      </c>
      <c r="AH13" s="35">
        <v>197144621</v>
      </c>
      <c r="AI13" s="82">
        <f t="shared" si="20"/>
        <v>93.3</v>
      </c>
      <c r="AJ13" s="35">
        <v>284816647</v>
      </c>
      <c r="AK13" s="82">
        <f t="shared" si="20"/>
        <v>144.5</v>
      </c>
      <c r="AL13" s="35">
        <v>341465039</v>
      </c>
      <c r="AM13" s="82">
        <f t="shared" si="20"/>
        <v>119.9</v>
      </c>
      <c r="AN13" s="35">
        <v>338631038</v>
      </c>
      <c r="AO13" s="82">
        <f t="shared" si="20"/>
        <v>99.2</v>
      </c>
      <c r="AP13" s="35">
        <v>761854014</v>
      </c>
      <c r="AQ13" s="82">
        <f t="shared" si="21"/>
        <v>223.1</v>
      </c>
      <c r="AR13" s="35">
        <v>1444223658</v>
      </c>
      <c r="AS13" s="82">
        <f t="shared" si="17"/>
        <v>189.6</v>
      </c>
      <c r="AT13" s="35">
        <v>1032126759</v>
      </c>
      <c r="AU13" s="82">
        <f t="shared" si="18"/>
        <v>71.5</v>
      </c>
      <c r="AV13" s="35">
        <v>529717606</v>
      </c>
      <c r="AW13" s="82">
        <f t="shared" si="9"/>
        <v>51.3</v>
      </c>
      <c r="AX13" s="35">
        <v>787337792</v>
      </c>
      <c r="AY13" s="82">
        <f t="shared" si="10"/>
        <v>148.6</v>
      </c>
      <c r="AZ13" s="35">
        <v>548587845</v>
      </c>
      <c r="BA13" s="82">
        <f t="shared" si="11"/>
        <v>103.6</v>
      </c>
      <c r="BB13" s="35">
        <v>675650728</v>
      </c>
      <c r="BC13" s="82">
        <f t="shared" si="12"/>
        <v>123.2</v>
      </c>
      <c r="BD13" s="35">
        <v>582121688</v>
      </c>
      <c r="BE13" s="82">
        <f t="shared" si="13"/>
        <v>86.2</v>
      </c>
      <c r="BF13" s="35">
        <v>1009880929</v>
      </c>
      <c r="BG13" s="82">
        <f t="shared" si="14"/>
        <v>149.5</v>
      </c>
      <c r="BH13" s="35">
        <f>'[1]決算月報貼付'!E783</f>
        <v>804225724</v>
      </c>
      <c r="BI13" s="82">
        <f t="shared" si="15"/>
        <v>138.2</v>
      </c>
    </row>
    <row r="14" spans="1:61" s="28" customFormat="1" ht="30" customHeight="1">
      <c r="A14" s="64" t="s">
        <v>16</v>
      </c>
      <c r="B14" s="84"/>
      <c r="C14" s="93"/>
      <c r="D14" s="93" t="s">
        <v>6</v>
      </c>
      <c r="E14" s="93" t="s">
        <v>6</v>
      </c>
      <c r="F14" s="93" t="s">
        <v>6</v>
      </c>
      <c r="G14" s="93" t="s">
        <v>6</v>
      </c>
      <c r="H14" s="93" t="s">
        <v>9</v>
      </c>
      <c r="I14" s="93" t="s">
        <v>9</v>
      </c>
      <c r="J14" s="94" t="s">
        <v>72</v>
      </c>
      <c r="K14" s="94" t="s">
        <v>72</v>
      </c>
      <c r="L14" s="94" t="s">
        <v>72</v>
      </c>
      <c r="M14" s="65" t="s">
        <v>72</v>
      </c>
      <c r="N14" s="66" t="s">
        <v>72</v>
      </c>
      <c r="O14" s="148" t="s">
        <v>72</v>
      </c>
      <c r="P14" s="97" t="s">
        <v>72</v>
      </c>
      <c r="Q14" s="96" t="s">
        <v>72</v>
      </c>
      <c r="R14" s="97" t="s">
        <v>72</v>
      </c>
      <c r="S14" s="30" t="s">
        <v>72</v>
      </c>
      <c r="T14" s="97" t="s">
        <v>72</v>
      </c>
      <c r="U14" s="30" t="s">
        <v>72</v>
      </c>
      <c r="V14" s="35">
        <v>106086</v>
      </c>
      <c r="W14" s="30" t="s">
        <v>28</v>
      </c>
      <c r="X14" s="35">
        <v>209516584</v>
      </c>
      <c r="Y14" s="161">
        <f t="shared" si="8"/>
        <v>197496.9</v>
      </c>
      <c r="Z14" s="35">
        <v>420844142</v>
      </c>
      <c r="AA14" s="82">
        <f t="shared" si="16"/>
        <v>200.9</v>
      </c>
      <c r="AB14" s="35">
        <v>399174453</v>
      </c>
      <c r="AC14" s="82">
        <f t="shared" si="19"/>
        <v>94.9</v>
      </c>
      <c r="AD14" s="35">
        <v>398263353</v>
      </c>
      <c r="AE14" s="82">
        <f t="shared" si="20"/>
        <v>99.8</v>
      </c>
      <c r="AF14" s="35">
        <v>72839948</v>
      </c>
      <c r="AG14" s="82">
        <f t="shared" si="20"/>
        <v>18.3</v>
      </c>
      <c r="AH14" s="35">
        <v>98912599</v>
      </c>
      <c r="AI14" s="82">
        <f t="shared" si="20"/>
        <v>135.8</v>
      </c>
      <c r="AJ14" s="35">
        <v>92611665</v>
      </c>
      <c r="AK14" s="82">
        <f t="shared" si="20"/>
        <v>93.6</v>
      </c>
      <c r="AL14" s="35">
        <v>60879953</v>
      </c>
      <c r="AM14" s="82">
        <f t="shared" si="20"/>
        <v>65.7</v>
      </c>
      <c r="AN14" s="35">
        <v>71916783</v>
      </c>
      <c r="AO14" s="82">
        <f t="shared" si="20"/>
        <v>118.1</v>
      </c>
      <c r="AP14" s="35">
        <v>1047481897</v>
      </c>
      <c r="AQ14" s="82">
        <f t="shared" si="21"/>
        <v>1720.6</v>
      </c>
      <c r="AR14" s="35">
        <v>798593437</v>
      </c>
      <c r="AS14" s="82">
        <f t="shared" si="17"/>
        <v>76.2</v>
      </c>
      <c r="AT14" s="35">
        <v>860778396</v>
      </c>
      <c r="AU14" s="82">
        <f t="shared" si="18"/>
        <v>107.8</v>
      </c>
      <c r="AV14" s="35">
        <v>309345109</v>
      </c>
      <c r="AW14" s="82">
        <f t="shared" si="9"/>
        <v>35.9</v>
      </c>
      <c r="AX14" s="35">
        <v>812715071</v>
      </c>
      <c r="AY14" s="82">
        <f t="shared" si="10"/>
        <v>262.7</v>
      </c>
      <c r="AZ14" s="35">
        <v>558706450</v>
      </c>
      <c r="BA14" s="82">
        <f t="shared" si="11"/>
        <v>180.6</v>
      </c>
      <c r="BB14" s="35">
        <v>370762157</v>
      </c>
      <c r="BC14" s="82">
        <f t="shared" si="12"/>
        <v>66.4</v>
      </c>
      <c r="BD14" s="35">
        <v>745611284</v>
      </c>
      <c r="BE14" s="82">
        <f t="shared" si="13"/>
        <v>201.1</v>
      </c>
      <c r="BF14" s="35">
        <v>1272806628</v>
      </c>
      <c r="BG14" s="82">
        <f t="shared" si="14"/>
        <v>343.3</v>
      </c>
      <c r="BH14" s="35">
        <f>'[1]決算月報貼付'!E786</f>
        <v>777453652</v>
      </c>
      <c r="BI14" s="82">
        <f t="shared" si="15"/>
        <v>104.3</v>
      </c>
    </row>
    <row r="15" spans="1:61" s="28" customFormat="1" ht="30" customHeight="1">
      <c r="A15" s="83" t="s">
        <v>73</v>
      </c>
      <c r="B15" s="84">
        <f>SUM(B16:B17)</f>
        <v>39075774665</v>
      </c>
      <c r="C15" s="85">
        <v>113.6</v>
      </c>
      <c r="D15" s="84">
        <f>SUM(D16:D17)</f>
        <v>31775886177</v>
      </c>
      <c r="E15" s="85">
        <v>86.8</v>
      </c>
      <c r="F15" s="84">
        <f>SUM(F16:F17)</f>
        <v>32297153075</v>
      </c>
      <c r="G15" s="85">
        <f>ROUND(F15/D15*100,-(-1))</f>
        <v>101.6</v>
      </c>
      <c r="H15" s="84">
        <f>SUM(H16:H17)</f>
        <v>37832186680</v>
      </c>
      <c r="I15" s="85">
        <f>ROUND(H15/F15*100,-(-1))</f>
        <v>117.1</v>
      </c>
      <c r="J15" s="84">
        <f>SUM(J16:J17)</f>
        <v>36234837341</v>
      </c>
      <c r="K15" s="86">
        <f>ROUND(J15/H15*100,-(-1))</f>
        <v>95.8</v>
      </c>
      <c r="L15" s="84">
        <f>SUM(L16:L17)</f>
        <v>31366220788</v>
      </c>
      <c r="M15" s="86">
        <f>ROUND(L15/J15*100,-(-1))</f>
        <v>86.6</v>
      </c>
      <c r="N15" s="87">
        <f>SUM(N16:N17)</f>
        <v>28247924972</v>
      </c>
      <c r="O15" s="88">
        <f aca="true" t="shared" si="22" ref="O15:O26">ROUND(N15/L15*100,-(-1))</f>
        <v>90.1</v>
      </c>
      <c r="P15" s="34">
        <f>SUM(P16:P17)</f>
        <v>22400850107</v>
      </c>
      <c r="Q15" s="82">
        <f aca="true" t="shared" si="23" ref="Q15:Q26">ROUND(P15/N15*100,-(-1))</f>
        <v>79.3</v>
      </c>
      <c r="R15" s="35">
        <f>SUM(R16:R17)</f>
        <v>21018820274</v>
      </c>
      <c r="S15" s="82">
        <f aca="true" t="shared" si="24" ref="S15:S21">ROUND(R15/P15*100,-(-1))</f>
        <v>93.8</v>
      </c>
      <c r="T15" s="34">
        <f>SUM(T16:T17)</f>
        <v>22656242801</v>
      </c>
      <c r="U15" s="82">
        <f aca="true" t="shared" si="25" ref="U15:U26">ROUND(T15/R15*100,-(-1))</f>
        <v>107.8</v>
      </c>
      <c r="V15" s="35">
        <f>SUM(V16:V17)</f>
        <v>20740355565</v>
      </c>
      <c r="W15" s="82">
        <f aca="true" t="shared" si="26" ref="W15:W26">ROUND(V15/T15*100,-(-1))</f>
        <v>91.5</v>
      </c>
      <c r="X15" s="35">
        <f>SUM(X16:X17)</f>
        <v>20938203549</v>
      </c>
      <c r="Y15" s="82">
        <f t="shared" si="8"/>
        <v>101</v>
      </c>
      <c r="Z15" s="35">
        <f>SUM(Z16:Z17)</f>
        <v>23037526321</v>
      </c>
      <c r="AA15" s="82">
        <f t="shared" si="16"/>
        <v>110</v>
      </c>
      <c r="AB15" s="35">
        <f>SUM(AB16:AB17)</f>
        <v>27581116345</v>
      </c>
      <c r="AC15" s="82">
        <f t="shared" si="19"/>
        <v>119.7</v>
      </c>
      <c r="AD15" s="35">
        <f>SUM(AD16:AD17)</f>
        <v>27401719990</v>
      </c>
      <c r="AE15" s="82">
        <f t="shared" si="20"/>
        <v>99.3</v>
      </c>
      <c r="AF15" s="35">
        <v>28580539725</v>
      </c>
      <c r="AG15" s="82">
        <f t="shared" si="20"/>
        <v>104.3</v>
      </c>
      <c r="AH15" s="35">
        <f>SUM(AH16:AH17)</f>
        <v>19552950396</v>
      </c>
      <c r="AI15" s="82">
        <f t="shared" si="20"/>
        <v>68.4</v>
      </c>
      <c r="AJ15" s="35">
        <f>SUM(AJ16:AJ17)</f>
        <v>14518662692</v>
      </c>
      <c r="AK15" s="82">
        <f t="shared" si="20"/>
        <v>74.3</v>
      </c>
      <c r="AL15" s="35">
        <f>SUM(AL16:AL17)</f>
        <v>15153850311</v>
      </c>
      <c r="AM15" s="82">
        <f t="shared" si="20"/>
        <v>104.4</v>
      </c>
      <c r="AN15" s="35">
        <f>SUM(AN16:AN17)</f>
        <v>15474950449</v>
      </c>
      <c r="AO15" s="82">
        <f t="shared" si="20"/>
        <v>102.1</v>
      </c>
      <c r="AP15" s="35">
        <f>SUM(AP16:AP17)</f>
        <v>15987364060</v>
      </c>
      <c r="AQ15" s="82">
        <f t="shared" si="21"/>
        <v>105.5</v>
      </c>
      <c r="AR15" s="35">
        <f>SUM(AR16:AR17)</f>
        <v>18085403470</v>
      </c>
      <c r="AS15" s="82">
        <f t="shared" si="17"/>
        <v>113.1</v>
      </c>
      <c r="AT15" s="35">
        <f>SUM(AT16:AT17)</f>
        <v>20072561979</v>
      </c>
      <c r="AU15" s="82">
        <f t="shared" si="18"/>
        <v>111</v>
      </c>
      <c r="AV15" s="35">
        <f>SUM(AV16:AV17)</f>
        <v>23450098260</v>
      </c>
      <c r="AW15" s="82">
        <f t="shared" si="9"/>
        <v>116.8</v>
      </c>
      <c r="AX15" s="35">
        <f>SUM(AX16:AX17)</f>
        <v>23917437322</v>
      </c>
      <c r="AY15" s="82">
        <f t="shared" si="10"/>
        <v>102</v>
      </c>
      <c r="AZ15" s="35">
        <f>SUM(AZ16:AZ17)</f>
        <v>25071450394</v>
      </c>
      <c r="BA15" s="82">
        <f t="shared" si="11"/>
        <v>106.9</v>
      </c>
      <c r="BB15" s="35">
        <f>SUM(BB16:BB17)</f>
        <v>24996355523</v>
      </c>
      <c r="BC15" s="82">
        <f t="shared" si="12"/>
        <v>99.7</v>
      </c>
      <c r="BD15" s="35">
        <f>SUM(BD16:BD17)</f>
        <v>25002765561</v>
      </c>
      <c r="BE15" s="82">
        <f t="shared" si="13"/>
        <v>100</v>
      </c>
      <c r="BF15" s="35">
        <f>SUM(BF16:BF17)</f>
        <v>27552248402</v>
      </c>
      <c r="BG15" s="82">
        <f t="shared" si="14"/>
        <v>110.2</v>
      </c>
      <c r="BH15" s="35">
        <f>SUM(BH16:BH17)</f>
        <v>29253089088</v>
      </c>
      <c r="BI15" s="82">
        <f t="shared" si="15"/>
        <v>117</v>
      </c>
    </row>
    <row r="16" spans="1:61" s="28" customFormat="1" ht="30" customHeight="1">
      <c r="A16" s="64" t="s">
        <v>3</v>
      </c>
      <c r="B16" s="84">
        <v>2152438485</v>
      </c>
      <c r="C16" s="85">
        <v>111</v>
      </c>
      <c r="D16" s="84">
        <v>2102517265</v>
      </c>
      <c r="E16" s="85">
        <v>99.9</v>
      </c>
      <c r="F16" s="84">
        <v>2116418524</v>
      </c>
      <c r="G16" s="85">
        <f>ROUND(F16/D16*100,-(-1))</f>
        <v>100.7</v>
      </c>
      <c r="H16" s="84">
        <v>2145209115</v>
      </c>
      <c r="I16" s="85">
        <f>ROUND(H16/F16*100,-(-1))</f>
        <v>101.4</v>
      </c>
      <c r="J16" s="84">
        <v>2326706404</v>
      </c>
      <c r="K16" s="86">
        <f>ROUND(J16/H16*100,-(-1))</f>
        <v>108.5</v>
      </c>
      <c r="L16" s="84">
        <v>2244928962</v>
      </c>
      <c r="M16" s="86">
        <f>ROUND(L16/J16*100,-(-1))</f>
        <v>96.5</v>
      </c>
      <c r="N16" s="87">
        <v>1905313945</v>
      </c>
      <c r="O16" s="88">
        <f t="shared" si="22"/>
        <v>84.9</v>
      </c>
      <c r="P16" s="34">
        <v>1892757042</v>
      </c>
      <c r="Q16" s="82">
        <f t="shared" si="23"/>
        <v>99.3</v>
      </c>
      <c r="R16" s="35">
        <v>1807968473</v>
      </c>
      <c r="S16" s="82">
        <f t="shared" si="24"/>
        <v>95.5</v>
      </c>
      <c r="T16" s="34">
        <v>1734141318</v>
      </c>
      <c r="U16" s="82">
        <f t="shared" si="25"/>
        <v>95.9</v>
      </c>
      <c r="V16" s="35">
        <v>1660999478</v>
      </c>
      <c r="W16" s="82">
        <f t="shared" si="26"/>
        <v>95.8</v>
      </c>
      <c r="X16" s="35">
        <v>1654733578</v>
      </c>
      <c r="Y16" s="82">
        <f t="shared" si="8"/>
        <v>99.6</v>
      </c>
      <c r="Z16" s="35">
        <v>1570258475</v>
      </c>
      <c r="AA16" s="82">
        <f t="shared" si="16"/>
        <v>94.9</v>
      </c>
      <c r="AB16" s="35">
        <v>1493811105</v>
      </c>
      <c r="AC16" s="82">
        <f t="shared" si="19"/>
        <v>95.1</v>
      </c>
      <c r="AD16" s="35">
        <v>1426194748</v>
      </c>
      <c r="AE16" s="82">
        <f t="shared" si="20"/>
        <v>95.5</v>
      </c>
      <c r="AF16" s="35">
        <v>1441418345</v>
      </c>
      <c r="AG16" s="82">
        <f t="shared" si="20"/>
        <v>101.1</v>
      </c>
      <c r="AH16" s="35">
        <v>1344541930</v>
      </c>
      <c r="AI16" s="82">
        <f t="shared" si="20"/>
        <v>93.3</v>
      </c>
      <c r="AJ16" s="35">
        <v>1222063209</v>
      </c>
      <c r="AK16" s="82">
        <f t="shared" si="20"/>
        <v>90.9</v>
      </c>
      <c r="AL16" s="35">
        <v>1206749884</v>
      </c>
      <c r="AM16" s="82">
        <f t="shared" si="20"/>
        <v>98.7</v>
      </c>
      <c r="AN16" s="35">
        <v>1188480251</v>
      </c>
      <c r="AO16" s="82">
        <f t="shared" si="20"/>
        <v>98.5</v>
      </c>
      <c r="AP16" s="35">
        <v>1158633479</v>
      </c>
      <c r="AQ16" s="82">
        <f t="shared" si="21"/>
        <v>96</v>
      </c>
      <c r="AR16" s="35">
        <v>1210839945</v>
      </c>
      <c r="AS16" s="82">
        <f t="shared" si="17"/>
        <v>104.5</v>
      </c>
      <c r="AT16" s="35">
        <v>1297931228</v>
      </c>
      <c r="AU16" s="82">
        <f t="shared" si="18"/>
        <v>107.2</v>
      </c>
      <c r="AV16" s="35">
        <v>1345875620</v>
      </c>
      <c r="AW16" s="82">
        <f t="shared" si="9"/>
        <v>103.7</v>
      </c>
      <c r="AX16" s="35">
        <v>1340705316</v>
      </c>
      <c r="AY16" s="82">
        <f t="shared" si="10"/>
        <v>99.6</v>
      </c>
      <c r="AZ16" s="35">
        <v>1381592159</v>
      </c>
      <c r="BA16" s="82">
        <f t="shared" si="11"/>
        <v>102.7</v>
      </c>
      <c r="BB16" s="35">
        <v>1385267310</v>
      </c>
      <c r="BC16" s="82">
        <f t="shared" si="12"/>
        <v>100.3</v>
      </c>
      <c r="BD16" s="35">
        <v>1411761393</v>
      </c>
      <c r="BE16" s="82">
        <f t="shared" si="13"/>
        <v>101.9</v>
      </c>
      <c r="BF16" s="35">
        <v>1522703098</v>
      </c>
      <c r="BG16" s="82">
        <f t="shared" si="14"/>
        <v>109.9</v>
      </c>
      <c r="BH16" s="35">
        <f>'[1]決算月報貼付'!E762</f>
        <v>1531927620</v>
      </c>
      <c r="BI16" s="82">
        <f t="shared" si="15"/>
        <v>108.5</v>
      </c>
    </row>
    <row r="17" spans="1:61" s="28" customFormat="1" ht="30" customHeight="1">
      <c r="A17" s="64" t="s">
        <v>4</v>
      </c>
      <c r="B17" s="84">
        <v>36923336180</v>
      </c>
      <c r="C17" s="85">
        <v>113.8</v>
      </c>
      <c r="D17" s="84">
        <v>29673368912</v>
      </c>
      <c r="E17" s="85">
        <v>86</v>
      </c>
      <c r="F17" s="84">
        <v>30180734551</v>
      </c>
      <c r="G17" s="85">
        <f>ROUND(F17/D17*100,-(-1))</f>
        <v>101.7</v>
      </c>
      <c r="H17" s="84">
        <v>35686977565</v>
      </c>
      <c r="I17" s="85">
        <f>ROUND(H17/F17*100,-(-1))</f>
        <v>118.2</v>
      </c>
      <c r="J17" s="84">
        <v>33908130937</v>
      </c>
      <c r="K17" s="86">
        <f>ROUND(J17/H17*100,-(-1))</f>
        <v>95</v>
      </c>
      <c r="L17" s="84">
        <v>29121291826</v>
      </c>
      <c r="M17" s="86">
        <f>ROUND(L17/J17*100,-(-1))</f>
        <v>85.9</v>
      </c>
      <c r="N17" s="87">
        <v>26342611027</v>
      </c>
      <c r="O17" s="88">
        <f t="shared" si="22"/>
        <v>90.5</v>
      </c>
      <c r="P17" s="34">
        <v>20508093065</v>
      </c>
      <c r="Q17" s="82">
        <f t="shared" si="23"/>
        <v>77.9</v>
      </c>
      <c r="R17" s="35">
        <v>19210851801</v>
      </c>
      <c r="S17" s="82">
        <f t="shared" si="24"/>
        <v>93.7</v>
      </c>
      <c r="T17" s="34">
        <v>20922101483</v>
      </c>
      <c r="U17" s="82">
        <f t="shared" si="25"/>
        <v>108.9</v>
      </c>
      <c r="V17" s="35">
        <v>19079356087</v>
      </c>
      <c r="W17" s="82">
        <f t="shared" si="26"/>
        <v>91.2</v>
      </c>
      <c r="X17" s="35">
        <v>19283469971</v>
      </c>
      <c r="Y17" s="82">
        <f t="shared" si="8"/>
        <v>101.1</v>
      </c>
      <c r="Z17" s="35">
        <v>21467267846</v>
      </c>
      <c r="AA17" s="82">
        <f t="shared" si="16"/>
        <v>111.3</v>
      </c>
      <c r="AB17" s="35">
        <v>26087305240</v>
      </c>
      <c r="AC17" s="82">
        <f t="shared" si="19"/>
        <v>121.5</v>
      </c>
      <c r="AD17" s="35">
        <v>25975525242</v>
      </c>
      <c r="AE17" s="82">
        <f t="shared" si="20"/>
        <v>99.6</v>
      </c>
      <c r="AF17" s="35">
        <v>27139121380</v>
      </c>
      <c r="AG17" s="82">
        <f t="shared" si="20"/>
        <v>104.5</v>
      </c>
      <c r="AH17" s="35">
        <v>18208408466</v>
      </c>
      <c r="AI17" s="82">
        <f t="shared" si="20"/>
        <v>67.1</v>
      </c>
      <c r="AJ17" s="35">
        <v>13296599483</v>
      </c>
      <c r="AK17" s="82">
        <f t="shared" si="20"/>
        <v>73</v>
      </c>
      <c r="AL17" s="35">
        <v>13947100427</v>
      </c>
      <c r="AM17" s="82">
        <f t="shared" si="20"/>
        <v>104.9</v>
      </c>
      <c r="AN17" s="35">
        <v>14286470198</v>
      </c>
      <c r="AO17" s="82">
        <f t="shared" si="20"/>
        <v>102.4</v>
      </c>
      <c r="AP17" s="35">
        <v>14828730581</v>
      </c>
      <c r="AQ17" s="82">
        <f t="shared" si="21"/>
        <v>106.3</v>
      </c>
      <c r="AR17" s="35">
        <v>16874563525</v>
      </c>
      <c r="AS17" s="82">
        <f t="shared" si="17"/>
        <v>113.8</v>
      </c>
      <c r="AT17" s="35">
        <v>18774630751</v>
      </c>
      <c r="AU17" s="82">
        <f t="shared" si="18"/>
        <v>111.3</v>
      </c>
      <c r="AV17" s="35">
        <v>22104222640</v>
      </c>
      <c r="AW17" s="82">
        <f t="shared" si="9"/>
        <v>117.7</v>
      </c>
      <c r="AX17" s="35">
        <v>22576732006</v>
      </c>
      <c r="AY17" s="82">
        <f t="shared" si="10"/>
        <v>102.1</v>
      </c>
      <c r="AZ17" s="35">
        <v>23689858235</v>
      </c>
      <c r="BA17" s="82">
        <f t="shared" si="11"/>
        <v>107.2</v>
      </c>
      <c r="BB17" s="35">
        <v>23611088213</v>
      </c>
      <c r="BC17" s="82">
        <f t="shared" si="12"/>
        <v>99.7</v>
      </c>
      <c r="BD17" s="35">
        <v>23591004168</v>
      </c>
      <c r="BE17" s="82">
        <f t="shared" si="13"/>
        <v>99.9</v>
      </c>
      <c r="BF17" s="35">
        <v>26029545304</v>
      </c>
      <c r="BG17" s="82">
        <f t="shared" si="14"/>
        <v>110.2</v>
      </c>
      <c r="BH17" s="35">
        <f>'[1]決算月報貼付'!E843</f>
        <v>27721161468</v>
      </c>
      <c r="BI17" s="82">
        <f t="shared" si="15"/>
        <v>117.5</v>
      </c>
    </row>
    <row r="18" spans="1:61" s="28" customFormat="1" ht="30" customHeight="1">
      <c r="A18" s="83" t="s">
        <v>44</v>
      </c>
      <c r="B18" s="92" t="s">
        <v>8</v>
      </c>
      <c r="C18" s="92" t="s">
        <v>8</v>
      </c>
      <c r="D18" s="92" t="s">
        <v>8</v>
      </c>
      <c r="E18" s="92" t="s">
        <v>8</v>
      </c>
      <c r="F18" s="92" t="s">
        <v>8</v>
      </c>
      <c r="G18" s="92" t="s">
        <v>8</v>
      </c>
      <c r="H18" s="92" t="s">
        <v>8</v>
      </c>
      <c r="I18" s="92" t="s">
        <v>8</v>
      </c>
      <c r="J18" s="92">
        <v>4788389934</v>
      </c>
      <c r="K18" s="94" t="s">
        <v>31</v>
      </c>
      <c r="L18" s="92">
        <v>15597932628</v>
      </c>
      <c r="M18" s="65" t="s">
        <v>31</v>
      </c>
      <c r="N18" s="87">
        <v>14760469151</v>
      </c>
      <c r="O18" s="88">
        <f t="shared" si="22"/>
        <v>94.6</v>
      </c>
      <c r="P18" s="34">
        <v>14192293083</v>
      </c>
      <c r="Q18" s="117">
        <f t="shared" si="23"/>
        <v>96.2</v>
      </c>
      <c r="R18" s="35">
        <v>13880152189</v>
      </c>
      <c r="S18" s="82">
        <f t="shared" si="24"/>
        <v>97.8</v>
      </c>
      <c r="T18" s="34">
        <v>13644927540</v>
      </c>
      <c r="U18" s="82">
        <f t="shared" si="25"/>
        <v>98.3</v>
      </c>
      <c r="V18" s="35">
        <v>12978172425</v>
      </c>
      <c r="W18" s="82">
        <f t="shared" si="26"/>
        <v>95.1</v>
      </c>
      <c r="X18" s="35">
        <v>13605797247</v>
      </c>
      <c r="Y18" s="82">
        <f t="shared" si="8"/>
        <v>104.8</v>
      </c>
      <c r="Z18" s="35">
        <v>13659134115</v>
      </c>
      <c r="AA18" s="82">
        <f t="shared" si="16"/>
        <v>100.4</v>
      </c>
      <c r="AB18" s="35">
        <v>14731284443</v>
      </c>
      <c r="AC18" s="82">
        <f t="shared" si="19"/>
        <v>107.8</v>
      </c>
      <c r="AD18" s="35">
        <v>14710330089</v>
      </c>
      <c r="AE18" s="82">
        <f t="shared" si="20"/>
        <v>99.9</v>
      </c>
      <c r="AF18" s="35">
        <v>15097176188</v>
      </c>
      <c r="AG18" s="82">
        <f t="shared" si="20"/>
        <v>102.6</v>
      </c>
      <c r="AH18" s="35">
        <v>13825483256</v>
      </c>
      <c r="AI18" s="82">
        <f t="shared" si="20"/>
        <v>91.6</v>
      </c>
      <c r="AJ18" s="35">
        <v>14683298867</v>
      </c>
      <c r="AK18" s="82">
        <f t="shared" si="20"/>
        <v>106.2</v>
      </c>
      <c r="AL18" s="35">
        <v>15146705972</v>
      </c>
      <c r="AM18" s="82">
        <f t="shared" si="20"/>
        <v>103.2</v>
      </c>
      <c r="AN18" s="35">
        <v>14302713666</v>
      </c>
      <c r="AO18" s="82">
        <f t="shared" si="20"/>
        <v>94.4</v>
      </c>
      <c r="AP18" s="35">
        <v>14215522158</v>
      </c>
      <c r="AQ18" s="82">
        <f t="shared" si="21"/>
        <v>93.9</v>
      </c>
      <c r="AR18" s="35">
        <v>16516798620</v>
      </c>
      <c r="AS18" s="82">
        <f t="shared" si="17"/>
        <v>116.2</v>
      </c>
      <c r="AT18" s="35">
        <v>25304896368</v>
      </c>
      <c r="AU18" s="82">
        <f t="shared" si="18"/>
        <v>153.2</v>
      </c>
      <c r="AV18" s="35">
        <v>22824683401</v>
      </c>
      <c r="AW18" s="82">
        <f t="shared" si="9"/>
        <v>90.2</v>
      </c>
      <c r="AX18" s="35">
        <v>22894787746</v>
      </c>
      <c r="AY18" s="82">
        <f t="shared" si="10"/>
        <v>100.3</v>
      </c>
      <c r="AZ18" s="35">
        <v>25687929280</v>
      </c>
      <c r="BA18" s="82">
        <f t="shared" si="11"/>
        <v>112.5</v>
      </c>
      <c r="BB18" s="35">
        <v>25349753069</v>
      </c>
      <c r="BC18" s="82">
        <f t="shared" si="12"/>
        <v>98.7</v>
      </c>
      <c r="BD18" s="35">
        <v>26715943967</v>
      </c>
      <c r="BE18" s="82">
        <f t="shared" si="13"/>
        <v>105.4</v>
      </c>
      <c r="BF18" s="35">
        <v>30763334206</v>
      </c>
      <c r="BG18" s="82">
        <f t="shared" si="14"/>
        <v>121.4</v>
      </c>
      <c r="BH18" s="35">
        <f>'[1]決算月報貼付'!E804</f>
        <v>39145350205</v>
      </c>
      <c r="BI18" s="82">
        <f t="shared" si="15"/>
        <v>146.5</v>
      </c>
    </row>
    <row r="19" spans="1:61" s="28" customFormat="1" ht="30" customHeight="1">
      <c r="A19" s="83" t="s">
        <v>45</v>
      </c>
      <c r="B19" s="84">
        <v>4665712192</v>
      </c>
      <c r="C19" s="85">
        <v>84.1</v>
      </c>
      <c r="D19" s="84">
        <v>5455622114</v>
      </c>
      <c r="E19" s="85">
        <v>87.7</v>
      </c>
      <c r="F19" s="84">
        <v>6369299909</v>
      </c>
      <c r="G19" s="85">
        <f aca="true" t="shared" si="27" ref="G19:G26">ROUND(F19/D19*100,-(-1))</f>
        <v>116.7</v>
      </c>
      <c r="H19" s="84">
        <v>5981735400</v>
      </c>
      <c r="I19" s="85">
        <f aca="true" t="shared" si="28" ref="I19:I26">ROUND(H19/F19*100,-(-1))</f>
        <v>93.9</v>
      </c>
      <c r="J19" s="84">
        <v>6523787353</v>
      </c>
      <c r="K19" s="86">
        <f aca="true" t="shared" si="29" ref="K19:K26">ROUND(J19/H19*100,-(-1))</f>
        <v>109.1</v>
      </c>
      <c r="L19" s="84">
        <v>4926924011</v>
      </c>
      <c r="M19" s="86">
        <f aca="true" t="shared" si="30" ref="M19:M26">ROUND(L19/J19*100,-(-1))</f>
        <v>75.5</v>
      </c>
      <c r="N19" s="87">
        <v>4189150605</v>
      </c>
      <c r="O19" s="88">
        <f t="shared" si="22"/>
        <v>85</v>
      </c>
      <c r="P19" s="34">
        <v>4258296670</v>
      </c>
      <c r="Q19" s="82">
        <f t="shared" si="23"/>
        <v>101.7</v>
      </c>
      <c r="R19" s="35">
        <v>4595714968</v>
      </c>
      <c r="S19" s="82">
        <f t="shared" si="24"/>
        <v>107.9</v>
      </c>
      <c r="T19" s="34">
        <v>3805438563</v>
      </c>
      <c r="U19" s="82">
        <f t="shared" si="25"/>
        <v>82.8</v>
      </c>
      <c r="V19" s="35">
        <v>3977068840</v>
      </c>
      <c r="W19" s="82">
        <f t="shared" si="26"/>
        <v>104.5</v>
      </c>
      <c r="X19" s="35">
        <v>4034010226</v>
      </c>
      <c r="Y19" s="82">
        <f t="shared" si="8"/>
        <v>101.4</v>
      </c>
      <c r="Z19" s="35">
        <v>3824026032</v>
      </c>
      <c r="AA19" s="82">
        <f t="shared" si="16"/>
        <v>94.8</v>
      </c>
      <c r="AB19" s="35">
        <v>3749759603</v>
      </c>
      <c r="AC19" s="82">
        <f t="shared" si="19"/>
        <v>98.1</v>
      </c>
      <c r="AD19" s="35">
        <v>3504744549</v>
      </c>
      <c r="AE19" s="82">
        <f t="shared" si="20"/>
        <v>93.5</v>
      </c>
      <c r="AF19" s="35">
        <v>3651211865</v>
      </c>
      <c r="AG19" s="82">
        <f t="shared" si="20"/>
        <v>104.2</v>
      </c>
      <c r="AH19" s="35">
        <v>3804755114</v>
      </c>
      <c r="AI19" s="82">
        <f t="shared" si="20"/>
        <v>104.2</v>
      </c>
      <c r="AJ19" s="35">
        <v>3290597839</v>
      </c>
      <c r="AK19" s="82">
        <f t="shared" si="20"/>
        <v>86.5</v>
      </c>
      <c r="AL19" s="35">
        <v>2724034879</v>
      </c>
      <c r="AM19" s="82">
        <f t="shared" si="20"/>
        <v>82.8</v>
      </c>
      <c r="AN19" s="35">
        <v>2224974314</v>
      </c>
      <c r="AO19" s="82">
        <f t="shared" si="20"/>
        <v>81.7</v>
      </c>
      <c r="AP19" s="35">
        <v>2531482346</v>
      </c>
      <c r="AQ19" s="82">
        <f t="shared" si="21"/>
        <v>92.9</v>
      </c>
      <c r="AR19" s="35">
        <v>2529490184</v>
      </c>
      <c r="AS19" s="82">
        <f t="shared" si="17"/>
        <v>99.9</v>
      </c>
      <c r="AT19" s="35">
        <v>2489338384</v>
      </c>
      <c r="AU19" s="82">
        <f t="shared" si="18"/>
        <v>98.4</v>
      </c>
      <c r="AV19" s="35">
        <v>2211036267</v>
      </c>
      <c r="AW19" s="82">
        <f t="shared" si="9"/>
        <v>88.8</v>
      </c>
      <c r="AX19" s="35">
        <v>2444793578</v>
      </c>
      <c r="AY19" s="82">
        <f t="shared" si="10"/>
        <v>110.6</v>
      </c>
      <c r="AZ19" s="35">
        <v>2504861190</v>
      </c>
      <c r="BA19" s="82">
        <f t="shared" si="11"/>
        <v>113.3</v>
      </c>
      <c r="BB19" s="35">
        <v>2602611383</v>
      </c>
      <c r="BC19" s="82">
        <f t="shared" si="12"/>
        <v>103.9</v>
      </c>
      <c r="BD19" s="35">
        <v>2280142793</v>
      </c>
      <c r="BE19" s="82">
        <f t="shared" si="13"/>
        <v>87.6</v>
      </c>
      <c r="BF19" s="35">
        <v>2493495146</v>
      </c>
      <c r="BG19" s="82">
        <f t="shared" si="14"/>
        <v>95.8</v>
      </c>
      <c r="BH19" s="35">
        <f>'[1]決算月報貼付'!E768</f>
        <v>2563121564</v>
      </c>
      <c r="BI19" s="82">
        <f t="shared" si="15"/>
        <v>112.4</v>
      </c>
    </row>
    <row r="20" spans="1:61" s="28" customFormat="1" ht="30" customHeight="1">
      <c r="A20" s="83" t="s">
        <v>46</v>
      </c>
      <c r="B20" s="84">
        <v>3924054906</v>
      </c>
      <c r="C20" s="64">
        <v>100.6</v>
      </c>
      <c r="D20" s="84">
        <v>4026020078</v>
      </c>
      <c r="E20" s="85">
        <v>100.8</v>
      </c>
      <c r="F20" s="84">
        <v>4071179037</v>
      </c>
      <c r="G20" s="85">
        <f t="shared" si="27"/>
        <v>101.1</v>
      </c>
      <c r="H20" s="84">
        <v>4111148131</v>
      </c>
      <c r="I20" s="85">
        <f t="shared" si="28"/>
        <v>101</v>
      </c>
      <c r="J20" s="92">
        <v>2649220809</v>
      </c>
      <c r="K20" s="86">
        <f t="shared" si="29"/>
        <v>64.4</v>
      </c>
      <c r="L20" s="92">
        <v>2485398340</v>
      </c>
      <c r="M20" s="86">
        <f t="shared" si="30"/>
        <v>93.8</v>
      </c>
      <c r="N20" s="66">
        <v>2986904216</v>
      </c>
      <c r="O20" s="88">
        <f t="shared" si="22"/>
        <v>120.2</v>
      </c>
      <c r="P20" s="68">
        <v>3026747953</v>
      </c>
      <c r="Q20" s="82">
        <f t="shared" si="23"/>
        <v>101.3</v>
      </c>
      <c r="R20" s="70">
        <v>2963729635</v>
      </c>
      <c r="S20" s="82">
        <f t="shared" si="24"/>
        <v>97.9</v>
      </c>
      <c r="T20" s="34">
        <v>2892611708</v>
      </c>
      <c r="U20" s="82">
        <f t="shared" si="25"/>
        <v>97.6</v>
      </c>
      <c r="V20" s="35">
        <v>2959914883</v>
      </c>
      <c r="W20" s="82">
        <f t="shared" si="26"/>
        <v>102.3</v>
      </c>
      <c r="X20" s="35">
        <v>2987240245</v>
      </c>
      <c r="Y20" s="82">
        <f t="shared" si="8"/>
        <v>100.9</v>
      </c>
      <c r="Z20" s="35">
        <v>2883519844</v>
      </c>
      <c r="AA20" s="82">
        <f t="shared" si="16"/>
        <v>96.5</v>
      </c>
      <c r="AB20" s="35">
        <v>2912557716</v>
      </c>
      <c r="AC20" s="82">
        <f t="shared" si="19"/>
        <v>101</v>
      </c>
      <c r="AD20" s="35">
        <v>2896414862</v>
      </c>
      <c r="AE20" s="82">
        <f t="shared" si="20"/>
        <v>99.4</v>
      </c>
      <c r="AF20" s="35">
        <v>2723707646</v>
      </c>
      <c r="AG20" s="82">
        <f t="shared" si="20"/>
        <v>94</v>
      </c>
      <c r="AH20" s="35">
        <v>2618815517</v>
      </c>
      <c r="AI20" s="82">
        <f t="shared" si="20"/>
        <v>96.1</v>
      </c>
      <c r="AJ20" s="35">
        <v>2681698237</v>
      </c>
      <c r="AK20" s="82">
        <f t="shared" si="20"/>
        <v>102.4</v>
      </c>
      <c r="AL20" s="35">
        <v>3101401545</v>
      </c>
      <c r="AM20" s="82">
        <f t="shared" si="20"/>
        <v>115.7</v>
      </c>
      <c r="AN20" s="35">
        <v>3062979756</v>
      </c>
      <c r="AO20" s="82">
        <f t="shared" si="20"/>
        <v>98.8</v>
      </c>
      <c r="AP20" s="35">
        <v>1838637291</v>
      </c>
      <c r="AQ20" s="82">
        <f t="shared" si="21"/>
        <v>59.3</v>
      </c>
      <c r="AR20" s="35">
        <v>1664113463</v>
      </c>
      <c r="AS20" s="82">
        <f t="shared" si="17"/>
        <v>90.5</v>
      </c>
      <c r="AT20" s="35">
        <v>1656354248</v>
      </c>
      <c r="AU20" s="82">
        <f t="shared" si="18"/>
        <v>99.5</v>
      </c>
      <c r="AV20" s="35">
        <v>1616148002</v>
      </c>
      <c r="AW20" s="82">
        <f t="shared" si="9"/>
        <v>97.6</v>
      </c>
      <c r="AX20" s="35">
        <v>1529916091</v>
      </c>
      <c r="AY20" s="82">
        <f t="shared" si="10"/>
        <v>94.7</v>
      </c>
      <c r="AZ20" s="35">
        <v>1514951867</v>
      </c>
      <c r="BA20" s="82">
        <f t="shared" si="11"/>
        <v>93.7</v>
      </c>
      <c r="BB20" s="35">
        <v>1506567486</v>
      </c>
      <c r="BC20" s="82">
        <f t="shared" si="12"/>
        <v>99.4</v>
      </c>
      <c r="BD20" s="35">
        <v>1445310658</v>
      </c>
      <c r="BE20" s="82">
        <f t="shared" si="13"/>
        <v>95.9</v>
      </c>
      <c r="BF20" s="35">
        <v>1548013583</v>
      </c>
      <c r="BG20" s="82">
        <f t="shared" si="14"/>
        <v>102.8</v>
      </c>
      <c r="BH20" s="35">
        <f>'[1]決算月報貼付'!E771</f>
        <v>1624719160</v>
      </c>
      <c r="BI20" s="82">
        <f t="shared" si="15"/>
        <v>112.4</v>
      </c>
    </row>
    <row r="21" spans="1:61" s="28" customFormat="1" ht="30" customHeight="1">
      <c r="A21" s="83" t="s">
        <v>47</v>
      </c>
      <c r="B21" s="84">
        <v>697721150</v>
      </c>
      <c r="C21" s="64">
        <v>105.6</v>
      </c>
      <c r="D21" s="84">
        <v>788366425</v>
      </c>
      <c r="E21" s="85">
        <v>101.2</v>
      </c>
      <c r="F21" s="84">
        <v>816091000</v>
      </c>
      <c r="G21" s="85">
        <f t="shared" si="27"/>
        <v>103.5</v>
      </c>
      <c r="H21" s="84">
        <v>842100575</v>
      </c>
      <c r="I21" s="85">
        <f t="shared" si="28"/>
        <v>103.2</v>
      </c>
      <c r="J21" s="92">
        <v>820200750</v>
      </c>
      <c r="K21" s="86">
        <f t="shared" si="29"/>
        <v>97.4</v>
      </c>
      <c r="L21" s="92">
        <v>805985352</v>
      </c>
      <c r="M21" s="86">
        <f t="shared" si="30"/>
        <v>98.3</v>
      </c>
      <c r="N21" s="66">
        <v>753697100</v>
      </c>
      <c r="O21" s="88">
        <f t="shared" si="22"/>
        <v>93.5</v>
      </c>
      <c r="P21" s="68">
        <v>691399325</v>
      </c>
      <c r="Q21" s="82">
        <f t="shared" si="23"/>
        <v>91.7</v>
      </c>
      <c r="R21" s="70">
        <v>652866775</v>
      </c>
      <c r="S21" s="82">
        <f t="shared" si="24"/>
        <v>94.4</v>
      </c>
      <c r="T21" s="34">
        <v>624722775</v>
      </c>
      <c r="U21" s="82">
        <f t="shared" si="25"/>
        <v>95.7</v>
      </c>
      <c r="V21" s="35">
        <v>579505550</v>
      </c>
      <c r="W21" s="82">
        <f t="shared" si="26"/>
        <v>92.8</v>
      </c>
      <c r="X21" s="35">
        <v>523606800</v>
      </c>
      <c r="Y21" s="82">
        <f t="shared" si="8"/>
        <v>90.4</v>
      </c>
      <c r="Z21" s="35">
        <v>513609100</v>
      </c>
      <c r="AA21" s="99">
        <f t="shared" si="16"/>
        <v>98.1</v>
      </c>
      <c r="AB21" s="35">
        <v>476469325</v>
      </c>
      <c r="AC21" s="82">
        <f t="shared" si="19"/>
        <v>92.8</v>
      </c>
      <c r="AD21" s="35">
        <v>440082025</v>
      </c>
      <c r="AE21" s="82">
        <f t="shared" si="20"/>
        <v>92.4</v>
      </c>
      <c r="AF21" s="35">
        <v>393889475</v>
      </c>
      <c r="AG21" s="82">
        <f t="shared" si="20"/>
        <v>89.5</v>
      </c>
      <c r="AH21" s="35">
        <v>361944861</v>
      </c>
      <c r="AI21" s="82">
        <f t="shared" si="20"/>
        <v>91.9</v>
      </c>
      <c r="AJ21" s="35">
        <v>331255632</v>
      </c>
      <c r="AK21" s="82">
        <f t="shared" si="20"/>
        <v>91.5</v>
      </c>
      <c r="AL21" s="35">
        <v>318896650</v>
      </c>
      <c r="AM21" s="82">
        <f t="shared" si="20"/>
        <v>96.3</v>
      </c>
      <c r="AN21" s="35">
        <v>319978950</v>
      </c>
      <c r="AO21" s="82">
        <f t="shared" si="20"/>
        <v>100.3</v>
      </c>
      <c r="AP21" s="35">
        <v>324389150</v>
      </c>
      <c r="AQ21" s="82">
        <f t="shared" si="21"/>
        <v>101.7</v>
      </c>
      <c r="AR21" s="35">
        <v>311778000</v>
      </c>
      <c r="AS21" s="82">
        <f t="shared" si="17"/>
        <v>96.1</v>
      </c>
      <c r="AT21" s="35">
        <v>308689550</v>
      </c>
      <c r="AU21" s="82">
        <f t="shared" si="18"/>
        <v>99</v>
      </c>
      <c r="AV21" s="35">
        <v>293750200</v>
      </c>
      <c r="AW21" s="82">
        <f t="shared" si="9"/>
        <v>95.2</v>
      </c>
      <c r="AX21" s="35">
        <v>294573425</v>
      </c>
      <c r="AY21" s="82">
        <f t="shared" si="10"/>
        <v>100.3</v>
      </c>
      <c r="AZ21" s="35">
        <v>287157050</v>
      </c>
      <c r="BA21" s="82">
        <f t="shared" si="11"/>
        <v>97.8</v>
      </c>
      <c r="BB21" s="35">
        <v>280006175</v>
      </c>
      <c r="BC21" s="82">
        <f t="shared" si="12"/>
        <v>97.5</v>
      </c>
      <c r="BD21" s="35">
        <v>273390925</v>
      </c>
      <c r="BE21" s="82">
        <f t="shared" si="13"/>
        <v>97.6</v>
      </c>
      <c r="BF21" s="35">
        <v>305458725</v>
      </c>
      <c r="BG21" s="82">
        <f t="shared" si="14"/>
        <v>109.1</v>
      </c>
      <c r="BH21" s="35">
        <f>'[1]決算月報貼付'!E774</f>
        <v>313726250</v>
      </c>
      <c r="BI21" s="82">
        <f t="shared" si="15"/>
        <v>114.8</v>
      </c>
    </row>
    <row r="22" spans="1:61" s="28" customFormat="1" ht="30" customHeight="1">
      <c r="A22" s="83" t="s">
        <v>35</v>
      </c>
      <c r="B22" s="84"/>
      <c r="C22" s="93"/>
      <c r="D22" s="84"/>
      <c r="E22" s="85"/>
      <c r="F22" s="84"/>
      <c r="G22" s="85"/>
      <c r="H22" s="84"/>
      <c r="I22" s="85"/>
      <c r="J22" s="84"/>
      <c r="K22" s="86"/>
      <c r="L22" s="84"/>
      <c r="M22" s="86"/>
      <c r="N22" s="95" t="s">
        <v>74</v>
      </c>
      <c r="O22" s="96" t="s">
        <v>74</v>
      </c>
      <c r="P22" s="97" t="s">
        <v>72</v>
      </c>
      <c r="Q22" s="100" t="s">
        <v>72</v>
      </c>
      <c r="R22" s="97" t="s">
        <v>72</v>
      </c>
      <c r="S22" s="100" t="s">
        <v>72</v>
      </c>
      <c r="T22" s="97" t="s">
        <v>72</v>
      </c>
      <c r="U22" s="100" t="s">
        <v>72</v>
      </c>
      <c r="V22" s="97" t="s">
        <v>72</v>
      </c>
      <c r="W22" s="100" t="s">
        <v>72</v>
      </c>
      <c r="X22" s="97" t="s">
        <v>96</v>
      </c>
      <c r="Y22" s="101" t="s">
        <v>96</v>
      </c>
      <c r="Z22" s="97" t="s">
        <v>72</v>
      </c>
      <c r="AA22" s="101" t="s">
        <v>31</v>
      </c>
      <c r="AB22" s="97" t="s">
        <v>72</v>
      </c>
      <c r="AC22" s="101" t="s">
        <v>72</v>
      </c>
      <c r="AD22" s="97" t="s">
        <v>72</v>
      </c>
      <c r="AE22" s="100" t="s">
        <v>72</v>
      </c>
      <c r="AF22" s="97" t="s">
        <v>72</v>
      </c>
      <c r="AG22" s="101" t="s">
        <v>72</v>
      </c>
      <c r="AH22" s="35">
        <v>1822460100</v>
      </c>
      <c r="AI22" s="101" t="s">
        <v>28</v>
      </c>
      <c r="AJ22" s="35">
        <v>1451939200</v>
      </c>
      <c r="AK22" s="82">
        <f t="shared" si="20"/>
        <v>79.7</v>
      </c>
      <c r="AL22" s="35">
        <v>1258558400</v>
      </c>
      <c r="AM22" s="82">
        <f t="shared" si="20"/>
        <v>86.7</v>
      </c>
      <c r="AN22" s="35">
        <v>1503207800</v>
      </c>
      <c r="AO22" s="82">
        <f t="shared" si="20"/>
        <v>119.4</v>
      </c>
      <c r="AP22" s="35">
        <v>1232292300</v>
      </c>
      <c r="AQ22" s="82">
        <f t="shared" si="21"/>
        <v>97.9</v>
      </c>
      <c r="AR22" s="35">
        <v>550557500</v>
      </c>
      <c r="AS22" s="82">
        <f t="shared" si="17"/>
        <v>44.7</v>
      </c>
      <c r="AT22" s="35">
        <v>912951500</v>
      </c>
      <c r="AU22" s="82">
        <f t="shared" si="18"/>
        <v>165.8</v>
      </c>
      <c r="AV22" s="35">
        <v>1013789900</v>
      </c>
      <c r="AW22" s="82">
        <f t="shared" si="9"/>
        <v>111</v>
      </c>
      <c r="AX22" s="35">
        <v>1379571200</v>
      </c>
      <c r="AY22" s="82">
        <f t="shared" si="10"/>
        <v>136.1</v>
      </c>
      <c r="AZ22" s="35">
        <v>1457296500</v>
      </c>
      <c r="BA22" s="82">
        <f t="shared" si="11"/>
        <v>143.7</v>
      </c>
      <c r="BB22" s="35">
        <v>770295100</v>
      </c>
      <c r="BC22" s="82">
        <f t="shared" si="12"/>
        <v>52.9</v>
      </c>
      <c r="BD22" s="149" t="s">
        <v>31</v>
      </c>
      <c r="BE22" s="30" t="s">
        <v>92</v>
      </c>
      <c r="BF22" s="149" t="s">
        <v>31</v>
      </c>
      <c r="BG22" s="30" t="s">
        <v>92</v>
      </c>
      <c r="BH22" s="149" t="s">
        <v>31</v>
      </c>
      <c r="BI22" s="30" t="s">
        <v>92</v>
      </c>
    </row>
    <row r="23" spans="1:61" s="28" customFormat="1" ht="30" customHeight="1">
      <c r="A23" s="83" t="s">
        <v>36</v>
      </c>
      <c r="B23" s="84"/>
      <c r="C23" s="93"/>
      <c r="D23" s="84"/>
      <c r="E23" s="85"/>
      <c r="F23" s="84"/>
      <c r="G23" s="85"/>
      <c r="H23" s="84"/>
      <c r="I23" s="85"/>
      <c r="J23" s="84"/>
      <c r="K23" s="86"/>
      <c r="L23" s="84"/>
      <c r="M23" s="86"/>
      <c r="N23" s="95" t="s">
        <v>76</v>
      </c>
      <c r="O23" s="96" t="s">
        <v>76</v>
      </c>
      <c r="P23" s="97" t="s">
        <v>77</v>
      </c>
      <c r="Q23" s="100" t="s">
        <v>77</v>
      </c>
      <c r="R23" s="97" t="s">
        <v>77</v>
      </c>
      <c r="S23" s="100" t="s">
        <v>77</v>
      </c>
      <c r="T23" s="97" t="s">
        <v>77</v>
      </c>
      <c r="U23" s="100" t="s">
        <v>77</v>
      </c>
      <c r="V23" s="97" t="s">
        <v>77</v>
      </c>
      <c r="W23" s="100" t="s">
        <v>77</v>
      </c>
      <c r="X23" s="97" t="s">
        <v>96</v>
      </c>
      <c r="Y23" s="101" t="s">
        <v>96</v>
      </c>
      <c r="Z23" s="97" t="s">
        <v>77</v>
      </c>
      <c r="AA23" s="101" t="s">
        <v>31</v>
      </c>
      <c r="AB23" s="97" t="s">
        <v>77</v>
      </c>
      <c r="AC23" s="101" t="s">
        <v>77</v>
      </c>
      <c r="AD23" s="97" t="s">
        <v>77</v>
      </c>
      <c r="AE23" s="100" t="s">
        <v>77</v>
      </c>
      <c r="AF23" s="97" t="s">
        <v>77</v>
      </c>
      <c r="AG23" s="101" t="s">
        <v>77</v>
      </c>
      <c r="AH23" s="35">
        <v>7144900244</v>
      </c>
      <c r="AI23" s="101" t="s">
        <v>28</v>
      </c>
      <c r="AJ23" s="35">
        <v>7854094600</v>
      </c>
      <c r="AK23" s="82">
        <f t="shared" si="20"/>
        <v>109.9</v>
      </c>
      <c r="AL23" s="35">
        <v>7638344275</v>
      </c>
      <c r="AM23" s="82">
        <f t="shared" si="20"/>
        <v>97.3</v>
      </c>
      <c r="AN23" s="35">
        <v>7476334874</v>
      </c>
      <c r="AO23" s="82">
        <f t="shared" si="20"/>
        <v>97.9</v>
      </c>
      <c r="AP23" s="35">
        <v>7559452739</v>
      </c>
      <c r="AQ23" s="82">
        <f t="shared" si="21"/>
        <v>99</v>
      </c>
      <c r="AR23" s="35">
        <v>7275009550</v>
      </c>
      <c r="AS23" s="82">
        <f t="shared" si="17"/>
        <v>96.2</v>
      </c>
      <c r="AT23" s="35">
        <v>7038906065</v>
      </c>
      <c r="AU23" s="82">
        <f t="shared" si="18"/>
        <v>96.8</v>
      </c>
      <c r="AV23" s="35">
        <v>7257991834</v>
      </c>
      <c r="AW23" s="82">
        <f t="shared" si="9"/>
        <v>103.1</v>
      </c>
      <c r="AX23" s="35">
        <v>7449295900</v>
      </c>
      <c r="AY23" s="82">
        <f t="shared" si="10"/>
        <v>102.6</v>
      </c>
      <c r="AZ23" s="35">
        <v>7433693647</v>
      </c>
      <c r="BA23" s="82">
        <f t="shared" si="11"/>
        <v>102.4</v>
      </c>
      <c r="BB23" s="35">
        <v>7234016726</v>
      </c>
      <c r="BC23" s="82">
        <f t="shared" si="12"/>
        <v>97.3</v>
      </c>
      <c r="BD23" s="35">
        <v>6900304900</v>
      </c>
      <c r="BE23" s="82">
        <f t="shared" si="13"/>
        <v>95.4</v>
      </c>
      <c r="BF23" s="35">
        <v>7204137084</v>
      </c>
      <c r="BG23" s="82">
        <f>ROUND(BF23/BB23*100,-(-1))</f>
        <v>99.6</v>
      </c>
      <c r="BH23" s="35">
        <f>'[1]決算月報貼付'!E792</f>
        <v>6872243902</v>
      </c>
      <c r="BI23" s="82">
        <f>ROUND(BH23/BD23*100,-(-1))</f>
        <v>99.6</v>
      </c>
    </row>
    <row r="24" spans="1:61" s="28" customFormat="1" ht="30" customHeight="1">
      <c r="A24" s="83" t="s">
        <v>48</v>
      </c>
      <c r="B24" s="84">
        <v>11780209147</v>
      </c>
      <c r="C24" s="85">
        <v>106</v>
      </c>
      <c r="D24" s="84">
        <v>13822233029</v>
      </c>
      <c r="E24" s="85">
        <v>105.2</v>
      </c>
      <c r="F24" s="84">
        <v>14510010607</v>
      </c>
      <c r="G24" s="85">
        <f t="shared" si="27"/>
        <v>105</v>
      </c>
      <c r="H24" s="84">
        <v>15191865244</v>
      </c>
      <c r="I24" s="85">
        <f t="shared" si="28"/>
        <v>104.7</v>
      </c>
      <c r="J24" s="84">
        <v>15830700535</v>
      </c>
      <c r="K24" s="86">
        <f t="shared" si="29"/>
        <v>104.2</v>
      </c>
      <c r="L24" s="84">
        <v>16190859076</v>
      </c>
      <c r="M24" s="86">
        <f t="shared" si="30"/>
        <v>102.3</v>
      </c>
      <c r="N24" s="87">
        <v>16312513028</v>
      </c>
      <c r="O24" s="88">
        <f t="shared" si="22"/>
        <v>100.8</v>
      </c>
      <c r="P24" s="34">
        <v>16388861697</v>
      </c>
      <c r="Q24" s="82">
        <f t="shared" si="23"/>
        <v>100.5</v>
      </c>
      <c r="R24" s="35">
        <v>16428579641</v>
      </c>
      <c r="S24" s="82">
        <f>ROUND(R24/P24*100,-(-1))</f>
        <v>100.2</v>
      </c>
      <c r="T24" s="34">
        <v>16412731612</v>
      </c>
      <c r="U24" s="82">
        <f t="shared" si="25"/>
        <v>99.9</v>
      </c>
      <c r="V24" s="35">
        <v>16075205660</v>
      </c>
      <c r="W24" s="82">
        <f t="shared" si="26"/>
        <v>97.9</v>
      </c>
      <c r="X24" s="35">
        <v>15667823860</v>
      </c>
      <c r="Y24" s="82">
        <f t="shared" si="8"/>
        <v>97.5</v>
      </c>
      <c r="Z24" s="35">
        <v>15896011673</v>
      </c>
      <c r="AA24" s="82">
        <f t="shared" si="16"/>
        <v>101.5</v>
      </c>
      <c r="AB24" s="35">
        <v>15475935021</v>
      </c>
      <c r="AC24" s="82">
        <f t="shared" si="19"/>
        <v>97.4</v>
      </c>
      <c r="AD24" s="35">
        <v>15152608671</v>
      </c>
      <c r="AE24" s="82">
        <f t="shared" si="20"/>
        <v>97.9</v>
      </c>
      <c r="AF24" s="35">
        <v>14571386237</v>
      </c>
      <c r="AG24" s="82">
        <f t="shared" si="20"/>
        <v>96.2</v>
      </c>
      <c r="AH24" s="68">
        <v>14204469075</v>
      </c>
      <c r="AI24" s="82">
        <f t="shared" si="20"/>
        <v>97.5</v>
      </c>
      <c r="AJ24" s="68">
        <v>13790870528</v>
      </c>
      <c r="AK24" s="82">
        <f t="shared" si="20"/>
        <v>97.1</v>
      </c>
      <c r="AL24" s="68">
        <v>13589116837</v>
      </c>
      <c r="AM24" s="82">
        <f t="shared" si="20"/>
        <v>98.5</v>
      </c>
      <c r="AN24" s="68">
        <v>13392005919</v>
      </c>
      <c r="AO24" s="82">
        <f t="shared" si="20"/>
        <v>98.5</v>
      </c>
      <c r="AP24" s="70">
        <v>13228108640</v>
      </c>
      <c r="AQ24" s="82">
        <f t="shared" si="21"/>
        <v>97.3</v>
      </c>
      <c r="AR24" s="70">
        <v>13045963251</v>
      </c>
      <c r="AS24" s="82">
        <f t="shared" si="17"/>
        <v>98.6</v>
      </c>
      <c r="AT24" s="70">
        <v>12900447047</v>
      </c>
      <c r="AU24" s="82">
        <f t="shared" si="18"/>
        <v>98.9</v>
      </c>
      <c r="AV24" s="70">
        <v>12859164495</v>
      </c>
      <c r="AW24" s="82">
        <f t="shared" si="9"/>
        <v>99.7</v>
      </c>
      <c r="AX24" s="70">
        <v>12924444019</v>
      </c>
      <c r="AY24" s="82">
        <f t="shared" si="10"/>
        <v>100.5</v>
      </c>
      <c r="AZ24" s="70">
        <v>13012800169</v>
      </c>
      <c r="BA24" s="82">
        <f t="shared" si="11"/>
        <v>101.2</v>
      </c>
      <c r="BB24" s="70">
        <f>12957442822+282764700</f>
        <v>13240207522</v>
      </c>
      <c r="BC24" s="82">
        <f t="shared" si="12"/>
        <v>101.7</v>
      </c>
      <c r="BD24" s="70">
        <f>12881373882+589789600</f>
        <v>13471163482</v>
      </c>
      <c r="BE24" s="82">
        <f t="shared" si="13"/>
        <v>101.7</v>
      </c>
      <c r="BF24" s="70">
        <f>12797546495+569310800</f>
        <v>13366857295</v>
      </c>
      <c r="BG24" s="82">
        <f>ROUND(BF24/BB24*100,-(-1))</f>
        <v>101</v>
      </c>
      <c r="BH24" s="70">
        <f>'[1]決算月報貼付'!E777+'[1]決算月報貼付'!E852</f>
        <v>13649239027</v>
      </c>
      <c r="BI24" s="82">
        <f>ROUND(BH24/BD24*100,-(-1))</f>
        <v>101.3</v>
      </c>
    </row>
    <row r="25" spans="1:61" s="28" customFormat="1" ht="30" customHeight="1">
      <c r="A25" s="83" t="s">
        <v>49</v>
      </c>
      <c r="B25" s="84">
        <v>39196700</v>
      </c>
      <c r="C25" s="85">
        <v>145.2</v>
      </c>
      <c r="D25" s="84">
        <v>25314100</v>
      </c>
      <c r="E25" s="85">
        <v>91.2</v>
      </c>
      <c r="F25" s="84">
        <v>25343100</v>
      </c>
      <c r="G25" s="85">
        <f t="shared" si="27"/>
        <v>100.1</v>
      </c>
      <c r="H25" s="84">
        <v>25820600</v>
      </c>
      <c r="I25" s="85">
        <f t="shared" si="28"/>
        <v>101.9</v>
      </c>
      <c r="J25" s="84">
        <v>23558200</v>
      </c>
      <c r="K25" s="86">
        <f t="shared" si="29"/>
        <v>91.2</v>
      </c>
      <c r="L25" s="84">
        <v>21021600</v>
      </c>
      <c r="M25" s="86">
        <f t="shared" si="30"/>
        <v>89.2</v>
      </c>
      <c r="N25" s="87">
        <v>21218700</v>
      </c>
      <c r="O25" s="88">
        <f t="shared" si="22"/>
        <v>100.9</v>
      </c>
      <c r="P25" s="34">
        <v>21396400</v>
      </c>
      <c r="Q25" s="82">
        <f t="shared" si="23"/>
        <v>100.8</v>
      </c>
      <c r="R25" s="35">
        <v>19729600</v>
      </c>
      <c r="S25" s="82">
        <f>ROUND(R25/P25*100,-(-1))</f>
        <v>92.2</v>
      </c>
      <c r="T25" s="34">
        <v>10768300</v>
      </c>
      <c r="U25" s="82">
        <f t="shared" si="25"/>
        <v>54.6</v>
      </c>
      <c r="V25" s="35">
        <v>5678000</v>
      </c>
      <c r="W25" s="82">
        <f t="shared" si="26"/>
        <v>52.7</v>
      </c>
      <c r="X25" s="35">
        <v>5990700</v>
      </c>
      <c r="Y25" s="82">
        <f t="shared" si="8"/>
        <v>105.5</v>
      </c>
      <c r="Z25" s="35">
        <v>6244400</v>
      </c>
      <c r="AA25" s="82">
        <f t="shared" si="16"/>
        <v>104.2</v>
      </c>
      <c r="AB25" s="35">
        <v>5673600</v>
      </c>
      <c r="AC25" s="82">
        <f t="shared" si="19"/>
        <v>90.9</v>
      </c>
      <c r="AD25" s="35">
        <v>5809800</v>
      </c>
      <c r="AE25" s="82">
        <f t="shared" si="20"/>
        <v>102.4</v>
      </c>
      <c r="AF25" s="35">
        <v>4201800</v>
      </c>
      <c r="AG25" s="82">
        <f t="shared" si="20"/>
        <v>72.3</v>
      </c>
      <c r="AH25" s="68">
        <v>4110700</v>
      </c>
      <c r="AI25" s="82">
        <f t="shared" si="20"/>
        <v>97.8</v>
      </c>
      <c r="AJ25" s="68">
        <v>3957000</v>
      </c>
      <c r="AK25" s="82">
        <f t="shared" si="20"/>
        <v>96.3</v>
      </c>
      <c r="AL25" s="68">
        <v>3953900</v>
      </c>
      <c r="AM25" s="82">
        <f t="shared" si="20"/>
        <v>99.9</v>
      </c>
      <c r="AN25" s="68">
        <v>3990800</v>
      </c>
      <c r="AO25" s="82">
        <f t="shared" si="20"/>
        <v>100.9</v>
      </c>
      <c r="AP25" s="70">
        <v>3977800</v>
      </c>
      <c r="AQ25" s="82">
        <f t="shared" si="21"/>
        <v>100.6</v>
      </c>
      <c r="AR25" s="70">
        <v>3877100</v>
      </c>
      <c r="AS25" s="82">
        <f t="shared" si="17"/>
        <v>97.5</v>
      </c>
      <c r="AT25" s="70">
        <v>3877100</v>
      </c>
      <c r="AU25" s="82">
        <f t="shared" si="18"/>
        <v>100</v>
      </c>
      <c r="AV25" s="70">
        <v>3877100</v>
      </c>
      <c r="AW25" s="82">
        <f t="shared" si="9"/>
        <v>100</v>
      </c>
      <c r="AX25" s="70">
        <v>3765900</v>
      </c>
      <c r="AY25" s="82">
        <f t="shared" si="10"/>
        <v>97.1</v>
      </c>
      <c r="AZ25" s="70">
        <v>3755200</v>
      </c>
      <c r="BA25" s="82">
        <f t="shared" si="11"/>
        <v>96.9</v>
      </c>
      <c r="BB25" s="70">
        <v>3719800</v>
      </c>
      <c r="BC25" s="82">
        <f t="shared" si="12"/>
        <v>99.1</v>
      </c>
      <c r="BD25" s="70">
        <v>3649200</v>
      </c>
      <c r="BE25" s="82">
        <f t="shared" si="13"/>
        <v>98.1</v>
      </c>
      <c r="BF25" s="70">
        <v>3649200</v>
      </c>
      <c r="BG25" s="82">
        <f>ROUND(BF25/BB25*100,-(-1))</f>
        <v>98.1</v>
      </c>
      <c r="BH25" s="70">
        <f>'[1]決算月報貼付'!E780</f>
        <v>3649200</v>
      </c>
      <c r="BI25" s="82">
        <f>ROUND(BH25/BD25*100,-(-1))</f>
        <v>100</v>
      </c>
    </row>
    <row r="26" spans="1:61" s="28" customFormat="1" ht="30" customHeight="1">
      <c r="A26" s="83" t="s">
        <v>50</v>
      </c>
      <c r="B26" s="84">
        <v>16413100</v>
      </c>
      <c r="C26" s="85">
        <v>98.6</v>
      </c>
      <c r="D26" s="84">
        <v>15040200</v>
      </c>
      <c r="E26" s="85">
        <v>99.1</v>
      </c>
      <c r="F26" s="84">
        <v>14741900</v>
      </c>
      <c r="G26" s="85">
        <f t="shared" si="27"/>
        <v>98</v>
      </c>
      <c r="H26" s="84">
        <v>14608000</v>
      </c>
      <c r="I26" s="85">
        <f t="shared" si="28"/>
        <v>99.1</v>
      </c>
      <c r="J26" s="84">
        <v>14658700</v>
      </c>
      <c r="K26" s="86">
        <f t="shared" si="29"/>
        <v>100.3</v>
      </c>
      <c r="L26" s="84">
        <v>14916800</v>
      </c>
      <c r="M26" s="86">
        <f t="shared" si="30"/>
        <v>101.8</v>
      </c>
      <c r="N26" s="87">
        <v>15423000</v>
      </c>
      <c r="O26" s="88">
        <f t="shared" si="22"/>
        <v>103.4</v>
      </c>
      <c r="P26" s="34">
        <v>15475300</v>
      </c>
      <c r="Q26" s="82">
        <f t="shared" si="23"/>
        <v>100.3</v>
      </c>
      <c r="R26" s="35">
        <v>15453800</v>
      </c>
      <c r="S26" s="82">
        <f>ROUND(R26/P26*100,-(-1))</f>
        <v>99.9</v>
      </c>
      <c r="T26" s="34">
        <v>15458000</v>
      </c>
      <c r="U26" s="82">
        <f t="shared" si="25"/>
        <v>100</v>
      </c>
      <c r="V26" s="35">
        <v>15538800</v>
      </c>
      <c r="W26" s="82">
        <f t="shared" si="26"/>
        <v>100.5</v>
      </c>
      <c r="X26" s="97" t="s">
        <v>96</v>
      </c>
      <c r="Y26" s="30" t="s">
        <v>96</v>
      </c>
      <c r="Z26" s="102" t="s">
        <v>31</v>
      </c>
      <c r="AA26" s="30" t="s">
        <v>31</v>
      </c>
      <c r="AB26" s="97" t="s">
        <v>31</v>
      </c>
      <c r="AC26" s="30" t="s">
        <v>31</v>
      </c>
      <c r="AD26" s="97" t="s">
        <v>31</v>
      </c>
      <c r="AE26" s="30" t="s">
        <v>31</v>
      </c>
      <c r="AF26" s="97" t="s">
        <v>31</v>
      </c>
      <c r="AG26" s="30" t="s">
        <v>31</v>
      </c>
      <c r="AH26" s="149" t="s">
        <v>31</v>
      </c>
      <c r="AI26" s="30" t="s">
        <v>31</v>
      </c>
      <c r="AJ26" s="149" t="s">
        <v>31</v>
      </c>
      <c r="AK26" s="30" t="s">
        <v>31</v>
      </c>
      <c r="AL26" s="149" t="s">
        <v>31</v>
      </c>
      <c r="AM26" s="30" t="s">
        <v>31</v>
      </c>
      <c r="AN26" s="149" t="s">
        <v>31</v>
      </c>
      <c r="AO26" s="30" t="s">
        <v>31</v>
      </c>
      <c r="AP26" s="149" t="s">
        <v>31</v>
      </c>
      <c r="AQ26" s="30" t="s">
        <v>31</v>
      </c>
      <c r="AR26" s="149" t="s">
        <v>31</v>
      </c>
      <c r="AS26" s="30" t="s">
        <v>92</v>
      </c>
      <c r="AT26" s="149" t="s">
        <v>31</v>
      </c>
      <c r="AU26" s="30" t="s">
        <v>92</v>
      </c>
      <c r="AV26" s="149" t="s">
        <v>31</v>
      </c>
      <c r="AW26" s="30" t="s">
        <v>92</v>
      </c>
      <c r="AX26" s="149" t="s">
        <v>31</v>
      </c>
      <c r="AY26" s="30" t="s">
        <v>92</v>
      </c>
      <c r="AZ26" s="149" t="s">
        <v>31</v>
      </c>
      <c r="BA26" s="30" t="s">
        <v>92</v>
      </c>
      <c r="BB26" s="149" t="s">
        <v>31</v>
      </c>
      <c r="BC26" s="30" t="s">
        <v>92</v>
      </c>
      <c r="BD26" s="149" t="s">
        <v>31</v>
      </c>
      <c r="BE26" s="30" t="s">
        <v>92</v>
      </c>
      <c r="BF26" s="149" t="s">
        <v>31</v>
      </c>
      <c r="BG26" s="30" t="s">
        <v>92</v>
      </c>
      <c r="BH26" s="149" t="s">
        <v>31</v>
      </c>
      <c r="BI26" s="30" t="s">
        <v>92</v>
      </c>
    </row>
    <row r="27" spans="1:61" s="29" customFormat="1" ht="30" customHeight="1">
      <c r="A27" s="150" t="s">
        <v>51</v>
      </c>
      <c r="B27" s="94" t="s">
        <v>8</v>
      </c>
      <c r="C27" s="94" t="s">
        <v>8</v>
      </c>
      <c r="D27" s="94" t="s">
        <v>8</v>
      </c>
      <c r="E27" s="94" t="s">
        <v>8</v>
      </c>
      <c r="F27" s="94" t="s">
        <v>8</v>
      </c>
      <c r="G27" s="94" t="s">
        <v>8</v>
      </c>
      <c r="H27" s="94" t="s">
        <v>8</v>
      </c>
      <c r="I27" s="94" t="s">
        <v>8</v>
      </c>
      <c r="J27" s="94" t="s">
        <v>31</v>
      </c>
      <c r="K27" s="94" t="s">
        <v>31</v>
      </c>
      <c r="L27" s="94" t="s">
        <v>31</v>
      </c>
      <c r="M27" s="65" t="s">
        <v>31</v>
      </c>
      <c r="N27" s="66" t="s">
        <v>31</v>
      </c>
      <c r="O27" s="96" t="s">
        <v>31</v>
      </c>
      <c r="P27" s="97" t="s">
        <v>31</v>
      </c>
      <c r="Q27" s="96" t="s">
        <v>31</v>
      </c>
      <c r="R27" s="97" t="s">
        <v>31</v>
      </c>
      <c r="S27" s="30" t="s">
        <v>31</v>
      </c>
      <c r="T27" s="97" t="s">
        <v>31</v>
      </c>
      <c r="U27" s="30" t="s">
        <v>31</v>
      </c>
      <c r="V27" s="97" t="s">
        <v>31</v>
      </c>
      <c r="W27" s="96" t="s">
        <v>31</v>
      </c>
      <c r="X27" s="97" t="s">
        <v>96</v>
      </c>
      <c r="Y27" s="30" t="s">
        <v>96</v>
      </c>
      <c r="Z27" s="102" t="s">
        <v>31</v>
      </c>
      <c r="AA27" s="30" t="s">
        <v>31</v>
      </c>
      <c r="AB27" s="97" t="s">
        <v>31</v>
      </c>
      <c r="AC27" s="30" t="s">
        <v>31</v>
      </c>
      <c r="AD27" s="97" t="s">
        <v>31</v>
      </c>
      <c r="AE27" s="30" t="s">
        <v>31</v>
      </c>
      <c r="AF27" s="97" t="s">
        <v>31</v>
      </c>
      <c r="AG27" s="30" t="s">
        <v>31</v>
      </c>
      <c r="AH27" s="149" t="s">
        <v>31</v>
      </c>
      <c r="AI27" s="30" t="s">
        <v>31</v>
      </c>
      <c r="AJ27" s="149" t="s">
        <v>31</v>
      </c>
      <c r="AK27" s="30" t="s">
        <v>31</v>
      </c>
      <c r="AL27" s="149" t="s">
        <v>31</v>
      </c>
      <c r="AM27" s="30" t="s">
        <v>31</v>
      </c>
      <c r="AN27" s="149" t="s">
        <v>31</v>
      </c>
      <c r="AO27" s="30" t="s">
        <v>31</v>
      </c>
      <c r="AP27" s="149" t="s">
        <v>31</v>
      </c>
      <c r="AQ27" s="30" t="s">
        <v>31</v>
      </c>
      <c r="AR27" s="149" t="s">
        <v>31</v>
      </c>
      <c r="AS27" s="30" t="s">
        <v>92</v>
      </c>
      <c r="AT27" s="149" t="s">
        <v>31</v>
      </c>
      <c r="AU27" s="30" t="s">
        <v>92</v>
      </c>
      <c r="AV27" s="149" t="s">
        <v>31</v>
      </c>
      <c r="AW27" s="30" t="s">
        <v>92</v>
      </c>
      <c r="AX27" s="149" t="s">
        <v>31</v>
      </c>
      <c r="AY27" s="30" t="s">
        <v>92</v>
      </c>
      <c r="AZ27" s="149" t="s">
        <v>31</v>
      </c>
      <c r="BA27" s="30" t="s">
        <v>92</v>
      </c>
      <c r="BB27" s="149" t="s">
        <v>31</v>
      </c>
      <c r="BC27" s="30" t="s">
        <v>92</v>
      </c>
      <c r="BD27" s="149" t="s">
        <v>31</v>
      </c>
      <c r="BE27" s="30" t="s">
        <v>92</v>
      </c>
      <c r="BF27" s="149" t="s">
        <v>31</v>
      </c>
      <c r="BG27" s="30" t="s">
        <v>92</v>
      </c>
      <c r="BH27" s="149" t="s">
        <v>31</v>
      </c>
      <c r="BI27" s="30" t="s">
        <v>92</v>
      </c>
    </row>
    <row r="28" spans="1:61" s="28" customFormat="1" ht="30" customHeight="1">
      <c r="A28" s="83" t="s">
        <v>52</v>
      </c>
      <c r="B28" s="84">
        <v>1437486669</v>
      </c>
      <c r="C28" s="64">
        <v>76.5</v>
      </c>
      <c r="D28" s="84">
        <v>1567352486</v>
      </c>
      <c r="E28" s="85">
        <v>97.5</v>
      </c>
      <c r="F28" s="84">
        <v>1552731704</v>
      </c>
      <c r="G28" s="85">
        <f>ROUND(F28/D28*100,-(-1))</f>
        <v>99.1</v>
      </c>
      <c r="H28" s="84">
        <v>1534869095</v>
      </c>
      <c r="I28" s="85">
        <f>ROUND(H28/F28*100,-(-1))</f>
        <v>98.8</v>
      </c>
      <c r="J28" s="92">
        <v>1456745572</v>
      </c>
      <c r="K28" s="86">
        <f aca="true" t="shared" si="31" ref="K28:K33">ROUND(J28/H28*100,-(-1))</f>
        <v>94.9</v>
      </c>
      <c r="L28" s="92">
        <v>1308953780</v>
      </c>
      <c r="M28" s="86">
        <f aca="true" t="shared" si="32" ref="M28:M33">ROUND(L28/J28*100,-(-1))</f>
        <v>89.9</v>
      </c>
      <c r="N28" s="66">
        <v>1156302909</v>
      </c>
      <c r="O28" s="88">
        <f aca="true" t="shared" si="33" ref="O28:O33">ROUND(N28/L28*100,-(-1))</f>
        <v>88.3</v>
      </c>
      <c r="P28" s="68">
        <v>141083568</v>
      </c>
      <c r="Q28" s="82">
        <f aca="true" t="shared" si="34" ref="Q28:Q33">ROUND(P28/N28*100,-(-1))</f>
        <v>12.2</v>
      </c>
      <c r="R28" s="70">
        <v>17574750</v>
      </c>
      <c r="S28" s="82">
        <f aca="true" t="shared" si="35" ref="S28:S33">ROUND(R28/P28*100,-(-1))</f>
        <v>12.5</v>
      </c>
      <c r="T28" s="34">
        <v>14977790</v>
      </c>
      <c r="U28" s="82">
        <f>ROUND(T28/R28*100,-(-1))</f>
        <v>85.2</v>
      </c>
      <c r="V28" s="35">
        <v>11269733</v>
      </c>
      <c r="W28" s="82">
        <f>ROUND(V28/T28*100,-(-1))</f>
        <v>75.2</v>
      </c>
      <c r="X28" s="35">
        <v>6813343</v>
      </c>
      <c r="Y28" s="82">
        <f>ROUND(X28/V28*100,-(-1))</f>
        <v>60.5</v>
      </c>
      <c r="Z28" s="35">
        <v>3922998</v>
      </c>
      <c r="AA28" s="82">
        <f>ROUND(Z28/X28*100,-(-1))</f>
        <v>57.6</v>
      </c>
      <c r="AB28" s="35">
        <v>2535067</v>
      </c>
      <c r="AC28" s="82">
        <f>ROUND(AB28/Z28*100,-(-1))</f>
        <v>64.6</v>
      </c>
      <c r="AD28" s="35">
        <v>2206286</v>
      </c>
      <c r="AE28" s="82">
        <f>ROUND(AD28/AB28*100,-(-1))</f>
        <v>87</v>
      </c>
      <c r="AF28" s="35">
        <v>1618368</v>
      </c>
      <c r="AG28" s="82">
        <f>ROUND(AF28/AD28*100,-(-1))</f>
        <v>73.4</v>
      </c>
      <c r="AH28" s="35">
        <v>1091006</v>
      </c>
      <c r="AI28" s="82">
        <f>ROUND(AH28/AF28*100,-(-1))</f>
        <v>67.4</v>
      </c>
      <c r="AJ28" s="35">
        <v>767171</v>
      </c>
      <c r="AK28" s="82">
        <f>ROUND(AJ28/AH28*100,-(-1))</f>
        <v>70.3</v>
      </c>
      <c r="AL28" s="35">
        <v>279044</v>
      </c>
      <c r="AM28" s="82">
        <f>ROUND(AL28/AJ28*100,-(-1))</f>
        <v>36.4</v>
      </c>
      <c r="AN28" s="35">
        <v>169178</v>
      </c>
      <c r="AO28" s="82">
        <f>ROUND(AN28/AL28*100,-(-1))</f>
        <v>60.6</v>
      </c>
      <c r="AP28" s="35">
        <v>0</v>
      </c>
      <c r="AQ28" s="82">
        <f>ROUND(AP28/AL28*100,-(-1))</f>
        <v>0</v>
      </c>
      <c r="AR28" s="149" t="s">
        <v>31</v>
      </c>
      <c r="AS28" s="30" t="s">
        <v>92</v>
      </c>
      <c r="AT28" s="149" t="s">
        <v>31</v>
      </c>
      <c r="AU28" s="30" t="s">
        <v>92</v>
      </c>
      <c r="AV28" s="149" t="s">
        <v>31</v>
      </c>
      <c r="AW28" s="30" t="s">
        <v>92</v>
      </c>
      <c r="AX28" s="149" t="s">
        <v>31</v>
      </c>
      <c r="AY28" s="30" t="s">
        <v>92</v>
      </c>
      <c r="AZ28" s="149" t="s">
        <v>31</v>
      </c>
      <c r="BA28" s="30" t="s">
        <v>92</v>
      </c>
      <c r="BB28" s="149" t="s">
        <v>31</v>
      </c>
      <c r="BC28" s="30" t="s">
        <v>92</v>
      </c>
      <c r="BD28" s="149" t="s">
        <v>31</v>
      </c>
      <c r="BE28" s="30" t="s">
        <v>92</v>
      </c>
      <c r="BF28" s="149" t="s">
        <v>31</v>
      </c>
      <c r="BG28" s="30" t="s">
        <v>92</v>
      </c>
      <c r="BH28" s="149" t="s">
        <v>31</v>
      </c>
      <c r="BI28" s="30" t="s">
        <v>92</v>
      </c>
    </row>
    <row r="29" spans="1:61" s="28" customFormat="1" ht="42.75" customHeight="1">
      <c r="A29" s="80" t="s">
        <v>109</v>
      </c>
      <c r="B29" s="73">
        <v>70700167</v>
      </c>
      <c r="C29" s="151">
        <v>63.6</v>
      </c>
      <c r="D29" s="73">
        <v>10908958</v>
      </c>
      <c r="E29" s="74">
        <v>36.6</v>
      </c>
      <c r="F29" s="73">
        <v>2748753</v>
      </c>
      <c r="G29" s="74">
        <f>ROUND(F29/D29*100,-(-1))</f>
        <v>25.2</v>
      </c>
      <c r="H29" s="73">
        <v>2129111</v>
      </c>
      <c r="I29" s="74">
        <f>ROUND(H29/F29*100,-(-1))</f>
        <v>77.5</v>
      </c>
      <c r="J29" s="73">
        <v>1968701</v>
      </c>
      <c r="K29" s="75">
        <f t="shared" si="31"/>
        <v>92.5</v>
      </c>
      <c r="L29" s="73">
        <v>1596806</v>
      </c>
      <c r="M29" s="75">
        <f t="shared" si="32"/>
        <v>81.1</v>
      </c>
      <c r="N29" s="76">
        <v>778804</v>
      </c>
      <c r="O29" s="77">
        <f t="shared" si="33"/>
        <v>48.8</v>
      </c>
      <c r="P29" s="40">
        <v>418804</v>
      </c>
      <c r="Q29" s="78">
        <f t="shared" si="34"/>
        <v>53.8</v>
      </c>
      <c r="R29" s="39">
        <v>48083</v>
      </c>
      <c r="S29" s="78">
        <f t="shared" si="35"/>
        <v>11.5</v>
      </c>
      <c r="T29" s="136" t="s">
        <v>31</v>
      </c>
      <c r="U29" s="31" t="s">
        <v>31</v>
      </c>
      <c r="V29" s="136" t="s">
        <v>31</v>
      </c>
      <c r="W29" s="31" t="s">
        <v>31</v>
      </c>
      <c r="X29" s="136" t="s">
        <v>96</v>
      </c>
      <c r="Y29" s="31" t="s">
        <v>96</v>
      </c>
      <c r="Z29" s="136" t="s">
        <v>31</v>
      </c>
      <c r="AA29" s="30" t="s">
        <v>31</v>
      </c>
      <c r="AB29" s="136" t="s">
        <v>31</v>
      </c>
      <c r="AC29" s="31" t="s">
        <v>31</v>
      </c>
      <c r="AD29" s="136" t="s">
        <v>31</v>
      </c>
      <c r="AE29" s="31" t="s">
        <v>31</v>
      </c>
      <c r="AF29" s="136" t="s">
        <v>31</v>
      </c>
      <c r="AG29" s="31" t="s">
        <v>31</v>
      </c>
      <c r="AH29" s="136" t="s">
        <v>31</v>
      </c>
      <c r="AI29" s="31" t="s">
        <v>31</v>
      </c>
      <c r="AJ29" s="136" t="s">
        <v>31</v>
      </c>
      <c r="AK29" s="31" t="s">
        <v>31</v>
      </c>
      <c r="AL29" s="136" t="s">
        <v>31</v>
      </c>
      <c r="AM29" s="31" t="s">
        <v>31</v>
      </c>
      <c r="AN29" s="136" t="s">
        <v>31</v>
      </c>
      <c r="AO29" s="31" t="s">
        <v>31</v>
      </c>
      <c r="AP29" s="136" t="s">
        <v>31</v>
      </c>
      <c r="AQ29" s="31" t="s">
        <v>31</v>
      </c>
      <c r="AR29" s="136" t="s">
        <v>31</v>
      </c>
      <c r="AS29" s="31" t="s">
        <v>92</v>
      </c>
      <c r="AT29" s="136" t="s">
        <v>31</v>
      </c>
      <c r="AU29" s="31" t="s">
        <v>92</v>
      </c>
      <c r="AV29" s="136" t="s">
        <v>31</v>
      </c>
      <c r="AW29" s="31" t="s">
        <v>92</v>
      </c>
      <c r="AX29" s="136" t="s">
        <v>31</v>
      </c>
      <c r="AY29" s="31" t="s">
        <v>92</v>
      </c>
      <c r="AZ29" s="136" t="s">
        <v>31</v>
      </c>
      <c r="BA29" s="31" t="s">
        <v>92</v>
      </c>
      <c r="BB29" s="136" t="s">
        <v>31</v>
      </c>
      <c r="BC29" s="31" t="s">
        <v>92</v>
      </c>
      <c r="BD29" s="35">
        <v>174000</v>
      </c>
      <c r="BE29" s="30" t="s">
        <v>92</v>
      </c>
      <c r="BF29" s="149" t="s">
        <v>31</v>
      </c>
      <c r="BG29" s="30" t="s">
        <v>92</v>
      </c>
      <c r="BH29" s="35">
        <f>'[1]決算月報貼付'!E801</f>
        <v>15176600</v>
      </c>
      <c r="BI29" s="30" t="s">
        <v>92</v>
      </c>
    </row>
    <row r="30" spans="1:61" s="28" customFormat="1" ht="39.75" customHeight="1">
      <c r="A30" s="80" t="s">
        <v>53</v>
      </c>
      <c r="B30" s="73">
        <f>SUM(B31:B35)</f>
        <v>11938687147</v>
      </c>
      <c r="C30" s="74">
        <v>105</v>
      </c>
      <c r="D30" s="73">
        <f>SUM(D31:D35)</f>
        <v>15431666206</v>
      </c>
      <c r="E30" s="74">
        <v>120.1</v>
      </c>
      <c r="F30" s="73">
        <f>SUM(F31:F35)</f>
        <v>15713467770</v>
      </c>
      <c r="G30" s="74">
        <f>ROUND(F30/D30*100,-(-1))</f>
        <v>101.8</v>
      </c>
      <c r="H30" s="73">
        <f>SUM(H31:H35)</f>
        <v>16716748465</v>
      </c>
      <c r="I30" s="74">
        <f>ROUND(H30/F30*100,-(-1))</f>
        <v>106.4</v>
      </c>
      <c r="J30" s="73">
        <f>SUM(J31:J35)</f>
        <v>15670188416</v>
      </c>
      <c r="K30" s="75">
        <f t="shared" si="31"/>
        <v>93.7</v>
      </c>
      <c r="L30" s="73">
        <f>SUM(L31:L35)</f>
        <v>15266828269</v>
      </c>
      <c r="M30" s="75">
        <f t="shared" si="32"/>
        <v>97.4</v>
      </c>
      <c r="N30" s="76">
        <f>SUM(N31:N35)</f>
        <v>14860084237</v>
      </c>
      <c r="O30" s="77">
        <f t="shared" si="33"/>
        <v>97.3</v>
      </c>
      <c r="P30" s="40">
        <f>SUM(P31:P35)</f>
        <v>14596558601</v>
      </c>
      <c r="Q30" s="78">
        <f t="shared" si="34"/>
        <v>98.2</v>
      </c>
      <c r="R30" s="39">
        <f>SUM(R31:R35)</f>
        <v>14121763394</v>
      </c>
      <c r="S30" s="78">
        <f t="shared" si="35"/>
        <v>96.7</v>
      </c>
      <c r="T30" s="40">
        <f>SUM(T31:T35)</f>
        <v>13781782469</v>
      </c>
      <c r="U30" s="78">
        <f>ROUND(T30/R30*100,-(-1))</f>
        <v>97.6</v>
      </c>
      <c r="V30" s="81">
        <f>SUM(V31:V35)</f>
        <v>13493907073</v>
      </c>
      <c r="W30" s="106">
        <f>ROUND(V30/T30*100,-(-1))</f>
        <v>97.9</v>
      </c>
      <c r="X30" s="81">
        <f>SUM(X31:X35)</f>
        <v>13289107242</v>
      </c>
      <c r="Y30" s="106">
        <f>ROUND(X30/V30*100,-(-1))</f>
        <v>98.5</v>
      </c>
      <c r="Z30" s="81">
        <f>SUM(Z31:Z35)</f>
        <v>12781670601</v>
      </c>
      <c r="AA30" s="107">
        <f>ROUND(Z30/X30*100,-(-1))</f>
        <v>96.2</v>
      </c>
      <c r="AB30" s="81">
        <f>SUM(AB31:AB35)</f>
        <v>12253256494</v>
      </c>
      <c r="AC30" s="106">
        <f>ROUND(AB30/Z30*100,-(-1))</f>
        <v>95.9</v>
      </c>
      <c r="AD30" s="81">
        <f>SUM(AD31:AD35)</f>
        <v>11871213279</v>
      </c>
      <c r="AE30" s="106">
        <f>ROUND(AD30/AB30*100,-(-1))</f>
        <v>96.9</v>
      </c>
      <c r="AF30" s="81">
        <f>SUM(AF31:AF35)</f>
        <v>10677549153</v>
      </c>
      <c r="AG30" s="106">
        <f>ROUND(AF30/AD30*100,-(-1))</f>
        <v>89.9</v>
      </c>
      <c r="AH30" s="81">
        <f>SUM(AH31:AH35)</f>
        <v>861125515</v>
      </c>
      <c r="AI30" s="106">
        <f>ROUND(AH30/AF30*100,-(-1))</f>
        <v>8.1</v>
      </c>
      <c r="AJ30" s="81">
        <f>SUM(AJ31:AJ35)</f>
        <v>142486053</v>
      </c>
      <c r="AK30" s="106">
        <f>ROUND(AJ30/AH30*100,-(-1))</f>
        <v>16.5</v>
      </c>
      <c r="AL30" s="81">
        <f>SUM(AL31:AL35)</f>
        <v>120343859</v>
      </c>
      <c r="AM30" s="106">
        <f>ROUND(AL30/AJ30*100,-(-1))</f>
        <v>84.5</v>
      </c>
      <c r="AN30" s="81">
        <f>SUM(AN31:AN35)</f>
        <v>102758166</v>
      </c>
      <c r="AO30" s="106">
        <f>ROUND(AN30/AL30*100,-(-1))</f>
        <v>85.4</v>
      </c>
      <c r="AP30" s="81">
        <f>SUM(AP31:AP35)</f>
        <v>112402236</v>
      </c>
      <c r="AQ30" s="106">
        <f>ROUND(AP30/AL30*100,-(-1))</f>
        <v>93.4</v>
      </c>
      <c r="AR30" s="81">
        <f>SUM(AR31:AR35)</f>
        <v>95566882</v>
      </c>
      <c r="AS30" s="106">
        <f t="shared" si="17"/>
        <v>85</v>
      </c>
      <c r="AT30" s="81">
        <f>SUM(AT31:AT35)</f>
        <v>83862767</v>
      </c>
      <c r="AU30" s="106">
        <f>ROUND(AT30/AR30*100,-(-1))</f>
        <v>87.8</v>
      </c>
      <c r="AV30" s="81">
        <f>SUM(AV31:AV35)</f>
        <v>74678778</v>
      </c>
      <c r="AW30" s="106">
        <f>ROUND(AV30/AT30*100,-(-1))</f>
        <v>89</v>
      </c>
      <c r="AX30" s="81">
        <f>SUM(AX31:AX35)</f>
        <v>84856074</v>
      </c>
      <c r="AY30" s="106">
        <f>ROUND(AX30/AV30*100,-(-1))</f>
        <v>113.6</v>
      </c>
      <c r="AZ30" s="81">
        <f>SUM(AZ31:AZ35)</f>
        <v>71384774</v>
      </c>
      <c r="BA30" s="106">
        <f>ROUND(AZ30/AV30*100,-(-1))</f>
        <v>95.6</v>
      </c>
      <c r="BB30" s="81">
        <f>SUM(BB31:BB35)</f>
        <v>80928510</v>
      </c>
      <c r="BC30" s="106">
        <f>ROUND(BB30/AZ30*100,-(-1))</f>
        <v>113.4</v>
      </c>
      <c r="BD30" s="81">
        <f>SUM(BD31:BD35)</f>
        <v>98410487</v>
      </c>
      <c r="BE30" s="106">
        <f>ROUND(BD30/BB30*100,-(-1))</f>
        <v>121.6</v>
      </c>
      <c r="BF30" s="81">
        <f>SUM(BF31:BF35)</f>
        <v>112938877</v>
      </c>
      <c r="BG30" s="106">
        <f>ROUND(BF30/BB30*100,-(-1))</f>
        <v>139.6</v>
      </c>
      <c r="BH30" s="81">
        <f>SUM(BH31:BH35)</f>
        <v>135453191</v>
      </c>
      <c r="BI30" s="106">
        <f>ROUND(BH30/BD30*100,-(-1))</f>
        <v>137.6</v>
      </c>
    </row>
    <row r="31" spans="1:61" s="28" customFormat="1" ht="31.5" customHeight="1">
      <c r="A31" s="83" t="s">
        <v>54</v>
      </c>
      <c r="B31" s="84">
        <v>4512747600</v>
      </c>
      <c r="C31" s="85">
        <v>104.2</v>
      </c>
      <c r="D31" s="84">
        <v>4417438600</v>
      </c>
      <c r="E31" s="85">
        <v>103.8</v>
      </c>
      <c r="F31" s="84">
        <v>4573631700</v>
      </c>
      <c r="G31" s="85">
        <f>ROUND(F31/D31*100,-(-1))</f>
        <v>103.5</v>
      </c>
      <c r="H31" s="84">
        <v>4995183800</v>
      </c>
      <c r="I31" s="85">
        <f>ROUND(H31/F31*100,-(-1))</f>
        <v>109.2</v>
      </c>
      <c r="J31" s="84">
        <v>4215669500</v>
      </c>
      <c r="K31" s="86">
        <f t="shared" si="31"/>
        <v>84.4</v>
      </c>
      <c r="L31" s="84">
        <v>3947631300</v>
      </c>
      <c r="M31" s="86">
        <f t="shared" si="32"/>
        <v>93.6</v>
      </c>
      <c r="N31" s="87">
        <v>3635385300</v>
      </c>
      <c r="O31" s="88">
        <f t="shared" si="33"/>
        <v>92.1</v>
      </c>
      <c r="P31" s="34">
        <v>3555001500</v>
      </c>
      <c r="Q31" s="82">
        <f t="shared" si="34"/>
        <v>97.8</v>
      </c>
      <c r="R31" s="35">
        <v>3449458100</v>
      </c>
      <c r="S31" s="82">
        <f t="shared" si="35"/>
        <v>97</v>
      </c>
      <c r="T31" s="38">
        <v>3178644000</v>
      </c>
      <c r="U31" s="82">
        <f>ROUND(T31/R31*100,-(-1))</f>
        <v>92.1</v>
      </c>
      <c r="V31" s="38">
        <v>3229863100</v>
      </c>
      <c r="W31" s="152">
        <f>ROUND(V31/T31*100,-(-1))</f>
        <v>101.6</v>
      </c>
      <c r="X31" s="38">
        <v>3265458100</v>
      </c>
      <c r="Y31" s="89">
        <f>ROUND(X31/V31*100,-(-1))</f>
        <v>101.1</v>
      </c>
      <c r="Z31" s="38">
        <v>3220525700</v>
      </c>
      <c r="AA31" s="89">
        <f>ROUND(Z31/X31*100,-(-1))</f>
        <v>98.6</v>
      </c>
      <c r="AB31" s="38">
        <v>3182028200</v>
      </c>
      <c r="AC31" s="89">
        <f>ROUND(AB31/Z31*100,-(-1))</f>
        <v>98.8</v>
      </c>
      <c r="AD31" s="38">
        <v>3013379400</v>
      </c>
      <c r="AE31" s="152">
        <f>ROUND(AD31/AB31*100,-(-1))</f>
        <v>94.7</v>
      </c>
      <c r="AF31" s="38">
        <v>2780948300</v>
      </c>
      <c r="AG31" s="89">
        <f>ROUND(AF31/AD31*100,-(-1))</f>
        <v>92.3</v>
      </c>
      <c r="AH31" s="97" t="s">
        <v>31</v>
      </c>
      <c r="AI31" s="101" t="s">
        <v>31</v>
      </c>
      <c r="AJ31" s="97" t="s">
        <v>31</v>
      </c>
      <c r="AK31" s="101" t="s">
        <v>31</v>
      </c>
      <c r="AL31" s="97" t="s">
        <v>31</v>
      </c>
      <c r="AM31" s="101" t="s">
        <v>31</v>
      </c>
      <c r="AN31" s="97" t="s">
        <v>31</v>
      </c>
      <c r="AO31" s="101" t="s">
        <v>31</v>
      </c>
      <c r="AP31" s="102" t="s">
        <v>61</v>
      </c>
      <c r="AQ31" s="101" t="s">
        <v>31</v>
      </c>
      <c r="AR31" s="102" t="s">
        <v>61</v>
      </c>
      <c r="AS31" s="101" t="s">
        <v>8</v>
      </c>
      <c r="AT31" s="102" t="s">
        <v>61</v>
      </c>
      <c r="AU31" s="101" t="s">
        <v>8</v>
      </c>
      <c r="AV31" s="102" t="s">
        <v>61</v>
      </c>
      <c r="AW31" s="101" t="s">
        <v>8</v>
      </c>
      <c r="AX31" s="102" t="s">
        <v>61</v>
      </c>
      <c r="AY31" s="101" t="s">
        <v>8</v>
      </c>
      <c r="AZ31" s="102" t="s">
        <v>61</v>
      </c>
      <c r="BA31" s="101" t="s">
        <v>8</v>
      </c>
      <c r="BB31" s="102" t="s">
        <v>61</v>
      </c>
      <c r="BC31" s="101" t="s">
        <v>8</v>
      </c>
      <c r="BD31" s="102" t="s">
        <v>61</v>
      </c>
      <c r="BE31" s="101" t="s">
        <v>8</v>
      </c>
      <c r="BF31" s="102" t="s">
        <v>61</v>
      </c>
      <c r="BG31" s="101" t="s">
        <v>8</v>
      </c>
      <c r="BH31" s="102" t="s">
        <v>61</v>
      </c>
      <c r="BI31" s="101" t="s">
        <v>8</v>
      </c>
    </row>
    <row r="32" spans="1:61" s="28" customFormat="1" ht="30" customHeight="1">
      <c r="A32" s="83" t="s">
        <v>55</v>
      </c>
      <c r="B32" s="84">
        <v>7390500847</v>
      </c>
      <c r="C32" s="85">
        <v>105.4</v>
      </c>
      <c r="D32" s="84">
        <v>11003478306</v>
      </c>
      <c r="E32" s="85">
        <v>128.2</v>
      </c>
      <c r="F32" s="84">
        <v>11129272470</v>
      </c>
      <c r="G32" s="85">
        <f>ROUND(F32/D32*100,-(-1))</f>
        <v>101.1</v>
      </c>
      <c r="H32" s="84">
        <v>11711070665</v>
      </c>
      <c r="I32" s="85">
        <f>ROUND(H32/F32*100,-(-1))</f>
        <v>105.2</v>
      </c>
      <c r="J32" s="84">
        <v>11443927116</v>
      </c>
      <c r="K32" s="86">
        <f t="shared" si="31"/>
        <v>97.7</v>
      </c>
      <c r="L32" s="84">
        <v>11308230769</v>
      </c>
      <c r="M32" s="86">
        <f t="shared" si="32"/>
        <v>98.8</v>
      </c>
      <c r="N32" s="87">
        <v>11213496437</v>
      </c>
      <c r="O32" s="88">
        <f t="shared" si="33"/>
        <v>99.2</v>
      </c>
      <c r="P32" s="34">
        <v>11030269401</v>
      </c>
      <c r="Q32" s="82">
        <f t="shared" si="34"/>
        <v>98.4</v>
      </c>
      <c r="R32" s="35">
        <v>10660996094</v>
      </c>
      <c r="S32" s="82">
        <f t="shared" si="35"/>
        <v>96.7</v>
      </c>
      <c r="T32" s="35">
        <v>10591794969</v>
      </c>
      <c r="U32" s="82">
        <f>ROUND(T32/R32*100,-(-1))</f>
        <v>99.4</v>
      </c>
      <c r="V32" s="35">
        <v>10252561273</v>
      </c>
      <c r="W32" s="153">
        <f>ROUND(V32/T32*100,-(-1))</f>
        <v>96.8</v>
      </c>
      <c r="X32" s="35">
        <v>9998068642</v>
      </c>
      <c r="Y32" s="82">
        <f>ROUND(X32/V32*100,-(-1))</f>
        <v>97.5</v>
      </c>
      <c r="Z32" s="35">
        <v>9384718807</v>
      </c>
      <c r="AA32" s="99">
        <f>ROUND(Z32/X32*100,-(-1))</f>
        <v>93.9</v>
      </c>
      <c r="AB32" s="35">
        <v>8880826341</v>
      </c>
      <c r="AC32" s="82">
        <f>ROUND(AB32/Z32*100,-(-1))</f>
        <v>94.6</v>
      </c>
      <c r="AD32" s="35">
        <v>8714785183</v>
      </c>
      <c r="AE32" s="153">
        <f>ROUND(AD32/AB32*100,-(-1))</f>
        <v>98.1</v>
      </c>
      <c r="AF32" s="35">
        <v>7741477621</v>
      </c>
      <c r="AG32" s="82">
        <f>ROUND(AF32/AD32*100,-(-1))</f>
        <v>88.8</v>
      </c>
      <c r="AH32" s="35">
        <v>760238477</v>
      </c>
      <c r="AI32" s="153">
        <f>ROUND(AH32/AF32*100,-(-1))</f>
        <v>9.8</v>
      </c>
      <c r="AJ32" s="35">
        <v>481944</v>
      </c>
      <c r="AK32" s="153">
        <f>ROUND(AJ32/AH32*100,-(-1))</f>
        <v>0.1</v>
      </c>
      <c r="AL32" s="52">
        <v>141032</v>
      </c>
      <c r="AM32" s="153">
        <f>ROUND(AL32/AJ32*100,-(-1))</f>
        <v>29.3</v>
      </c>
      <c r="AN32" s="35">
        <v>0</v>
      </c>
      <c r="AO32" s="153">
        <f>ROUND(AN32/AL32*100,-(-1))</f>
        <v>0</v>
      </c>
      <c r="AP32" s="102" t="s">
        <v>61</v>
      </c>
      <c r="AQ32" s="101" t="s">
        <v>31</v>
      </c>
      <c r="AR32" s="102" t="s">
        <v>61</v>
      </c>
      <c r="AS32" s="30" t="s">
        <v>8</v>
      </c>
      <c r="AT32" s="102" t="s">
        <v>61</v>
      </c>
      <c r="AU32" s="30" t="s">
        <v>8</v>
      </c>
      <c r="AV32" s="102" t="s">
        <v>61</v>
      </c>
      <c r="AW32" s="30" t="s">
        <v>8</v>
      </c>
      <c r="AX32" s="102" t="s">
        <v>61</v>
      </c>
      <c r="AY32" s="30" t="s">
        <v>8</v>
      </c>
      <c r="AZ32" s="102" t="s">
        <v>61</v>
      </c>
      <c r="BA32" s="30" t="s">
        <v>8</v>
      </c>
      <c r="BB32" s="102" t="s">
        <v>61</v>
      </c>
      <c r="BC32" s="30" t="s">
        <v>8</v>
      </c>
      <c r="BD32" s="102" t="s">
        <v>61</v>
      </c>
      <c r="BE32" s="30" t="s">
        <v>8</v>
      </c>
      <c r="BF32" s="102" t="s">
        <v>61</v>
      </c>
      <c r="BG32" s="30" t="s">
        <v>8</v>
      </c>
      <c r="BH32" s="102" t="s">
        <v>61</v>
      </c>
      <c r="BI32" s="30" t="s">
        <v>8</v>
      </c>
    </row>
    <row r="33" spans="1:61" s="28" customFormat="1" ht="30" customHeight="1">
      <c r="A33" s="83" t="s">
        <v>22</v>
      </c>
      <c r="B33" s="84">
        <v>11812900</v>
      </c>
      <c r="C33" s="85">
        <v>98</v>
      </c>
      <c r="D33" s="84">
        <v>10749300</v>
      </c>
      <c r="E33" s="85">
        <v>98.8</v>
      </c>
      <c r="F33" s="84">
        <v>10563600</v>
      </c>
      <c r="G33" s="85">
        <v>98.3</v>
      </c>
      <c r="H33" s="84">
        <v>10494000</v>
      </c>
      <c r="I33" s="85">
        <v>99.3</v>
      </c>
      <c r="J33" s="84">
        <v>10591800</v>
      </c>
      <c r="K33" s="86">
        <f t="shared" si="31"/>
        <v>100.9</v>
      </c>
      <c r="L33" s="84">
        <v>10966200</v>
      </c>
      <c r="M33" s="86">
        <f t="shared" si="32"/>
        <v>103.5</v>
      </c>
      <c r="N33" s="87">
        <v>11202500</v>
      </c>
      <c r="O33" s="88">
        <f t="shared" si="33"/>
        <v>102.2</v>
      </c>
      <c r="P33" s="34">
        <v>11287700</v>
      </c>
      <c r="Q33" s="82">
        <f t="shared" si="34"/>
        <v>100.8</v>
      </c>
      <c r="R33" s="35">
        <v>11309200</v>
      </c>
      <c r="S33" s="82">
        <f t="shared" si="35"/>
        <v>100.2</v>
      </c>
      <c r="T33" s="34">
        <v>11343500</v>
      </c>
      <c r="U33" s="82">
        <f>ROUND(T33/R33*100,-(-1))</f>
        <v>100.3</v>
      </c>
      <c r="V33" s="35">
        <v>11482700</v>
      </c>
      <c r="W33" s="153">
        <f>ROUND(V33/T33*100,-(-1))</f>
        <v>101.2</v>
      </c>
      <c r="X33" s="97" t="s">
        <v>96</v>
      </c>
      <c r="Y33" s="30" t="s">
        <v>96</v>
      </c>
      <c r="Z33" s="102" t="s">
        <v>78</v>
      </c>
      <c r="AA33" s="30" t="s">
        <v>31</v>
      </c>
      <c r="AB33" s="97" t="s">
        <v>78</v>
      </c>
      <c r="AC33" s="30" t="s">
        <v>78</v>
      </c>
      <c r="AD33" s="97" t="s">
        <v>78</v>
      </c>
      <c r="AE33" s="30" t="s">
        <v>78</v>
      </c>
      <c r="AF33" s="97" t="s">
        <v>78</v>
      </c>
      <c r="AG33" s="30" t="s">
        <v>78</v>
      </c>
      <c r="AH33" s="97" t="s">
        <v>78</v>
      </c>
      <c r="AI33" s="30" t="s">
        <v>78</v>
      </c>
      <c r="AJ33" s="97" t="s">
        <v>78</v>
      </c>
      <c r="AK33" s="30" t="s">
        <v>78</v>
      </c>
      <c r="AL33" s="97" t="s">
        <v>78</v>
      </c>
      <c r="AM33" s="30" t="s">
        <v>78</v>
      </c>
      <c r="AN33" s="97" t="s">
        <v>78</v>
      </c>
      <c r="AO33" s="30" t="s">
        <v>78</v>
      </c>
      <c r="AP33" s="102" t="s">
        <v>61</v>
      </c>
      <c r="AQ33" s="30" t="s">
        <v>31</v>
      </c>
      <c r="AR33" s="102" t="s">
        <v>84</v>
      </c>
      <c r="AS33" s="30" t="s">
        <v>8</v>
      </c>
      <c r="AT33" s="102" t="s">
        <v>61</v>
      </c>
      <c r="AU33" s="30" t="s">
        <v>8</v>
      </c>
      <c r="AV33" s="102" t="s">
        <v>61</v>
      </c>
      <c r="AW33" s="30" t="s">
        <v>8</v>
      </c>
      <c r="AX33" s="102" t="s">
        <v>61</v>
      </c>
      <c r="AY33" s="30" t="s">
        <v>8</v>
      </c>
      <c r="AZ33" s="102" t="s">
        <v>61</v>
      </c>
      <c r="BA33" s="30" t="s">
        <v>8</v>
      </c>
      <c r="BB33" s="102" t="s">
        <v>61</v>
      </c>
      <c r="BC33" s="30" t="s">
        <v>8</v>
      </c>
      <c r="BD33" s="102" t="s">
        <v>61</v>
      </c>
      <c r="BE33" s="30" t="s">
        <v>8</v>
      </c>
      <c r="BF33" s="102" t="s">
        <v>61</v>
      </c>
      <c r="BG33" s="30" t="s">
        <v>8</v>
      </c>
      <c r="BH33" s="102" t="s">
        <v>61</v>
      </c>
      <c r="BI33" s="30" t="s">
        <v>8</v>
      </c>
    </row>
    <row r="34" spans="1:61" s="28" customFormat="1" ht="30" customHeight="1">
      <c r="A34" s="83" t="s">
        <v>21</v>
      </c>
      <c r="B34" s="84">
        <v>11812900</v>
      </c>
      <c r="C34" s="85">
        <v>98</v>
      </c>
      <c r="D34" s="92" t="s">
        <v>8</v>
      </c>
      <c r="E34" s="93" t="s">
        <v>8</v>
      </c>
      <c r="F34" s="92" t="s">
        <v>8</v>
      </c>
      <c r="G34" s="92" t="s">
        <v>8</v>
      </c>
      <c r="H34" s="92" t="s">
        <v>9</v>
      </c>
      <c r="I34" s="92" t="s">
        <v>8</v>
      </c>
      <c r="J34" s="94" t="s">
        <v>79</v>
      </c>
      <c r="K34" s="94" t="s">
        <v>79</v>
      </c>
      <c r="L34" s="94" t="s">
        <v>79</v>
      </c>
      <c r="M34" s="65" t="s">
        <v>79</v>
      </c>
      <c r="N34" s="95" t="s">
        <v>79</v>
      </c>
      <c r="O34" s="96" t="s">
        <v>79</v>
      </c>
      <c r="P34" s="97" t="s">
        <v>79</v>
      </c>
      <c r="Q34" s="96" t="s">
        <v>79</v>
      </c>
      <c r="R34" s="97" t="s">
        <v>79</v>
      </c>
      <c r="S34" s="30" t="s">
        <v>79</v>
      </c>
      <c r="T34" s="97" t="s">
        <v>79</v>
      </c>
      <c r="U34" s="30" t="s">
        <v>79</v>
      </c>
      <c r="V34" s="97" t="s">
        <v>79</v>
      </c>
      <c r="W34" s="96" t="s">
        <v>79</v>
      </c>
      <c r="X34" s="35">
        <v>25580500</v>
      </c>
      <c r="Y34" s="30" t="s">
        <v>97</v>
      </c>
      <c r="Z34" s="35">
        <v>27027000</v>
      </c>
      <c r="AA34" s="82">
        <f>ROUND(Z34/X34*100,-(-1))</f>
        <v>105.7</v>
      </c>
      <c r="AB34" s="35">
        <v>27258000</v>
      </c>
      <c r="AC34" s="82">
        <f>ROUND(AB34/Z34*100,-(-1))</f>
        <v>100.9</v>
      </c>
      <c r="AD34" s="35">
        <v>21095400</v>
      </c>
      <c r="AE34" s="153">
        <f>ROUND(AD34/AB34*100,-(-1))</f>
        <v>77.4</v>
      </c>
      <c r="AF34" s="35">
        <v>20023900</v>
      </c>
      <c r="AG34" s="82">
        <f>ROUND(AF34/AD34*100,-(-1))</f>
        <v>94.9</v>
      </c>
      <c r="AH34" s="35">
        <v>20355700</v>
      </c>
      <c r="AI34" s="153">
        <f>ROUND(AH34/AF34*100,-(-1))</f>
        <v>101.7</v>
      </c>
      <c r="AJ34" s="35">
        <v>20334900</v>
      </c>
      <c r="AK34" s="153">
        <f>ROUND(AJ34/AH34*100,-(-1))</f>
        <v>99.9</v>
      </c>
      <c r="AL34" s="52">
        <v>21326500</v>
      </c>
      <c r="AM34" s="153">
        <f>ROUND(AL34/AJ34*100,-(-1))</f>
        <v>104.9</v>
      </c>
      <c r="AN34" s="35">
        <v>19522000</v>
      </c>
      <c r="AO34" s="153">
        <f>ROUND(AN34/AL34*100,-(-1))</f>
        <v>91.5</v>
      </c>
      <c r="AP34" s="35">
        <v>14328400</v>
      </c>
      <c r="AQ34" s="82">
        <f>ROUND(AP34/AL34*100,-(-1))</f>
        <v>67.2</v>
      </c>
      <c r="AR34" s="35">
        <v>12869500</v>
      </c>
      <c r="AS34" s="82">
        <f t="shared" si="17"/>
        <v>89.8</v>
      </c>
      <c r="AT34" s="35">
        <v>8891400</v>
      </c>
      <c r="AU34" s="82">
        <f>ROUND(AT34/AR34*100,-(-1))</f>
        <v>69.1</v>
      </c>
      <c r="AV34" s="35">
        <v>8692500</v>
      </c>
      <c r="AW34" s="82">
        <f>ROUND(AV34/AT34*100,-(-1))</f>
        <v>97.8</v>
      </c>
      <c r="AX34" s="35">
        <v>9062000</v>
      </c>
      <c r="AY34" s="82">
        <f>ROUND(AX34/AV34*100,-(-1))</f>
        <v>104.3</v>
      </c>
      <c r="AZ34" s="35">
        <v>8567900</v>
      </c>
      <c r="BA34" s="82">
        <f>ROUND(AZ34/AV34*100,-(-1))</f>
        <v>98.6</v>
      </c>
      <c r="BB34" s="35">
        <v>8758700</v>
      </c>
      <c r="BC34" s="82">
        <f>ROUND(BB34/AZ34*100,-(-1))</f>
        <v>102.2</v>
      </c>
      <c r="BD34" s="35">
        <v>8698500</v>
      </c>
      <c r="BE34" s="82">
        <f>ROUND(BD34/BB34*100,-(-1))</f>
        <v>99.3</v>
      </c>
      <c r="BF34" s="35">
        <v>8038800</v>
      </c>
      <c r="BG34" s="82">
        <f>ROUND(BF34/BB34*100,-(-1))</f>
        <v>91.8</v>
      </c>
      <c r="BH34" s="35">
        <f>'[1]決算月報貼付'!E795</f>
        <v>7797000</v>
      </c>
      <c r="BI34" s="82">
        <f>ROUND(BH34/BD34*100,-(-1))</f>
        <v>89.6</v>
      </c>
    </row>
    <row r="35" spans="1:61" s="28" customFormat="1" ht="30" customHeight="1">
      <c r="A35" s="80" t="s">
        <v>24</v>
      </c>
      <c r="B35" s="73">
        <v>11812900</v>
      </c>
      <c r="C35" s="74">
        <v>98</v>
      </c>
      <c r="D35" s="108" t="s">
        <v>8</v>
      </c>
      <c r="E35" s="109" t="s">
        <v>8</v>
      </c>
      <c r="F35" s="108" t="s">
        <v>8</v>
      </c>
      <c r="G35" s="108" t="s">
        <v>8</v>
      </c>
      <c r="H35" s="108" t="s">
        <v>9</v>
      </c>
      <c r="I35" s="108" t="s">
        <v>8</v>
      </c>
      <c r="J35" s="154" t="s">
        <v>80</v>
      </c>
      <c r="K35" s="154" t="s">
        <v>80</v>
      </c>
      <c r="L35" s="154" t="s">
        <v>80</v>
      </c>
      <c r="M35" s="155" t="s">
        <v>80</v>
      </c>
      <c r="N35" s="156" t="s">
        <v>80</v>
      </c>
      <c r="O35" s="31" t="s">
        <v>80</v>
      </c>
      <c r="P35" s="136" t="s">
        <v>80</v>
      </c>
      <c r="Q35" s="31" t="s">
        <v>80</v>
      </c>
      <c r="R35" s="136" t="s">
        <v>80</v>
      </c>
      <c r="S35" s="31" t="s">
        <v>80</v>
      </c>
      <c r="T35" s="136" t="s">
        <v>80</v>
      </c>
      <c r="U35" s="31" t="s">
        <v>80</v>
      </c>
      <c r="V35" s="136" t="s">
        <v>80</v>
      </c>
      <c r="W35" s="31" t="s">
        <v>80</v>
      </c>
      <c r="X35" s="136" t="s">
        <v>96</v>
      </c>
      <c r="Y35" s="31" t="s">
        <v>96</v>
      </c>
      <c r="Z35" s="39">
        <v>149399094</v>
      </c>
      <c r="AA35" s="31" t="s">
        <v>23</v>
      </c>
      <c r="AB35" s="39">
        <v>163143953</v>
      </c>
      <c r="AC35" s="157">
        <f>ROUND(AB35/Z35*100,-(-1))</f>
        <v>109.2</v>
      </c>
      <c r="AD35" s="39">
        <v>121953296</v>
      </c>
      <c r="AE35" s="158">
        <f>ROUND(AD35/AB35*100,-(-1))</f>
        <v>74.8</v>
      </c>
      <c r="AF35" s="39">
        <v>135099332</v>
      </c>
      <c r="AG35" s="157">
        <f>ROUND(AF35/AD35*100,-(-1))</f>
        <v>110.8</v>
      </c>
      <c r="AH35" s="39">
        <v>80531338</v>
      </c>
      <c r="AI35" s="158">
        <f>ROUND(AH35/AF35*100,-(-1))</f>
        <v>59.6</v>
      </c>
      <c r="AJ35" s="39">
        <v>121669209</v>
      </c>
      <c r="AK35" s="158">
        <f>ROUND(AJ35/AH35*100,-(-1))</f>
        <v>151.1</v>
      </c>
      <c r="AL35" s="53">
        <v>98876327</v>
      </c>
      <c r="AM35" s="158">
        <f>ROUND(AL35/AJ35*100,-(-1))</f>
        <v>81.3</v>
      </c>
      <c r="AN35" s="39">
        <v>83236166</v>
      </c>
      <c r="AO35" s="158">
        <f>ROUND(AN35/AL35*100,-(-1))</f>
        <v>84.2</v>
      </c>
      <c r="AP35" s="39">
        <v>98073836</v>
      </c>
      <c r="AQ35" s="157">
        <f>ROUND(AP35/AL35*100,-(-1))</f>
        <v>99.2</v>
      </c>
      <c r="AR35" s="39">
        <v>82697382</v>
      </c>
      <c r="AS35" s="157">
        <f t="shared" si="17"/>
        <v>84.3</v>
      </c>
      <c r="AT35" s="39">
        <v>74971367</v>
      </c>
      <c r="AU35" s="157">
        <f>ROUND(AT35/AR35*100,-(-1))</f>
        <v>90.7</v>
      </c>
      <c r="AV35" s="39">
        <v>65986278</v>
      </c>
      <c r="AW35" s="157">
        <f>ROUND(AV35/AT35*100,-(-1))</f>
        <v>88</v>
      </c>
      <c r="AX35" s="39">
        <v>75794074</v>
      </c>
      <c r="AY35" s="157">
        <f>ROUND(AX35/AV35*100,-(-1))</f>
        <v>114.9</v>
      </c>
      <c r="AZ35" s="39">
        <v>62816874</v>
      </c>
      <c r="BA35" s="157">
        <f>ROUND(AZ35/AV35*100,-(-1))</f>
        <v>95.2</v>
      </c>
      <c r="BB35" s="39">
        <v>72169810</v>
      </c>
      <c r="BC35" s="157">
        <f>ROUND(BB35/AZ35*100,-(-1))</f>
        <v>114.9</v>
      </c>
      <c r="BD35" s="39">
        <v>89711987</v>
      </c>
      <c r="BE35" s="157">
        <f>ROUND(BD35/BB35*100,-(-1))</f>
        <v>124.3</v>
      </c>
      <c r="BF35" s="39">
        <v>104900077</v>
      </c>
      <c r="BG35" s="157">
        <f>ROUND(BF35/BB35*100,-(-1))</f>
        <v>145.4</v>
      </c>
      <c r="BH35" s="39">
        <f>'[1]決算月報貼付'!E798</f>
        <v>127656191</v>
      </c>
      <c r="BI35" s="157">
        <f>ROUND(BH35/BD35*100,-(-1))</f>
        <v>142.3</v>
      </c>
    </row>
  </sheetData>
  <sheetProtection/>
  <mergeCells count="4">
    <mergeCell ref="A6:A7"/>
    <mergeCell ref="B4:C4"/>
    <mergeCell ref="J4:L4"/>
    <mergeCell ref="A2:AU2"/>
  </mergeCells>
  <conditionalFormatting sqref="AI4:AI21 AI24:AI65536 AR4:AS4 AR36:AS65536 AJ4:AQ65536 AP5:AS35 A36:Y65536 X5:Y35 H4:J4 D6:D12 F6:U12 P22:W23 A24:D35 E6 A4:E5 W15:W21 F15:I21 J13:U21 F5:W5 D15:D21 A6:C21 V6:V21 F24:W35 W6:W12 Z4:Z65536 AB4:AH65536 AA4:AA21 AA24:AA25 AA34:AA65536 AA28:AA32 BJ24:IV65536 BJ4:IV21">
    <cfRule type="expression" priority="33" dxfId="1" stopIfTrue="1">
      <formula>ISFORMULA</formula>
    </cfRule>
  </conditionalFormatting>
  <conditionalFormatting sqref="AI22:AI23 BJ22:IV23 BJ2:IV3 AR3:AS3 A22:D23 F22:M23 P4 A3:C3">
    <cfRule type="expression" priority="34" dxfId="0" stopIfTrue="1">
      <formula>ISFORMULA</formula>
    </cfRule>
  </conditionalFormatting>
  <conditionalFormatting sqref="AT4:AU65536">
    <cfRule type="expression" priority="29" dxfId="1" stopIfTrue="1">
      <formula>ISFORMULA</formula>
    </cfRule>
  </conditionalFormatting>
  <conditionalFormatting sqref="AT3:AU3">
    <cfRule type="expression" priority="30" dxfId="0" stopIfTrue="1">
      <formula>ISFORMULA</formula>
    </cfRule>
  </conditionalFormatting>
  <conditionalFormatting sqref="AV4:AW65536">
    <cfRule type="expression" priority="27" dxfId="1" stopIfTrue="1">
      <formula>ISFORMULA</formula>
    </cfRule>
  </conditionalFormatting>
  <conditionalFormatting sqref="AV3:AW3">
    <cfRule type="expression" priority="28" dxfId="0" stopIfTrue="1">
      <formula>ISFORMULA</formula>
    </cfRule>
  </conditionalFormatting>
  <conditionalFormatting sqref="BB4:BC6 BB36:BC65536 BB7:BB35">
    <cfRule type="expression" priority="25" dxfId="1" stopIfTrue="1">
      <formula>ISFORMULA</formula>
    </cfRule>
  </conditionalFormatting>
  <conditionalFormatting sqref="BB3:BC3">
    <cfRule type="expression" priority="26" dxfId="0" stopIfTrue="1">
      <formula>ISFORMULA</formula>
    </cfRule>
  </conditionalFormatting>
  <conditionalFormatting sqref="AX4:AY6 AX36:AY65536 AX7:AX35">
    <cfRule type="expression" priority="21" dxfId="1" stopIfTrue="1">
      <formula>ISFORMULA</formula>
    </cfRule>
  </conditionalFormatting>
  <conditionalFormatting sqref="AX3:AY3">
    <cfRule type="expression" priority="22" dxfId="0" stopIfTrue="1">
      <formula>ISFORMULA</formula>
    </cfRule>
  </conditionalFormatting>
  <conditionalFormatting sqref="AY7:AY35">
    <cfRule type="expression" priority="20" dxfId="1" stopIfTrue="1">
      <formula>ISFORMULA</formula>
    </cfRule>
  </conditionalFormatting>
  <conditionalFormatting sqref="BC7:BC35">
    <cfRule type="expression" priority="19" dxfId="1" stopIfTrue="1">
      <formula>ISFORMULA</formula>
    </cfRule>
  </conditionalFormatting>
  <conditionalFormatting sqref="AZ4:BA6 AZ36:BA65536 AZ7:AZ35">
    <cfRule type="expression" priority="17" dxfId="1" stopIfTrue="1">
      <formula>ISFORMULA</formula>
    </cfRule>
  </conditionalFormatting>
  <conditionalFormatting sqref="AZ3:BA3">
    <cfRule type="expression" priority="18" dxfId="0" stopIfTrue="1">
      <formula>ISFORMULA</formula>
    </cfRule>
  </conditionalFormatting>
  <conditionalFormatting sqref="BA7:BA35">
    <cfRule type="expression" priority="16" dxfId="1" stopIfTrue="1">
      <formula>ISFORMULA</formula>
    </cfRule>
  </conditionalFormatting>
  <conditionalFormatting sqref="BD4:BE6 BD36:BE65536 BD7:BD35">
    <cfRule type="expression" priority="14" dxfId="1" stopIfTrue="1">
      <formula>ISFORMULA</formula>
    </cfRule>
  </conditionalFormatting>
  <conditionalFormatting sqref="BD3:BE3">
    <cfRule type="expression" priority="15" dxfId="0" stopIfTrue="1">
      <formula>ISFORMULA</formula>
    </cfRule>
  </conditionalFormatting>
  <conditionalFormatting sqref="BE7:BE28 BE30:BE35">
    <cfRule type="expression" priority="13" dxfId="1" stopIfTrue="1">
      <formula>ISFORMULA</formula>
    </cfRule>
  </conditionalFormatting>
  <conditionalFormatting sqref="BF4:BG6 BF36:BG65536 BF7:BF35">
    <cfRule type="expression" priority="8" dxfId="1" stopIfTrue="1">
      <formula>ISFORMULA</formula>
    </cfRule>
  </conditionalFormatting>
  <conditionalFormatting sqref="BF3:BG3">
    <cfRule type="expression" priority="9" dxfId="0" stopIfTrue="1">
      <formula>ISFORMULA</formula>
    </cfRule>
  </conditionalFormatting>
  <conditionalFormatting sqref="BG7:BG35">
    <cfRule type="expression" priority="7" dxfId="1" stopIfTrue="1">
      <formula>ISFORMULA</formula>
    </cfRule>
  </conditionalFormatting>
  <conditionalFormatting sqref="BE29">
    <cfRule type="expression" priority="5" dxfId="1" stopIfTrue="1">
      <formula>ISFORMULA</formula>
    </cfRule>
  </conditionalFormatting>
  <conditionalFormatting sqref="BH4:BI6 BH36:BI65536 BH7:BH28 BH30:BH35">
    <cfRule type="expression" priority="3" dxfId="1" stopIfTrue="1">
      <formula>ISFORMULA</formula>
    </cfRule>
  </conditionalFormatting>
  <conditionalFormatting sqref="BH3:BI3">
    <cfRule type="expression" priority="4" dxfId="0" stopIfTrue="1">
      <formula>ISFORMULA</formula>
    </cfRule>
  </conditionalFormatting>
  <conditionalFormatting sqref="BI7:BI35">
    <cfRule type="expression" priority="2" dxfId="1" stopIfTrue="1">
      <formula>ISFORMULA</formula>
    </cfRule>
  </conditionalFormatting>
  <conditionalFormatting sqref="BH29">
    <cfRule type="expression" priority="1" dxfId="1" stopIfTrue="1">
      <formula>ISFORMULA</formula>
    </cfRule>
  </conditionalFormatting>
  <printOptions/>
  <pageMargins left="0.7480314960629921" right="0.35433070866141736" top="0.984251968503937" bottom="0.984251968503937" header="0" footer="0.5118110236220472"/>
  <pageSetup fitToHeight="1" fitToWidth="1" horizontalDpi="600" verticalDpi="600" orientation="landscape" paperSize="9" scale="31" r:id="rId1"/>
  <colBreaks count="1" manualBreakCount="1">
    <brk id="35" max="34" man="1"/>
  </colBreaks>
  <ignoredErrors>
    <ignoredError sqref="AB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40"/>
  <sheetViews>
    <sheetView showGridLines="0" tabSelected="1" view="pageBreakPreview" zoomScale="75" zoomScaleSheetLayoutView="75" zoomScalePageLayoutView="0" workbookViewId="0" topLeftCell="A1">
      <pane xSplit="7" ySplit="5" topLeftCell="AZ6" activePane="bottomRight" state="frozen"/>
      <selection pane="topLeft" activeCell="AZ6" sqref="AZ6"/>
      <selection pane="topRight" activeCell="AZ6" sqref="AZ6"/>
      <selection pane="bottomLeft" activeCell="AZ6" sqref="AZ6"/>
      <selection pane="bottomRight" activeCell="BL8" sqref="BL8"/>
    </sheetView>
  </sheetViews>
  <sheetFormatPr defaultColWidth="10.59765625" defaultRowHeight="30" customHeight="1"/>
  <cols>
    <col min="1" max="1" width="19.59765625" style="2" customWidth="1"/>
    <col min="2" max="2" width="15.59765625" style="1" hidden="1" customWidth="1"/>
    <col min="3" max="3" width="6.59765625" style="1" hidden="1" customWidth="1"/>
    <col min="4" max="4" width="16.59765625" style="1" hidden="1" customWidth="1"/>
    <col min="5" max="5" width="6.59765625" style="1" hidden="1" customWidth="1"/>
    <col min="6" max="6" width="16.59765625" style="1" hidden="1" customWidth="1"/>
    <col min="7" max="7" width="10.59765625" style="1" hidden="1" customWidth="1"/>
    <col min="8" max="8" width="16.59765625" style="1" hidden="1" customWidth="1"/>
    <col min="9" max="9" width="10.59765625" style="1" hidden="1" customWidth="1"/>
    <col min="10" max="10" width="16.59765625" style="1" hidden="1" customWidth="1"/>
    <col min="11" max="11" width="10.59765625" style="7" hidden="1" customWidth="1"/>
    <col min="12" max="12" width="16.59765625" style="1" hidden="1" customWidth="1"/>
    <col min="13" max="13" width="10.59765625" style="7" hidden="1" customWidth="1"/>
    <col min="14" max="14" width="16.59765625" style="13" hidden="1" customWidth="1"/>
    <col min="15" max="15" width="10.59765625" style="7" hidden="1" customWidth="1"/>
    <col min="16" max="16" width="19.59765625" style="42" hidden="1" customWidth="1"/>
    <col min="17" max="17" width="9.59765625" style="7" hidden="1" customWidth="1"/>
    <col min="18" max="18" width="19.59765625" style="42" hidden="1" customWidth="1"/>
    <col min="19" max="19" width="9.59765625" style="7" hidden="1" customWidth="1"/>
    <col min="20" max="20" width="19.59765625" style="42" hidden="1" customWidth="1"/>
    <col min="21" max="21" width="9.59765625" style="7" hidden="1" customWidth="1"/>
    <col min="22" max="22" width="18.59765625" style="42" hidden="1" customWidth="1"/>
    <col min="23" max="23" width="11.59765625" style="7" hidden="1" customWidth="1"/>
    <col min="24" max="24" width="19.59765625" style="42" hidden="1" customWidth="1"/>
    <col min="25" max="25" width="13" style="20" hidden="1" customWidth="1"/>
    <col min="26" max="26" width="19.59765625" style="42" hidden="1" customWidth="1"/>
    <col min="27" max="27" width="11.59765625" style="163" hidden="1" customWidth="1"/>
    <col min="28" max="28" width="19.59765625" style="42" hidden="1" customWidth="1"/>
    <col min="29" max="29" width="11.59765625" style="163" hidden="1" customWidth="1"/>
    <col min="30" max="30" width="19.59765625" style="42" hidden="1" customWidth="1"/>
    <col min="31" max="31" width="11.59765625" style="163" hidden="1" customWidth="1"/>
    <col min="32" max="32" width="19.59765625" style="42" hidden="1" customWidth="1"/>
    <col min="33" max="33" width="11.59765625" style="177" hidden="1" customWidth="1"/>
    <col min="34" max="34" width="19.59765625" style="42" hidden="1" customWidth="1"/>
    <col min="35" max="35" width="11.59765625" style="177" customWidth="1"/>
    <col min="36" max="36" width="19.59765625" style="1" customWidth="1"/>
    <col min="37" max="37" width="9.69921875" style="177" customWidth="1"/>
    <col min="38" max="38" width="19.59765625" style="1" customWidth="1"/>
    <col min="39" max="39" width="9.69921875" style="177" customWidth="1"/>
    <col min="40" max="40" width="19.59765625" style="42" customWidth="1"/>
    <col min="41" max="41" width="9.69921875" style="177" customWidth="1"/>
    <col min="42" max="42" width="19.59765625" style="1" customWidth="1"/>
    <col min="43" max="43" width="11.59765625" style="177" customWidth="1"/>
    <col min="44" max="44" width="19.59765625" style="1" customWidth="1"/>
    <col min="45" max="45" width="9.69921875" style="177" customWidth="1"/>
    <col min="46" max="46" width="19.59765625" style="1" customWidth="1"/>
    <col min="47" max="47" width="9.69921875" style="177" customWidth="1"/>
    <col min="48" max="48" width="19.59765625" style="1" customWidth="1"/>
    <col min="49" max="49" width="9.69921875" style="177" customWidth="1"/>
    <col min="50" max="50" width="19.59765625" style="1" customWidth="1"/>
    <col min="51" max="51" width="9.69921875" style="177" customWidth="1"/>
    <col min="52" max="52" width="19.59765625" style="1" customWidth="1"/>
    <col min="53" max="53" width="9.69921875" style="177" customWidth="1"/>
    <col min="54" max="54" width="19.59765625" style="1" customWidth="1"/>
    <col min="55" max="55" width="9.69921875" style="177" customWidth="1"/>
    <col min="56" max="56" width="19.59765625" style="1" customWidth="1"/>
    <col min="57" max="57" width="9.69921875" style="177" customWidth="1"/>
    <col min="58" max="58" width="19.59765625" style="1" customWidth="1"/>
    <col min="59" max="59" width="9.69921875" style="177" customWidth="1"/>
    <col min="60" max="60" width="19.59765625" style="1" customWidth="1"/>
    <col min="61" max="61" width="9.69921875" style="177" customWidth="1"/>
    <col min="62" max="16384" width="10.59765625" style="1" customWidth="1"/>
  </cols>
  <sheetData>
    <row r="1" spans="1:61" ht="30" customHeight="1">
      <c r="A1" s="33" t="s">
        <v>62</v>
      </c>
      <c r="N1" s="1"/>
      <c r="Q1" s="45"/>
      <c r="S1" s="9"/>
      <c r="U1" s="9"/>
      <c r="W1" s="9"/>
      <c r="Y1" s="18"/>
      <c r="AA1" s="162"/>
      <c r="AC1" s="162"/>
      <c r="AE1" s="162"/>
      <c r="AG1" s="162"/>
      <c r="AI1" s="178"/>
      <c r="AJ1" s="54"/>
      <c r="AK1" s="178"/>
      <c r="AL1" s="54"/>
      <c r="AM1" s="178"/>
      <c r="AO1" s="178"/>
      <c r="AP1" s="54"/>
      <c r="AQ1" s="178"/>
      <c r="AS1" s="178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7"/>
      <c r="BI1" s="187"/>
    </row>
    <row r="2" spans="1:61" ht="30" customHeight="1">
      <c r="A2" s="184" t="s">
        <v>101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  <c r="BG2" s="180"/>
      <c r="BH2" s="188"/>
      <c r="BI2" s="188"/>
    </row>
    <row r="3" spans="10:43" ht="30" customHeight="1">
      <c r="J3" s="4"/>
      <c r="K3" s="6"/>
      <c r="L3" s="4"/>
      <c r="M3" s="6"/>
      <c r="N3" s="15"/>
      <c r="O3" s="6"/>
      <c r="P3" s="50"/>
      <c r="Q3" s="6"/>
      <c r="R3" s="43"/>
      <c r="S3" s="10"/>
      <c r="T3" s="43"/>
      <c r="U3" s="10"/>
      <c r="V3" s="43"/>
      <c r="W3" s="10"/>
      <c r="X3" s="43"/>
      <c r="Y3" s="23"/>
      <c r="AG3" s="163"/>
      <c r="AI3" s="163"/>
      <c r="AJ3" s="7"/>
      <c r="AK3" s="163"/>
      <c r="AL3" s="7"/>
      <c r="AM3" s="163"/>
      <c r="AO3" s="163"/>
      <c r="AP3" s="7"/>
      <c r="AQ3" s="163"/>
    </row>
    <row r="4" spans="1:43" ht="30" customHeight="1">
      <c r="A4" s="41" t="s">
        <v>63</v>
      </c>
      <c r="B4" s="183" t="s">
        <v>10</v>
      </c>
      <c r="C4" s="183"/>
      <c r="D4" s="55" t="s">
        <v>17</v>
      </c>
      <c r="E4" s="55"/>
      <c r="H4" s="56"/>
      <c r="I4" s="56"/>
      <c r="J4" s="185" t="s">
        <v>30</v>
      </c>
      <c r="K4" s="185"/>
      <c r="L4" s="185"/>
      <c r="P4" s="58"/>
      <c r="Y4" s="11"/>
      <c r="AG4" s="163"/>
      <c r="AI4" s="163"/>
      <c r="AJ4" s="7"/>
      <c r="AK4" s="163"/>
      <c r="AL4" s="7"/>
      <c r="AM4" s="163"/>
      <c r="AO4" s="163"/>
      <c r="AP4" s="7"/>
      <c r="AQ4" s="163"/>
    </row>
    <row r="5" spans="1:61" s="28" customFormat="1" ht="39.75" customHeight="1">
      <c r="A5" s="59" t="s">
        <v>38</v>
      </c>
      <c r="B5" s="25" t="s">
        <v>39</v>
      </c>
      <c r="C5" s="60" t="s">
        <v>12</v>
      </c>
      <c r="D5" s="25" t="s">
        <v>40</v>
      </c>
      <c r="E5" s="60" t="s">
        <v>12</v>
      </c>
      <c r="F5" s="25" t="s">
        <v>41</v>
      </c>
      <c r="G5" s="60" t="s">
        <v>26</v>
      </c>
      <c r="H5" s="25" t="s">
        <v>64</v>
      </c>
      <c r="I5" s="60" t="s">
        <v>26</v>
      </c>
      <c r="J5" s="25" t="s">
        <v>65</v>
      </c>
      <c r="K5" s="61" t="s">
        <v>26</v>
      </c>
      <c r="L5" s="25" t="s">
        <v>66</v>
      </c>
      <c r="M5" s="61" t="s">
        <v>26</v>
      </c>
      <c r="N5" s="62" t="s">
        <v>67</v>
      </c>
      <c r="O5" s="61" t="s">
        <v>26</v>
      </c>
      <c r="P5" s="44" t="s">
        <v>68</v>
      </c>
      <c r="Q5" s="63" t="s">
        <v>56</v>
      </c>
      <c r="R5" s="48" t="s">
        <v>69</v>
      </c>
      <c r="S5" s="63" t="s">
        <v>56</v>
      </c>
      <c r="T5" s="44" t="s">
        <v>13</v>
      </c>
      <c r="U5" s="63" t="s">
        <v>56</v>
      </c>
      <c r="V5" s="44" t="s">
        <v>14</v>
      </c>
      <c r="W5" s="63" t="s">
        <v>56</v>
      </c>
      <c r="X5" s="44" t="s">
        <v>20</v>
      </c>
      <c r="Y5" s="63" t="s">
        <v>56</v>
      </c>
      <c r="Z5" s="48" t="s">
        <v>25</v>
      </c>
      <c r="AA5" s="63" t="s">
        <v>56</v>
      </c>
      <c r="AB5" s="44" t="s">
        <v>27</v>
      </c>
      <c r="AC5" s="63" t="s">
        <v>56</v>
      </c>
      <c r="AD5" s="44" t="s">
        <v>29</v>
      </c>
      <c r="AE5" s="63" t="s">
        <v>56</v>
      </c>
      <c r="AF5" s="44" t="s">
        <v>33</v>
      </c>
      <c r="AG5" s="63" t="s">
        <v>56</v>
      </c>
      <c r="AH5" s="48" t="s">
        <v>34</v>
      </c>
      <c r="AI5" s="63" t="s">
        <v>56</v>
      </c>
      <c r="AJ5" s="44" t="s">
        <v>57</v>
      </c>
      <c r="AK5" s="63" t="s">
        <v>56</v>
      </c>
      <c r="AL5" s="44" t="s">
        <v>58</v>
      </c>
      <c r="AM5" s="63" t="s">
        <v>56</v>
      </c>
      <c r="AN5" s="44" t="s">
        <v>59</v>
      </c>
      <c r="AO5" s="63" t="s">
        <v>56</v>
      </c>
      <c r="AP5" s="44" t="s">
        <v>60</v>
      </c>
      <c r="AQ5" s="63" t="s">
        <v>56</v>
      </c>
      <c r="AR5" s="44" t="s">
        <v>91</v>
      </c>
      <c r="AS5" s="63" t="s">
        <v>56</v>
      </c>
      <c r="AT5" s="44" t="s">
        <v>98</v>
      </c>
      <c r="AU5" s="63" t="s">
        <v>56</v>
      </c>
      <c r="AV5" s="44" t="s">
        <v>102</v>
      </c>
      <c r="AW5" s="63" t="s">
        <v>56</v>
      </c>
      <c r="AX5" s="44" t="s">
        <v>103</v>
      </c>
      <c r="AY5" s="63" t="s">
        <v>56</v>
      </c>
      <c r="AZ5" s="44" t="s">
        <v>104</v>
      </c>
      <c r="BA5" s="63" t="s">
        <v>56</v>
      </c>
      <c r="BB5" s="44" t="s">
        <v>106</v>
      </c>
      <c r="BC5" s="63" t="s">
        <v>56</v>
      </c>
      <c r="BD5" s="44" t="s">
        <v>108</v>
      </c>
      <c r="BE5" s="63" t="s">
        <v>56</v>
      </c>
      <c r="BF5" s="44" t="s">
        <v>110</v>
      </c>
      <c r="BG5" s="63" t="s">
        <v>56</v>
      </c>
      <c r="BH5" s="44" t="s">
        <v>113</v>
      </c>
      <c r="BI5" s="63" t="s">
        <v>56</v>
      </c>
    </row>
    <row r="6" spans="1:61" s="28" customFormat="1" ht="30" customHeight="1">
      <c r="A6" s="181" t="s">
        <v>11</v>
      </c>
      <c r="B6" s="64" t="s">
        <v>1</v>
      </c>
      <c r="C6" s="64" t="s">
        <v>2</v>
      </c>
      <c r="D6" s="64" t="s">
        <v>1</v>
      </c>
      <c r="E6" s="64" t="s">
        <v>2</v>
      </c>
      <c r="F6" s="64" t="s">
        <v>1</v>
      </c>
      <c r="G6" s="64" t="s">
        <v>2</v>
      </c>
      <c r="H6" s="64" t="s">
        <v>1</v>
      </c>
      <c r="I6" s="64" t="s">
        <v>2</v>
      </c>
      <c r="J6" s="64" t="s">
        <v>1</v>
      </c>
      <c r="K6" s="65" t="s">
        <v>2</v>
      </c>
      <c r="L6" s="64" t="s">
        <v>1</v>
      </c>
      <c r="M6" s="65" t="s">
        <v>2</v>
      </c>
      <c r="N6" s="66" t="s">
        <v>1</v>
      </c>
      <c r="O6" s="67" t="s">
        <v>2</v>
      </c>
      <c r="P6" s="68" t="s">
        <v>1</v>
      </c>
      <c r="Q6" s="69" t="s">
        <v>2</v>
      </c>
      <c r="R6" s="70" t="s">
        <v>1</v>
      </c>
      <c r="S6" s="69" t="s">
        <v>2</v>
      </c>
      <c r="T6" s="68" t="s">
        <v>1</v>
      </c>
      <c r="U6" s="69" t="s">
        <v>2</v>
      </c>
      <c r="V6" s="71" t="s">
        <v>1</v>
      </c>
      <c r="W6" s="72" t="s">
        <v>2</v>
      </c>
      <c r="X6" s="71" t="s">
        <v>1</v>
      </c>
      <c r="Y6" s="72" t="s">
        <v>2</v>
      </c>
      <c r="Z6" s="71" t="s">
        <v>1</v>
      </c>
      <c r="AA6" s="164" t="s">
        <v>2</v>
      </c>
      <c r="AB6" s="71" t="s">
        <v>1</v>
      </c>
      <c r="AC6" s="164" t="s">
        <v>2</v>
      </c>
      <c r="AD6" s="71" t="s">
        <v>1</v>
      </c>
      <c r="AE6" s="164" t="s">
        <v>2</v>
      </c>
      <c r="AF6" s="71" t="s">
        <v>1</v>
      </c>
      <c r="AG6" s="164" t="s">
        <v>2</v>
      </c>
      <c r="AH6" s="71" t="s">
        <v>1</v>
      </c>
      <c r="AI6" s="164" t="s">
        <v>2</v>
      </c>
      <c r="AJ6" s="71" t="s">
        <v>1</v>
      </c>
      <c r="AK6" s="164" t="s">
        <v>2</v>
      </c>
      <c r="AL6" s="71" t="s">
        <v>1</v>
      </c>
      <c r="AM6" s="164" t="s">
        <v>2</v>
      </c>
      <c r="AN6" s="71" t="s">
        <v>1</v>
      </c>
      <c r="AO6" s="164" t="s">
        <v>2</v>
      </c>
      <c r="AP6" s="71" t="s">
        <v>1</v>
      </c>
      <c r="AQ6" s="164" t="s">
        <v>2</v>
      </c>
      <c r="AR6" s="71" t="s">
        <v>1</v>
      </c>
      <c r="AS6" s="164" t="s">
        <v>2</v>
      </c>
      <c r="AT6" s="71" t="s">
        <v>1</v>
      </c>
      <c r="AU6" s="164" t="s">
        <v>2</v>
      </c>
      <c r="AV6" s="71" t="s">
        <v>1</v>
      </c>
      <c r="AW6" s="164" t="s">
        <v>2</v>
      </c>
      <c r="AX6" s="71" t="s">
        <v>1</v>
      </c>
      <c r="AY6" s="164" t="s">
        <v>2</v>
      </c>
      <c r="AZ6" s="71" t="s">
        <v>1</v>
      </c>
      <c r="BA6" s="164" t="s">
        <v>2</v>
      </c>
      <c r="BB6" s="71" t="s">
        <v>1</v>
      </c>
      <c r="BC6" s="164" t="s">
        <v>2</v>
      </c>
      <c r="BD6" s="71" t="s">
        <v>1</v>
      </c>
      <c r="BE6" s="164" t="s">
        <v>2</v>
      </c>
      <c r="BF6" s="71" t="s">
        <v>1</v>
      </c>
      <c r="BG6" s="164" t="s">
        <v>2</v>
      </c>
      <c r="BH6" s="71" t="s">
        <v>1</v>
      </c>
      <c r="BI6" s="164" t="s">
        <v>2</v>
      </c>
    </row>
    <row r="7" spans="1:61" s="28" customFormat="1" ht="30" customHeight="1">
      <c r="A7" s="182"/>
      <c r="B7" s="73">
        <f>B8+B30</f>
        <v>108802404237</v>
      </c>
      <c r="C7" s="74">
        <v>108.1</v>
      </c>
      <c r="D7" s="73">
        <f>D8+D30</f>
        <v>105561330129</v>
      </c>
      <c r="E7" s="74">
        <v>96.4</v>
      </c>
      <c r="F7" s="73">
        <f>F8+F30</f>
        <v>108112757914</v>
      </c>
      <c r="G7" s="74">
        <f aca="true" t="shared" si="0" ref="G7:G12">ROUND(F7/D7*100,-(-1))</f>
        <v>102.4</v>
      </c>
      <c r="H7" s="73">
        <f>H8+H30</f>
        <v>112958945818</v>
      </c>
      <c r="I7" s="74">
        <f aca="true" t="shared" si="1" ref="I7:I12">ROUND(H7/F7*100,-(-1))</f>
        <v>104.5</v>
      </c>
      <c r="J7" s="73">
        <f>J8+J30</f>
        <v>115671795559</v>
      </c>
      <c r="K7" s="75">
        <f aca="true" t="shared" si="2" ref="K7:K12">ROUND(J7/H7*100,-(-1))</f>
        <v>102.4</v>
      </c>
      <c r="L7" s="73">
        <f>L8+L30</f>
        <v>113820716163</v>
      </c>
      <c r="M7" s="75">
        <f aca="true" t="shared" si="3" ref="M7:M12">ROUND(L7/J7*100,-(-1))</f>
        <v>98.4</v>
      </c>
      <c r="N7" s="76">
        <f>N8+N30</f>
        <v>110596649506</v>
      </c>
      <c r="O7" s="77">
        <f aca="true" t="shared" si="4" ref="O7:O12">ROUND(N7/L7*100,-(-1))</f>
        <v>97.2</v>
      </c>
      <c r="P7" s="40">
        <f>P8+P30</f>
        <v>111113513694</v>
      </c>
      <c r="Q7" s="78">
        <f aca="true" t="shared" si="5" ref="Q7:Q12">ROUND(P7/N7*100,-(-1))</f>
        <v>100.5</v>
      </c>
      <c r="R7" s="39">
        <f>R8+R30</f>
        <v>108352635638</v>
      </c>
      <c r="S7" s="78">
        <f>ROUND(R7/P7*100,-(-1))</f>
        <v>97.5</v>
      </c>
      <c r="T7" s="40">
        <f>T8+T30</f>
        <v>99675619076</v>
      </c>
      <c r="U7" s="78">
        <f>ROUND(T7/R7*100,-(-1))</f>
        <v>92</v>
      </c>
      <c r="V7" s="39">
        <f>V8+V30</f>
        <v>94056253946</v>
      </c>
      <c r="W7" s="78">
        <f aca="true" t="shared" si="6" ref="W7:W12">ROUND(V7/T7*100,-(-1))</f>
        <v>94.4</v>
      </c>
      <c r="X7" s="39">
        <f>X8+X30</f>
        <v>93507348448</v>
      </c>
      <c r="Y7" s="78">
        <f>ROUND(X7/V7*100,-(-1))</f>
        <v>99.4</v>
      </c>
      <c r="Z7" s="39">
        <f>Z8+Z30</f>
        <v>95349191134</v>
      </c>
      <c r="AA7" s="165">
        <f>ROUND(Z7/X7*100,-(-1))</f>
        <v>102</v>
      </c>
      <c r="AB7" s="39">
        <f>AB8+AB30</f>
        <v>102227614060</v>
      </c>
      <c r="AC7" s="174">
        <f>ROUND(AB7/Z7*100,-(-1))</f>
        <v>107.2</v>
      </c>
      <c r="AD7" s="39">
        <f>AD8+AD30</f>
        <v>117172648902</v>
      </c>
      <c r="AE7" s="174">
        <f>ROUND(AD7/AB7*100,-(-1))</f>
        <v>114.6</v>
      </c>
      <c r="AF7" s="39">
        <f>AF8+AF30</f>
        <v>118330381033</v>
      </c>
      <c r="AG7" s="174">
        <f>ROUND(AF7/AD7*100,-(-1))</f>
        <v>101</v>
      </c>
      <c r="AH7" s="39">
        <f>AH8+AH30</f>
        <v>105411865395</v>
      </c>
      <c r="AI7" s="174">
        <f>ROUND(AH7/AF7*100,-(-1))</f>
        <v>89.1</v>
      </c>
      <c r="AJ7" s="39">
        <f>AJ8+AJ30</f>
        <v>98783469267</v>
      </c>
      <c r="AK7" s="174">
        <f>ROUND(AJ7/AH7*100,-(-1))</f>
        <v>93.7</v>
      </c>
      <c r="AL7" s="39">
        <f>AL8+AL30</f>
        <v>98941026518</v>
      </c>
      <c r="AM7" s="174">
        <f>ROUND(AL7/AJ7*100,-(-1))</f>
        <v>100.2</v>
      </c>
      <c r="AN7" s="39">
        <f>AN8+AN30</f>
        <v>99012630480</v>
      </c>
      <c r="AO7" s="174">
        <f>ROUND(AN7/AL7*100,-(-1))</f>
        <v>100.1</v>
      </c>
      <c r="AP7" s="39">
        <f>AP8+AP30</f>
        <v>99518554357</v>
      </c>
      <c r="AQ7" s="174">
        <f>ROUND(AP7/AL7*100,-(-1))</f>
        <v>100.6</v>
      </c>
      <c r="AR7" s="39">
        <f>AR8+AR30</f>
        <v>103429102173</v>
      </c>
      <c r="AS7" s="174">
        <f>ROUND(AR7/AP7*100,-(-1))</f>
        <v>103.9</v>
      </c>
      <c r="AT7" s="39">
        <f>AT8+AT30</f>
        <v>113942879873</v>
      </c>
      <c r="AU7" s="174">
        <f>ROUND(AT7/AR7*100,-(-1))</f>
        <v>110.2</v>
      </c>
      <c r="AV7" s="39">
        <f>AV8+AV30</f>
        <v>113674442453</v>
      </c>
      <c r="AW7" s="174">
        <f>ROUND(AV7/AT7*100,-(-1))</f>
        <v>99.8</v>
      </c>
      <c r="AX7" s="39">
        <f>AX8+AX30</f>
        <v>116904246265</v>
      </c>
      <c r="AY7" s="174">
        <f aca="true" t="shared" si="7" ref="AY7:AY25">ROUND(AX7/AV7*100,-(-1))</f>
        <v>102.8</v>
      </c>
      <c r="AZ7" s="39">
        <f>AZ8+AZ30</f>
        <v>121211454520</v>
      </c>
      <c r="BA7" s="174">
        <f aca="true" t="shared" si="8" ref="BA7:BA25">ROUND(AZ7/AV7*100,-(-1))</f>
        <v>106.6</v>
      </c>
      <c r="BB7" s="39">
        <f>BB8+BB30</f>
        <v>119648913313</v>
      </c>
      <c r="BC7" s="174">
        <f aca="true" t="shared" si="9" ref="BC7:BC25">ROUND(BB7/AZ7*100,-(-1))</f>
        <v>98.7</v>
      </c>
      <c r="BD7" s="39">
        <f>BD8+BD30</f>
        <v>118547393816</v>
      </c>
      <c r="BE7" s="174">
        <f aca="true" t="shared" si="10" ref="BE7:BE25">ROUND(BD7/BB7*100,-(-1))</f>
        <v>99.1</v>
      </c>
      <c r="BF7" s="39">
        <f>BF8+BF30</f>
        <v>126333274094</v>
      </c>
      <c r="BG7" s="174">
        <f>ROUND(BF7/BD7*100,-(-1))</f>
        <v>106.6</v>
      </c>
      <c r="BH7" s="39">
        <f>BH8+BH30</f>
        <v>136007104749</v>
      </c>
      <c r="BI7" s="174">
        <f>ROUND(BH7/BF7*100,-(-1))</f>
        <v>107.7</v>
      </c>
    </row>
    <row r="8" spans="1:61" s="28" customFormat="1" ht="39.75" customHeight="1">
      <c r="A8" s="80" t="s">
        <v>70</v>
      </c>
      <c r="B8" s="73">
        <f>B9+B15+SUM(B18:B29)</f>
        <v>96926196248</v>
      </c>
      <c r="C8" s="74">
        <v>108.5</v>
      </c>
      <c r="D8" s="73">
        <f>D9+D15+SUM(D18:D29)</f>
        <v>90131040380</v>
      </c>
      <c r="E8" s="74">
        <v>93.2</v>
      </c>
      <c r="F8" s="73">
        <f>F9+F15+SUM(F18:F29)</f>
        <v>92454183823</v>
      </c>
      <c r="G8" s="74">
        <f t="shared" si="0"/>
        <v>102.6</v>
      </c>
      <c r="H8" s="73">
        <f>H9+H15+SUM(H18:H29)</f>
        <v>96296014050</v>
      </c>
      <c r="I8" s="74">
        <f t="shared" si="1"/>
        <v>104.2</v>
      </c>
      <c r="J8" s="73">
        <f>J9+J15+SUM(J18:J29)</f>
        <v>100010585559</v>
      </c>
      <c r="K8" s="75">
        <f t="shared" si="2"/>
        <v>103.9</v>
      </c>
      <c r="L8" s="73">
        <f>L9+L15+SUM(L18:L29)</f>
        <v>98563983000</v>
      </c>
      <c r="M8" s="75">
        <f t="shared" si="3"/>
        <v>98.6</v>
      </c>
      <c r="N8" s="76">
        <f>N9+N15+SUM(N18:N29)</f>
        <v>95745816076</v>
      </c>
      <c r="O8" s="77">
        <f t="shared" si="4"/>
        <v>97.1</v>
      </c>
      <c r="P8" s="40">
        <f>P9+P15+SUM(P18:P29)</f>
        <v>96545120293</v>
      </c>
      <c r="Q8" s="78">
        <f t="shared" si="5"/>
        <v>100.8</v>
      </c>
      <c r="R8" s="39">
        <f>R9+R15+SUM(R18:R29)</f>
        <v>94253985326</v>
      </c>
      <c r="S8" s="78">
        <f>ROUND(R8/P8*100,-(-1))</f>
        <v>97.6</v>
      </c>
      <c r="T8" s="40">
        <f>T9+T15+SUM(T18:T29)</f>
        <v>86025593840</v>
      </c>
      <c r="U8" s="78">
        <f>ROUND(T8/R8*100,-(-1))</f>
        <v>91.3</v>
      </c>
      <c r="V8" s="81">
        <f>V9+V15+SUM(V18:V29)</f>
        <v>80888775565</v>
      </c>
      <c r="W8" s="82">
        <f t="shared" si="6"/>
        <v>94</v>
      </c>
      <c r="X8" s="81">
        <f>X9+X15+SUM(X18:X29)</f>
        <v>80400869504</v>
      </c>
      <c r="Y8" s="82">
        <f aca="true" t="shared" si="11" ref="Y8:Y32">ROUND(X8/V8*100,-(-1))</f>
        <v>99.4</v>
      </c>
      <c r="Z8" s="81">
        <f>Z9+Z15+SUM(Z18:Z29)</f>
        <v>82632925600</v>
      </c>
      <c r="AA8" s="166">
        <f aca="true" t="shared" si="12" ref="AA8:AA25">ROUND(Z8/X8*100,-(-1))</f>
        <v>102.8</v>
      </c>
      <c r="AB8" s="81">
        <f>AB9+AB15+SUM(AB18:AB29)</f>
        <v>90021076927</v>
      </c>
      <c r="AC8" s="166">
        <f>ROUND(AB8/Z8*100,-(-1))</f>
        <v>108.9</v>
      </c>
      <c r="AD8" s="81">
        <f>AD9+AD15+SUM(AD18:AD29)</f>
        <v>105374531257</v>
      </c>
      <c r="AE8" s="166">
        <f>ROUND(AD8/AB8*100,-(-1))</f>
        <v>117.1</v>
      </c>
      <c r="AF8" s="81">
        <f>AF9+AF15+SUM(AF18:AF29)</f>
        <v>107719017541</v>
      </c>
      <c r="AG8" s="174">
        <f aca="true" t="shared" si="13" ref="AG8:AO23">ROUND(AF8/AD8*100,-(-1))</f>
        <v>102.2</v>
      </c>
      <c r="AH8" s="81">
        <f>AH9+AH15+SUM(AH18:AH29)</f>
        <v>104562502278</v>
      </c>
      <c r="AI8" s="174">
        <f t="shared" si="13"/>
        <v>97.1</v>
      </c>
      <c r="AJ8" s="81">
        <f>AJ9+AJ15+SUM(AJ18:AJ29)</f>
        <v>98658939441</v>
      </c>
      <c r="AK8" s="174">
        <f t="shared" si="13"/>
        <v>94.4</v>
      </c>
      <c r="AL8" s="81">
        <f>AL9+AL15+SUM(AL18:AL29)</f>
        <v>98820794767</v>
      </c>
      <c r="AM8" s="174">
        <f t="shared" si="13"/>
        <v>100.2</v>
      </c>
      <c r="AN8" s="81">
        <f>AN9+AN15+SUM(AN18:AN29)</f>
        <v>98909872314</v>
      </c>
      <c r="AO8" s="174">
        <f t="shared" si="13"/>
        <v>100.1</v>
      </c>
      <c r="AP8" s="81">
        <f>AP9+AP15+SUM(AP18:AP29)</f>
        <v>99406152121</v>
      </c>
      <c r="AQ8" s="174">
        <f aca="true" t="shared" si="14" ref="AQ8:AQ25">ROUND(AP8/AL8*100,-(-1))</f>
        <v>100.6</v>
      </c>
      <c r="AR8" s="81">
        <f>AR9+AR15+SUM(AR18:AR29)</f>
        <v>103333535291</v>
      </c>
      <c r="AS8" s="174">
        <f aca="true" t="shared" si="15" ref="AS8:AS35">ROUND(AR8/AP8*100,-(-1))</f>
        <v>104</v>
      </c>
      <c r="AT8" s="81">
        <f>AT9+AT15+SUM(AT18:AT29)</f>
        <v>113859017106</v>
      </c>
      <c r="AU8" s="174">
        <f aca="true" t="shared" si="16" ref="AU8:AU25">ROUND(AT8/AR8*100,-(-1))</f>
        <v>110.2</v>
      </c>
      <c r="AV8" s="81">
        <f>AV9+AV15+SUM(AV18:AV29)</f>
        <v>113599763675</v>
      </c>
      <c r="AW8" s="174">
        <f aca="true" t="shared" si="17" ref="AW8:AW25">ROUND(AV8/AT8*100,-(-1))</f>
        <v>99.8</v>
      </c>
      <c r="AX8" s="81">
        <f>AX9+AX15+SUM(AX18:AX29)</f>
        <v>116819390191</v>
      </c>
      <c r="AY8" s="174">
        <f t="shared" si="7"/>
        <v>102.8</v>
      </c>
      <c r="AZ8" s="81">
        <f>AZ9+AZ15+SUM(AZ18:AZ29)</f>
        <v>121140069746</v>
      </c>
      <c r="BA8" s="174">
        <f t="shared" si="8"/>
        <v>106.6</v>
      </c>
      <c r="BB8" s="81">
        <f>BB9+BB15+SUM(BB18:BB29)</f>
        <v>119567984803</v>
      </c>
      <c r="BC8" s="174">
        <f t="shared" si="9"/>
        <v>98.7</v>
      </c>
      <c r="BD8" s="81">
        <f>BD9+BD15+SUM(BD18:BD29)</f>
        <v>118448983329</v>
      </c>
      <c r="BE8" s="174">
        <f t="shared" si="10"/>
        <v>99.1</v>
      </c>
      <c r="BF8" s="81">
        <f>BF9+BF15+SUM(BF18:BF29)</f>
        <v>126220335217</v>
      </c>
      <c r="BG8" s="174">
        <f aca="true" t="shared" si="18" ref="BG8:BG21">ROUND(BF8/BD8*100,-(-1))</f>
        <v>106.6</v>
      </c>
      <c r="BH8" s="81">
        <f>BH9+BH15+SUM(BH18:BH29)</f>
        <v>135871651558</v>
      </c>
      <c r="BI8" s="174">
        <f aca="true" t="shared" si="19" ref="BI8:BI21">ROUND(BH8/BF8*100,-(-1))</f>
        <v>107.6</v>
      </c>
    </row>
    <row r="9" spans="1:61" s="28" customFormat="1" ht="30" customHeight="1">
      <c r="A9" s="83" t="s">
        <v>43</v>
      </c>
      <c r="B9" s="84">
        <f>SUM(B10:B12)</f>
        <v>35808392049</v>
      </c>
      <c r="C9" s="85">
        <v>111.1</v>
      </c>
      <c r="D9" s="84">
        <f>SUM(D10:D12)</f>
        <v>33544200721</v>
      </c>
      <c r="E9" s="85">
        <v>95.4</v>
      </c>
      <c r="F9" s="84">
        <f>SUM(F10:F12)</f>
        <v>33602770598</v>
      </c>
      <c r="G9" s="85">
        <f t="shared" si="0"/>
        <v>100.2</v>
      </c>
      <c r="H9" s="84">
        <f>SUM(H10:H12)</f>
        <v>31576115787</v>
      </c>
      <c r="I9" s="85">
        <f t="shared" si="1"/>
        <v>94</v>
      </c>
      <c r="J9" s="84">
        <f>SUM(J10:J12)</f>
        <v>32601105972</v>
      </c>
      <c r="K9" s="86">
        <f t="shared" si="2"/>
        <v>103.2</v>
      </c>
      <c r="L9" s="84">
        <f>SUM(L10:L12)</f>
        <v>26953234114</v>
      </c>
      <c r="M9" s="86">
        <f t="shared" si="3"/>
        <v>82.7</v>
      </c>
      <c r="N9" s="87">
        <f>SUM(N10:N12)</f>
        <v>28283853754</v>
      </c>
      <c r="O9" s="88">
        <f t="shared" si="4"/>
        <v>104.9</v>
      </c>
      <c r="P9" s="34">
        <f>SUM(P10:P12)</f>
        <v>36443988680</v>
      </c>
      <c r="Q9" s="82">
        <f t="shared" si="5"/>
        <v>128.9</v>
      </c>
      <c r="R9" s="35">
        <f>SUM(R10:R12)</f>
        <v>35788331286</v>
      </c>
      <c r="S9" s="82">
        <f>ROUND(R9/P9*100,-(-1))</f>
        <v>98.2</v>
      </c>
      <c r="T9" s="37">
        <v>27101488371</v>
      </c>
      <c r="U9" s="89">
        <f>ROUND(T9/R9*100,-(-1))</f>
        <v>75.7</v>
      </c>
      <c r="V9" s="90">
        <f>SUM(V10:V14)</f>
        <v>24642349504</v>
      </c>
      <c r="W9" s="89">
        <f t="shared" si="6"/>
        <v>90.9</v>
      </c>
      <c r="X9" s="90">
        <f>SUM(X10:X14)</f>
        <v>24589219684</v>
      </c>
      <c r="Y9" s="89">
        <f t="shared" si="11"/>
        <v>99.8</v>
      </c>
      <c r="Z9" s="71">
        <f>SUM(Z10:Z14)</f>
        <v>24334661699</v>
      </c>
      <c r="AA9" s="167">
        <f t="shared" si="12"/>
        <v>99</v>
      </c>
      <c r="AB9" s="90">
        <f>SUM(AB10:AB14)</f>
        <v>26525774839</v>
      </c>
      <c r="AC9" s="167">
        <f>ROUND(AB9/Z9*100,-(-1))</f>
        <v>109</v>
      </c>
      <c r="AD9" s="90">
        <f>SUM(AD10:AD14)</f>
        <v>42434244737</v>
      </c>
      <c r="AE9" s="167">
        <f>ROUND(AD9/AB9*100,-(-1))</f>
        <v>160</v>
      </c>
      <c r="AF9" s="90">
        <f>SUM(AF10:AF14)</f>
        <v>43819407903</v>
      </c>
      <c r="AG9" s="166">
        <f t="shared" si="13"/>
        <v>103.3</v>
      </c>
      <c r="AH9" s="71">
        <f>SUM(AH10:AH14)</f>
        <v>42212276946</v>
      </c>
      <c r="AI9" s="166">
        <f t="shared" si="13"/>
        <v>96.3</v>
      </c>
      <c r="AJ9" s="90">
        <f>SUM(AJ10:AJ14)</f>
        <v>40802265529</v>
      </c>
      <c r="AK9" s="166">
        <f t="shared" si="13"/>
        <v>96.7</v>
      </c>
      <c r="AL9" s="90">
        <f>SUM(AL10:AL14)</f>
        <v>40488719280</v>
      </c>
      <c r="AM9" s="166">
        <f t="shared" si="13"/>
        <v>99.2</v>
      </c>
      <c r="AN9" s="90">
        <f>SUM(AN10:AN14)</f>
        <v>41636087843</v>
      </c>
      <c r="AO9" s="166">
        <f t="shared" si="13"/>
        <v>102.8</v>
      </c>
      <c r="AP9" s="90">
        <f>SUM(AP10:AP14)</f>
        <v>42950911595</v>
      </c>
      <c r="AQ9" s="166">
        <f t="shared" si="14"/>
        <v>106.1</v>
      </c>
      <c r="AR9" s="90">
        <f>SUM(AR10:AR14)</f>
        <v>43791931999</v>
      </c>
      <c r="AS9" s="166">
        <f t="shared" si="15"/>
        <v>102</v>
      </c>
      <c r="AT9" s="90">
        <f>SUM(AT10:AT14)</f>
        <v>43539110530</v>
      </c>
      <c r="AU9" s="166">
        <f t="shared" si="16"/>
        <v>99.4</v>
      </c>
      <c r="AV9" s="90">
        <f>SUM(AV10:AV14)</f>
        <v>42346272195</v>
      </c>
      <c r="AW9" s="166">
        <f t="shared" si="17"/>
        <v>97.3</v>
      </c>
      <c r="AX9" s="90">
        <f>SUM(AX10:AX14)</f>
        <v>44142480552</v>
      </c>
      <c r="AY9" s="166">
        <f t="shared" si="7"/>
        <v>104.2</v>
      </c>
      <c r="AZ9" s="90">
        <f>SUM(AZ10:AZ14)</f>
        <v>44396749599</v>
      </c>
      <c r="BA9" s="166">
        <f t="shared" si="8"/>
        <v>104.8</v>
      </c>
      <c r="BB9" s="90">
        <f>SUM(BB10:BB14)</f>
        <v>43798971786</v>
      </c>
      <c r="BC9" s="166">
        <f t="shared" si="9"/>
        <v>98.7</v>
      </c>
      <c r="BD9" s="90">
        <f>SUM(BD10:BD14)</f>
        <v>42692732158</v>
      </c>
      <c r="BE9" s="166">
        <f t="shared" si="10"/>
        <v>97.5</v>
      </c>
      <c r="BF9" s="90">
        <f>SUM(BF10:BF14)</f>
        <v>43116003184</v>
      </c>
      <c r="BG9" s="166">
        <f t="shared" si="18"/>
        <v>101</v>
      </c>
      <c r="BH9" s="90">
        <f>SUM(BH10:BH14)</f>
        <v>42608082550</v>
      </c>
      <c r="BI9" s="166">
        <f t="shared" si="19"/>
        <v>98.8</v>
      </c>
    </row>
    <row r="10" spans="1:61" s="28" customFormat="1" ht="30" customHeight="1">
      <c r="A10" s="64" t="s">
        <v>3</v>
      </c>
      <c r="B10" s="84">
        <v>18873628165</v>
      </c>
      <c r="C10" s="85">
        <v>108.5</v>
      </c>
      <c r="D10" s="84">
        <v>18937523355</v>
      </c>
      <c r="E10" s="85">
        <v>87.5</v>
      </c>
      <c r="F10" s="84">
        <v>20793832012</v>
      </c>
      <c r="G10" s="85">
        <f t="shared" si="0"/>
        <v>109.8</v>
      </c>
      <c r="H10" s="84">
        <v>20777698682</v>
      </c>
      <c r="I10" s="85">
        <f t="shared" si="1"/>
        <v>99.9</v>
      </c>
      <c r="J10" s="84">
        <v>22799630799</v>
      </c>
      <c r="K10" s="86">
        <f t="shared" si="2"/>
        <v>109.7</v>
      </c>
      <c r="L10" s="84">
        <v>18576487201</v>
      </c>
      <c r="M10" s="86">
        <f t="shared" si="3"/>
        <v>81.5</v>
      </c>
      <c r="N10" s="87">
        <v>19923026119</v>
      </c>
      <c r="O10" s="88">
        <f t="shared" si="4"/>
        <v>107.2</v>
      </c>
      <c r="P10" s="34">
        <v>19416676074</v>
      </c>
      <c r="Q10" s="82">
        <f t="shared" si="5"/>
        <v>97.5</v>
      </c>
      <c r="R10" s="35">
        <v>18865599862</v>
      </c>
      <c r="S10" s="82">
        <f>ROUND(R10/P10*100,-(-1))</f>
        <v>97.2</v>
      </c>
      <c r="T10" s="34">
        <v>18282669508</v>
      </c>
      <c r="U10" s="82">
        <f>ROUND(T10/R10*100,-(-1))</f>
        <v>96.9</v>
      </c>
      <c r="V10" s="34">
        <v>17677220938</v>
      </c>
      <c r="W10" s="82">
        <f t="shared" si="6"/>
        <v>96.7</v>
      </c>
      <c r="X10" s="34">
        <v>16979922986</v>
      </c>
      <c r="Y10" s="82">
        <f t="shared" si="11"/>
        <v>96.1</v>
      </c>
      <c r="Z10" s="35">
        <v>17345660273</v>
      </c>
      <c r="AA10" s="166">
        <f t="shared" si="12"/>
        <v>102.2</v>
      </c>
      <c r="AB10" s="34">
        <v>18878360320</v>
      </c>
      <c r="AC10" s="166">
        <f>ROUND(AB10/Z10*100,-(-1))</f>
        <v>108.8</v>
      </c>
      <c r="AD10" s="34">
        <v>34575010957</v>
      </c>
      <c r="AE10" s="166">
        <f>ROUND(AD10/AB10*100,-(-1))</f>
        <v>183.1</v>
      </c>
      <c r="AF10" s="34">
        <v>36832847842</v>
      </c>
      <c r="AG10" s="166">
        <f t="shared" si="13"/>
        <v>106.5</v>
      </c>
      <c r="AH10" s="35">
        <v>36225720558</v>
      </c>
      <c r="AI10" s="166">
        <f t="shared" si="13"/>
        <v>98.4</v>
      </c>
      <c r="AJ10" s="34">
        <v>34569832929</v>
      </c>
      <c r="AK10" s="166">
        <f t="shared" si="13"/>
        <v>95.4</v>
      </c>
      <c r="AL10" s="34">
        <v>34172046005</v>
      </c>
      <c r="AM10" s="166">
        <f t="shared" si="13"/>
        <v>98.8</v>
      </c>
      <c r="AN10" s="34">
        <v>35606138137</v>
      </c>
      <c r="AO10" s="166">
        <f t="shared" si="13"/>
        <v>104.2</v>
      </c>
      <c r="AP10" s="34">
        <v>35917040769</v>
      </c>
      <c r="AQ10" s="166">
        <f t="shared" si="14"/>
        <v>105.1</v>
      </c>
      <c r="AR10" s="34">
        <v>35601647167</v>
      </c>
      <c r="AS10" s="166">
        <f t="shared" si="15"/>
        <v>99.1</v>
      </c>
      <c r="AT10" s="34">
        <v>36194217759</v>
      </c>
      <c r="AU10" s="166">
        <f t="shared" si="16"/>
        <v>101.7</v>
      </c>
      <c r="AV10" s="34">
        <v>37024492529</v>
      </c>
      <c r="AW10" s="166">
        <f t="shared" si="17"/>
        <v>102.3</v>
      </c>
      <c r="AX10" s="34">
        <v>37588637034</v>
      </c>
      <c r="AY10" s="166">
        <f t="shared" si="7"/>
        <v>101.5</v>
      </c>
      <c r="AZ10" s="34">
        <v>38335306296</v>
      </c>
      <c r="BA10" s="166">
        <f t="shared" si="8"/>
        <v>103.5</v>
      </c>
      <c r="BB10" s="34">
        <v>37968367594</v>
      </c>
      <c r="BC10" s="166">
        <f t="shared" si="9"/>
        <v>99</v>
      </c>
      <c r="BD10" s="34">
        <v>38096717688</v>
      </c>
      <c r="BE10" s="166">
        <f t="shared" si="10"/>
        <v>100.3</v>
      </c>
      <c r="BF10" s="34">
        <v>37868853361</v>
      </c>
      <c r="BG10" s="166">
        <f t="shared" si="18"/>
        <v>99.4</v>
      </c>
      <c r="BH10" s="34">
        <f>'[1]決算月報貼付'!H753</f>
        <v>38086385270</v>
      </c>
      <c r="BI10" s="166">
        <f t="shared" si="19"/>
        <v>100.6</v>
      </c>
    </row>
    <row r="11" spans="1:61" s="28" customFormat="1" ht="30" customHeight="1">
      <c r="A11" s="64" t="s">
        <v>4</v>
      </c>
      <c r="B11" s="84">
        <v>6368176263</v>
      </c>
      <c r="C11" s="85">
        <v>106.8</v>
      </c>
      <c r="D11" s="84">
        <v>5861255766</v>
      </c>
      <c r="E11" s="85">
        <v>96.3</v>
      </c>
      <c r="F11" s="84">
        <v>6191870911</v>
      </c>
      <c r="G11" s="85">
        <f t="shared" si="0"/>
        <v>105.6</v>
      </c>
      <c r="H11" s="84">
        <v>7309212588</v>
      </c>
      <c r="I11" s="85">
        <f t="shared" si="1"/>
        <v>118</v>
      </c>
      <c r="J11" s="84">
        <v>6946684871</v>
      </c>
      <c r="K11" s="86">
        <f t="shared" si="2"/>
        <v>95</v>
      </c>
      <c r="L11" s="84">
        <v>5950874668</v>
      </c>
      <c r="M11" s="86">
        <f t="shared" si="3"/>
        <v>85.7</v>
      </c>
      <c r="N11" s="87">
        <v>5655390374</v>
      </c>
      <c r="O11" s="88">
        <f t="shared" si="4"/>
        <v>95</v>
      </c>
      <c r="P11" s="34">
        <v>5038488997</v>
      </c>
      <c r="Q11" s="82">
        <f t="shared" si="5"/>
        <v>89.1</v>
      </c>
      <c r="R11" s="35">
        <v>4843666028</v>
      </c>
      <c r="S11" s="82">
        <f>ROUND(R11/P11*100,-(-1))</f>
        <v>96.1</v>
      </c>
      <c r="T11" s="34">
        <v>5422050599</v>
      </c>
      <c r="U11" s="82">
        <f>ROUND(T11/R11*100,-(-1))</f>
        <v>111.9</v>
      </c>
      <c r="V11" s="34">
        <v>4856238168</v>
      </c>
      <c r="W11" s="82">
        <f t="shared" si="6"/>
        <v>89.6</v>
      </c>
      <c r="X11" s="34">
        <v>4830978966</v>
      </c>
      <c r="Y11" s="82">
        <f t="shared" si="11"/>
        <v>99.5</v>
      </c>
      <c r="Z11" s="35">
        <v>4905276664</v>
      </c>
      <c r="AA11" s="166">
        <f t="shared" si="12"/>
        <v>101.5</v>
      </c>
      <c r="AB11" s="34">
        <v>5715993820</v>
      </c>
      <c r="AC11" s="166">
        <f aca="true" t="shared" si="20" ref="AC11:AC25">ROUND(AB11/Z11*100,-(-1))</f>
        <v>116.5</v>
      </c>
      <c r="AD11" s="34">
        <v>5566946113</v>
      </c>
      <c r="AE11" s="166">
        <f aca="true" t="shared" si="21" ref="AE11:AE25">ROUND(AD11/AB11*100,-(-1))</f>
        <v>97.4</v>
      </c>
      <c r="AF11" s="34">
        <v>5406722885</v>
      </c>
      <c r="AG11" s="166">
        <f t="shared" si="13"/>
        <v>97.1</v>
      </c>
      <c r="AH11" s="35">
        <v>4685541821</v>
      </c>
      <c r="AI11" s="166">
        <f t="shared" si="13"/>
        <v>86.7</v>
      </c>
      <c r="AJ11" s="34">
        <v>4997008013</v>
      </c>
      <c r="AK11" s="166">
        <f t="shared" si="13"/>
        <v>106.6</v>
      </c>
      <c r="AL11" s="34">
        <v>5290530361</v>
      </c>
      <c r="AM11" s="166">
        <f t="shared" si="13"/>
        <v>105.9</v>
      </c>
      <c r="AN11" s="34">
        <v>5099517208</v>
      </c>
      <c r="AO11" s="166">
        <f t="shared" si="13"/>
        <v>96.4</v>
      </c>
      <c r="AP11" s="34">
        <v>4689070534</v>
      </c>
      <c r="AQ11" s="166">
        <f t="shared" si="14"/>
        <v>88.6</v>
      </c>
      <c r="AR11" s="34">
        <v>5464101510</v>
      </c>
      <c r="AS11" s="166">
        <f t="shared" si="15"/>
        <v>116.5</v>
      </c>
      <c r="AT11" s="34">
        <v>5046977168</v>
      </c>
      <c r="AU11" s="166">
        <f t="shared" si="16"/>
        <v>92.4</v>
      </c>
      <c r="AV11" s="34">
        <v>4190854953</v>
      </c>
      <c r="AW11" s="166">
        <f t="shared" si="17"/>
        <v>83</v>
      </c>
      <c r="AX11" s="34">
        <v>4510685866</v>
      </c>
      <c r="AY11" s="166">
        <f t="shared" si="7"/>
        <v>107.6</v>
      </c>
      <c r="AZ11" s="34">
        <v>4569415331</v>
      </c>
      <c r="BA11" s="166">
        <f t="shared" si="8"/>
        <v>109</v>
      </c>
      <c r="BB11" s="34">
        <v>4640067498</v>
      </c>
      <c r="BC11" s="166">
        <f t="shared" si="9"/>
        <v>101.5</v>
      </c>
      <c r="BD11" s="34">
        <v>3102543927</v>
      </c>
      <c r="BE11" s="166">
        <f t="shared" si="10"/>
        <v>66.9</v>
      </c>
      <c r="BF11" s="34">
        <v>2833925390</v>
      </c>
      <c r="BG11" s="166">
        <f t="shared" si="18"/>
        <v>91.3</v>
      </c>
      <c r="BH11" s="34">
        <f>'[1]決算月報貼付'!H756</f>
        <v>2869012683</v>
      </c>
      <c r="BI11" s="166">
        <f t="shared" si="19"/>
        <v>101.2</v>
      </c>
    </row>
    <row r="12" spans="1:61" s="28" customFormat="1" ht="30" customHeight="1">
      <c r="A12" s="64" t="s">
        <v>5</v>
      </c>
      <c r="B12" s="84">
        <v>10566587621</v>
      </c>
      <c r="C12" s="64">
        <v>119.3</v>
      </c>
      <c r="D12" s="84">
        <v>8745421600</v>
      </c>
      <c r="E12" s="85">
        <v>117.5</v>
      </c>
      <c r="F12" s="84">
        <v>6617067675</v>
      </c>
      <c r="G12" s="85">
        <f t="shared" si="0"/>
        <v>75.7</v>
      </c>
      <c r="H12" s="92">
        <v>3489204517</v>
      </c>
      <c r="I12" s="85">
        <f t="shared" si="1"/>
        <v>52.7</v>
      </c>
      <c r="J12" s="92">
        <v>2854790302</v>
      </c>
      <c r="K12" s="86">
        <f t="shared" si="2"/>
        <v>81.8</v>
      </c>
      <c r="L12" s="92">
        <v>2425872245</v>
      </c>
      <c r="M12" s="86">
        <f t="shared" si="3"/>
        <v>85</v>
      </c>
      <c r="N12" s="66">
        <v>2705437261</v>
      </c>
      <c r="O12" s="88">
        <f t="shared" si="4"/>
        <v>111.5</v>
      </c>
      <c r="P12" s="68">
        <v>11988823609</v>
      </c>
      <c r="Q12" s="82">
        <f t="shared" si="5"/>
        <v>443.1</v>
      </c>
      <c r="R12" s="70">
        <v>12079065396</v>
      </c>
      <c r="S12" s="82">
        <f>ROUND(R12/P12*100,-(-1))</f>
        <v>100.8</v>
      </c>
      <c r="T12" s="34">
        <v>3396768264</v>
      </c>
      <c r="U12" s="82">
        <f>ROUND(T12/R12*100,-(-1))</f>
        <v>28.1</v>
      </c>
      <c r="V12" s="34">
        <v>2093612273</v>
      </c>
      <c r="W12" s="82">
        <f t="shared" si="6"/>
        <v>61.6</v>
      </c>
      <c r="X12" s="34">
        <v>2391130901</v>
      </c>
      <c r="Y12" s="82">
        <f t="shared" si="11"/>
        <v>114.2</v>
      </c>
      <c r="Z12" s="35">
        <v>1325557226</v>
      </c>
      <c r="AA12" s="166">
        <f t="shared" si="12"/>
        <v>55.4</v>
      </c>
      <c r="AB12" s="34">
        <v>991064901</v>
      </c>
      <c r="AC12" s="166">
        <f t="shared" si="20"/>
        <v>74.8</v>
      </c>
      <c r="AD12" s="34">
        <v>1247910330</v>
      </c>
      <c r="AE12" s="166">
        <f t="shared" si="21"/>
        <v>125.9</v>
      </c>
      <c r="AF12" s="34">
        <v>1295707329</v>
      </c>
      <c r="AG12" s="166">
        <f t="shared" si="13"/>
        <v>103.8</v>
      </c>
      <c r="AH12" s="35">
        <v>1004957347</v>
      </c>
      <c r="AI12" s="166">
        <f t="shared" si="13"/>
        <v>77.6</v>
      </c>
      <c r="AJ12" s="34">
        <v>857996275</v>
      </c>
      <c r="AK12" s="166">
        <f t="shared" si="13"/>
        <v>85.4</v>
      </c>
      <c r="AL12" s="34">
        <v>623797922</v>
      </c>
      <c r="AM12" s="166">
        <f t="shared" si="13"/>
        <v>72.7</v>
      </c>
      <c r="AN12" s="34">
        <v>519884677</v>
      </c>
      <c r="AO12" s="166">
        <f t="shared" si="13"/>
        <v>83.3</v>
      </c>
      <c r="AP12" s="34">
        <v>535464381</v>
      </c>
      <c r="AQ12" s="166">
        <f t="shared" si="14"/>
        <v>85.8</v>
      </c>
      <c r="AR12" s="34">
        <v>483366227</v>
      </c>
      <c r="AS12" s="166">
        <f t="shared" si="15"/>
        <v>90.3</v>
      </c>
      <c r="AT12" s="34">
        <v>405010448</v>
      </c>
      <c r="AU12" s="166">
        <f t="shared" si="16"/>
        <v>83.8</v>
      </c>
      <c r="AV12" s="34">
        <v>291861998</v>
      </c>
      <c r="AW12" s="166">
        <f t="shared" si="17"/>
        <v>72.1</v>
      </c>
      <c r="AX12" s="34">
        <v>443104789</v>
      </c>
      <c r="AY12" s="166">
        <f t="shared" si="7"/>
        <v>151.8</v>
      </c>
      <c r="AZ12" s="34">
        <v>384733677</v>
      </c>
      <c r="BA12" s="166">
        <f t="shared" si="8"/>
        <v>131.8</v>
      </c>
      <c r="BB12" s="34">
        <v>144123809</v>
      </c>
      <c r="BC12" s="166">
        <f t="shared" si="9"/>
        <v>37.5</v>
      </c>
      <c r="BD12" s="34">
        <v>165737571</v>
      </c>
      <c r="BE12" s="166">
        <f t="shared" si="10"/>
        <v>115</v>
      </c>
      <c r="BF12" s="34">
        <v>130536876</v>
      </c>
      <c r="BG12" s="166">
        <f t="shared" si="18"/>
        <v>78.8</v>
      </c>
      <c r="BH12" s="34">
        <f>'[1]決算月報貼付'!H759</f>
        <v>71005221</v>
      </c>
      <c r="BI12" s="166">
        <f t="shared" si="19"/>
        <v>54.4</v>
      </c>
    </row>
    <row r="13" spans="1:61" s="28" customFormat="1" ht="30" customHeight="1">
      <c r="A13" s="64" t="s">
        <v>15</v>
      </c>
      <c r="B13" s="84"/>
      <c r="C13" s="64"/>
      <c r="D13" s="93" t="s">
        <v>6</v>
      </c>
      <c r="E13" s="93" t="s">
        <v>6</v>
      </c>
      <c r="F13" s="93" t="s">
        <v>6</v>
      </c>
      <c r="G13" s="93" t="s">
        <v>6</v>
      </c>
      <c r="H13" s="93" t="s">
        <v>8</v>
      </c>
      <c r="I13" s="93" t="s">
        <v>8</v>
      </c>
      <c r="J13" s="94" t="s">
        <v>71</v>
      </c>
      <c r="K13" s="94" t="s">
        <v>71</v>
      </c>
      <c r="L13" s="94" t="s">
        <v>71</v>
      </c>
      <c r="M13" s="94" t="s">
        <v>71</v>
      </c>
      <c r="N13" s="95" t="s">
        <v>71</v>
      </c>
      <c r="O13" s="96" t="s">
        <v>71</v>
      </c>
      <c r="P13" s="97" t="s">
        <v>71</v>
      </c>
      <c r="Q13" s="96" t="s">
        <v>71</v>
      </c>
      <c r="R13" s="97" t="s">
        <v>71</v>
      </c>
      <c r="S13" s="30" t="s">
        <v>71</v>
      </c>
      <c r="T13" s="97" t="s">
        <v>71</v>
      </c>
      <c r="U13" s="30" t="s">
        <v>71</v>
      </c>
      <c r="V13" s="34">
        <v>15172039</v>
      </c>
      <c r="W13" s="30" t="s">
        <v>28</v>
      </c>
      <c r="X13" s="34">
        <v>177670247</v>
      </c>
      <c r="Y13" s="82">
        <f t="shared" si="11"/>
        <v>1171</v>
      </c>
      <c r="Z13" s="35">
        <v>337323394</v>
      </c>
      <c r="AA13" s="166">
        <f t="shared" si="12"/>
        <v>189.9</v>
      </c>
      <c r="AB13" s="34">
        <v>541181345</v>
      </c>
      <c r="AC13" s="166">
        <f t="shared" si="20"/>
        <v>160.4</v>
      </c>
      <c r="AD13" s="34">
        <v>646113984</v>
      </c>
      <c r="AE13" s="166">
        <f t="shared" si="21"/>
        <v>119.4</v>
      </c>
      <c r="AF13" s="34">
        <v>211289899</v>
      </c>
      <c r="AG13" s="166">
        <f t="shared" si="13"/>
        <v>32.7</v>
      </c>
      <c r="AH13" s="35">
        <v>197144621</v>
      </c>
      <c r="AI13" s="166">
        <f t="shared" si="13"/>
        <v>93.3</v>
      </c>
      <c r="AJ13" s="34">
        <v>284816647</v>
      </c>
      <c r="AK13" s="166">
        <f t="shared" si="13"/>
        <v>144.5</v>
      </c>
      <c r="AL13" s="34">
        <v>341465039</v>
      </c>
      <c r="AM13" s="166">
        <f t="shared" si="13"/>
        <v>119.9</v>
      </c>
      <c r="AN13" s="34">
        <v>338631038</v>
      </c>
      <c r="AO13" s="166">
        <f t="shared" si="13"/>
        <v>99.2</v>
      </c>
      <c r="AP13" s="34">
        <v>761854014</v>
      </c>
      <c r="AQ13" s="166">
        <f t="shared" si="14"/>
        <v>223.1</v>
      </c>
      <c r="AR13" s="34">
        <v>1444223658</v>
      </c>
      <c r="AS13" s="166">
        <f t="shared" si="15"/>
        <v>189.6</v>
      </c>
      <c r="AT13" s="34">
        <v>1032126759</v>
      </c>
      <c r="AU13" s="166">
        <f t="shared" si="16"/>
        <v>71.5</v>
      </c>
      <c r="AV13" s="34">
        <v>529717606</v>
      </c>
      <c r="AW13" s="166">
        <f t="shared" si="17"/>
        <v>51.3</v>
      </c>
      <c r="AX13" s="34">
        <v>787337792</v>
      </c>
      <c r="AY13" s="166">
        <f t="shared" si="7"/>
        <v>148.6</v>
      </c>
      <c r="AZ13" s="34">
        <v>548587845</v>
      </c>
      <c r="BA13" s="166">
        <f t="shared" si="8"/>
        <v>103.6</v>
      </c>
      <c r="BB13" s="34">
        <v>675650728</v>
      </c>
      <c r="BC13" s="166">
        <f t="shared" si="9"/>
        <v>123.2</v>
      </c>
      <c r="BD13" s="34">
        <v>582121688</v>
      </c>
      <c r="BE13" s="166">
        <f t="shared" si="10"/>
        <v>86.2</v>
      </c>
      <c r="BF13" s="34">
        <v>1009880929</v>
      </c>
      <c r="BG13" s="166">
        <f t="shared" si="18"/>
        <v>173.5</v>
      </c>
      <c r="BH13" s="34">
        <f>'[1]決算月報貼付'!H783</f>
        <v>804225724</v>
      </c>
      <c r="BI13" s="166">
        <f t="shared" si="19"/>
        <v>79.6</v>
      </c>
    </row>
    <row r="14" spans="1:61" s="28" customFormat="1" ht="30" customHeight="1">
      <c r="A14" s="64" t="s">
        <v>16</v>
      </c>
      <c r="B14" s="84"/>
      <c r="C14" s="64"/>
      <c r="D14" s="93" t="s">
        <v>6</v>
      </c>
      <c r="E14" s="93" t="s">
        <v>6</v>
      </c>
      <c r="F14" s="93" t="s">
        <v>6</v>
      </c>
      <c r="G14" s="93" t="s">
        <v>6</v>
      </c>
      <c r="H14" s="93" t="s">
        <v>8</v>
      </c>
      <c r="I14" s="93" t="s">
        <v>8</v>
      </c>
      <c r="J14" s="94" t="s">
        <v>72</v>
      </c>
      <c r="K14" s="94" t="s">
        <v>72</v>
      </c>
      <c r="L14" s="94" t="s">
        <v>72</v>
      </c>
      <c r="M14" s="94" t="s">
        <v>72</v>
      </c>
      <c r="N14" s="95" t="s">
        <v>72</v>
      </c>
      <c r="O14" s="96" t="s">
        <v>72</v>
      </c>
      <c r="P14" s="97" t="s">
        <v>72</v>
      </c>
      <c r="Q14" s="96" t="s">
        <v>72</v>
      </c>
      <c r="R14" s="97" t="s">
        <v>72</v>
      </c>
      <c r="S14" s="30" t="s">
        <v>72</v>
      </c>
      <c r="T14" s="97" t="s">
        <v>72</v>
      </c>
      <c r="U14" s="30" t="s">
        <v>72</v>
      </c>
      <c r="V14" s="34">
        <v>106086</v>
      </c>
      <c r="W14" s="30" t="s">
        <v>28</v>
      </c>
      <c r="X14" s="34">
        <v>209516584</v>
      </c>
      <c r="Y14" s="82">
        <f t="shared" si="11"/>
        <v>197496.9</v>
      </c>
      <c r="Z14" s="35">
        <v>420844142</v>
      </c>
      <c r="AA14" s="166">
        <f t="shared" si="12"/>
        <v>200.9</v>
      </c>
      <c r="AB14" s="34">
        <v>399174453</v>
      </c>
      <c r="AC14" s="166">
        <f t="shared" si="20"/>
        <v>94.9</v>
      </c>
      <c r="AD14" s="34">
        <v>398263353</v>
      </c>
      <c r="AE14" s="166">
        <f t="shared" si="21"/>
        <v>99.8</v>
      </c>
      <c r="AF14" s="34">
        <v>72839948</v>
      </c>
      <c r="AG14" s="166">
        <f t="shared" si="13"/>
        <v>18.3</v>
      </c>
      <c r="AH14" s="35">
        <v>98912599</v>
      </c>
      <c r="AI14" s="166">
        <f t="shared" si="13"/>
        <v>135.8</v>
      </c>
      <c r="AJ14" s="34">
        <v>92611665</v>
      </c>
      <c r="AK14" s="166">
        <f t="shared" si="13"/>
        <v>93.6</v>
      </c>
      <c r="AL14" s="34">
        <v>60879953</v>
      </c>
      <c r="AM14" s="166">
        <f t="shared" si="13"/>
        <v>65.7</v>
      </c>
      <c r="AN14" s="34">
        <v>71916783</v>
      </c>
      <c r="AO14" s="166">
        <f t="shared" si="13"/>
        <v>118.1</v>
      </c>
      <c r="AP14" s="34">
        <v>1047481897</v>
      </c>
      <c r="AQ14" s="166">
        <f t="shared" si="14"/>
        <v>1720.6</v>
      </c>
      <c r="AR14" s="34">
        <v>798593437</v>
      </c>
      <c r="AS14" s="166">
        <f t="shared" si="15"/>
        <v>76.2</v>
      </c>
      <c r="AT14" s="34">
        <v>860778396</v>
      </c>
      <c r="AU14" s="166">
        <f t="shared" si="16"/>
        <v>107.8</v>
      </c>
      <c r="AV14" s="34">
        <v>309345109</v>
      </c>
      <c r="AW14" s="166">
        <f t="shared" si="17"/>
        <v>35.9</v>
      </c>
      <c r="AX14" s="34">
        <v>812715071</v>
      </c>
      <c r="AY14" s="166">
        <f t="shared" si="7"/>
        <v>262.7</v>
      </c>
      <c r="AZ14" s="34">
        <v>558706450</v>
      </c>
      <c r="BA14" s="166">
        <f t="shared" si="8"/>
        <v>180.6</v>
      </c>
      <c r="BB14" s="34">
        <v>370762157</v>
      </c>
      <c r="BC14" s="166">
        <f t="shared" si="9"/>
        <v>66.4</v>
      </c>
      <c r="BD14" s="34">
        <v>745611284</v>
      </c>
      <c r="BE14" s="166">
        <f t="shared" si="10"/>
        <v>201.1</v>
      </c>
      <c r="BF14" s="34">
        <v>1272806628</v>
      </c>
      <c r="BG14" s="166">
        <f t="shared" si="18"/>
        <v>170.7</v>
      </c>
      <c r="BH14" s="34">
        <f>'[1]決算月報貼付'!H786</f>
        <v>777453652</v>
      </c>
      <c r="BI14" s="166">
        <f t="shared" si="19"/>
        <v>61.1</v>
      </c>
    </row>
    <row r="15" spans="1:61" s="28" customFormat="1" ht="30" customHeight="1">
      <c r="A15" s="83" t="s">
        <v>73</v>
      </c>
      <c r="B15" s="84">
        <f>SUM(B16:B17)</f>
        <v>38901378913</v>
      </c>
      <c r="C15" s="85">
        <v>113.6</v>
      </c>
      <c r="D15" s="84">
        <f>SUM(D16:D17)</f>
        <v>31397807241</v>
      </c>
      <c r="E15" s="85">
        <v>86.7</v>
      </c>
      <c r="F15" s="84">
        <f>SUM(F16:F17)</f>
        <v>31944282256</v>
      </c>
      <c r="G15" s="85">
        <f>ROUND(F15/D15*100,-(-1))</f>
        <v>101.7</v>
      </c>
      <c r="H15" s="84">
        <f>SUM(H16:H17)</f>
        <v>37490381756</v>
      </c>
      <c r="I15" s="85">
        <f>ROUND(H15/F15*100,-(-1))</f>
        <v>117.4</v>
      </c>
      <c r="J15" s="84">
        <f>SUM(J16:J17)</f>
        <v>35899886897</v>
      </c>
      <c r="K15" s="86">
        <f>ROUND(J15/H15*100,-(-1))</f>
        <v>95.8</v>
      </c>
      <c r="L15" s="84">
        <f>SUM(L16:L17)</f>
        <v>30867837733</v>
      </c>
      <c r="M15" s="86">
        <f>ROUND(L15/J15*100,-(-1))</f>
        <v>86</v>
      </c>
      <c r="N15" s="87">
        <f>SUM(N16:N17)</f>
        <v>27893090399</v>
      </c>
      <c r="O15" s="88">
        <f aca="true" t="shared" si="22" ref="O15:O26">ROUND(N15/L15*100,-(-1))</f>
        <v>90.4</v>
      </c>
      <c r="P15" s="34">
        <f>SUM(P16:P17)</f>
        <v>22039295560</v>
      </c>
      <c r="Q15" s="82">
        <f aca="true" t="shared" si="23" ref="Q15:Q26">ROUND(P15/N15*100,-(-1))</f>
        <v>79</v>
      </c>
      <c r="R15" s="35">
        <f>SUM(R16:R17)</f>
        <v>20625151317</v>
      </c>
      <c r="S15" s="82">
        <f aca="true" t="shared" si="24" ref="S15:S26">ROUND(R15/P15*100,-(-1))</f>
        <v>93.6</v>
      </c>
      <c r="T15" s="34">
        <f>SUM(T16:T17)</f>
        <v>22315309929</v>
      </c>
      <c r="U15" s="82">
        <f aca="true" t="shared" si="25" ref="U15:U26">ROUND(T15/R15*100,-(-1))</f>
        <v>108.2</v>
      </c>
      <c r="V15" s="34">
        <f>SUM(V16:V17)</f>
        <v>20497687128</v>
      </c>
      <c r="W15" s="82">
        <f aca="true" t="shared" si="26" ref="W15:W26">ROUND(V15/T15*100,-(-1))</f>
        <v>91.9</v>
      </c>
      <c r="X15" s="34">
        <f>SUM(X16:X17)</f>
        <v>19983782949</v>
      </c>
      <c r="Y15" s="82">
        <f t="shared" si="11"/>
        <v>97.5</v>
      </c>
      <c r="Z15" s="35">
        <f>SUM(Z16:Z17)</f>
        <v>22565334263</v>
      </c>
      <c r="AA15" s="166">
        <f t="shared" si="12"/>
        <v>112.9</v>
      </c>
      <c r="AB15" s="34">
        <f>SUM(AB16:AB17)</f>
        <v>27126939852</v>
      </c>
      <c r="AC15" s="166">
        <f t="shared" si="20"/>
        <v>120.2</v>
      </c>
      <c r="AD15" s="34">
        <f>SUM(AD16:AD17)</f>
        <v>27121546162</v>
      </c>
      <c r="AE15" s="166">
        <f t="shared" si="21"/>
        <v>100</v>
      </c>
      <c r="AF15" s="34">
        <f>SUM(AF16:AF17)</f>
        <v>28346736316</v>
      </c>
      <c r="AG15" s="166">
        <f t="shared" si="13"/>
        <v>104.5</v>
      </c>
      <c r="AH15" s="35">
        <f>SUM(AH16:AH17)</f>
        <v>19339074004</v>
      </c>
      <c r="AI15" s="166">
        <f t="shared" si="13"/>
        <v>68.2</v>
      </c>
      <c r="AJ15" s="34">
        <f>SUM(AJ16:AJ17)</f>
        <v>14370275128</v>
      </c>
      <c r="AK15" s="166">
        <f t="shared" si="13"/>
        <v>74.3</v>
      </c>
      <c r="AL15" s="34">
        <f>SUM(AL16:AL17)</f>
        <v>15025748680</v>
      </c>
      <c r="AM15" s="166">
        <f t="shared" si="13"/>
        <v>104.6</v>
      </c>
      <c r="AN15" s="34">
        <f>SUM(AN16:AN17)</f>
        <v>15380876382</v>
      </c>
      <c r="AO15" s="166">
        <f t="shared" si="13"/>
        <v>102.4</v>
      </c>
      <c r="AP15" s="34">
        <f>SUM(AP16:AP17)</f>
        <v>15902134597</v>
      </c>
      <c r="AQ15" s="166">
        <f t="shared" si="14"/>
        <v>105.8</v>
      </c>
      <c r="AR15" s="34">
        <f>SUM(AR16:AR17)</f>
        <v>18026116320</v>
      </c>
      <c r="AS15" s="166">
        <f t="shared" si="15"/>
        <v>113.4</v>
      </c>
      <c r="AT15" s="34">
        <f>SUM(AT16:AT17)</f>
        <v>20003888315</v>
      </c>
      <c r="AU15" s="166">
        <f t="shared" si="16"/>
        <v>111</v>
      </c>
      <c r="AV15" s="34">
        <f>SUM(AV16:AV17)</f>
        <v>23384505633</v>
      </c>
      <c r="AW15" s="166">
        <f t="shared" si="17"/>
        <v>116.9</v>
      </c>
      <c r="AX15" s="34">
        <f>SUM(AX16:AX17)</f>
        <v>23866811775</v>
      </c>
      <c r="AY15" s="166">
        <f t="shared" si="7"/>
        <v>102.1</v>
      </c>
      <c r="AZ15" s="34">
        <f>SUM(AZ16:AZ17)</f>
        <v>25019335064</v>
      </c>
      <c r="BA15" s="166">
        <f t="shared" si="8"/>
        <v>107</v>
      </c>
      <c r="BB15" s="34">
        <f>SUM(BB16:BB17)</f>
        <v>24935898658</v>
      </c>
      <c r="BC15" s="166">
        <f t="shared" si="9"/>
        <v>99.7</v>
      </c>
      <c r="BD15" s="34">
        <f>SUM(BD16:BD17)</f>
        <v>24845749375</v>
      </c>
      <c r="BE15" s="166">
        <f t="shared" si="10"/>
        <v>99.6</v>
      </c>
      <c r="BF15" s="34">
        <f>SUM(BF16:BF17)</f>
        <v>27500993921</v>
      </c>
      <c r="BG15" s="166">
        <f t="shared" si="18"/>
        <v>110.7</v>
      </c>
      <c r="BH15" s="34">
        <f>SUM(BH16:BH17)</f>
        <v>29165690295</v>
      </c>
      <c r="BI15" s="166">
        <f t="shared" si="19"/>
        <v>106.1</v>
      </c>
    </row>
    <row r="16" spans="1:61" s="28" customFormat="1" ht="30" customHeight="1">
      <c r="A16" s="64" t="s">
        <v>3</v>
      </c>
      <c r="B16" s="84">
        <v>2106657375</v>
      </c>
      <c r="C16" s="85">
        <v>110.7</v>
      </c>
      <c r="D16" s="84">
        <v>2012847443</v>
      </c>
      <c r="E16" s="85">
        <v>99.7</v>
      </c>
      <c r="F16" s="84">
        <v>2023272470</v>
      </c>
      <c r="G16" s="85">
        <f>ROUND(F16/D16*100,-(-1))</f>
        <v>100.5</v>
      </c>
      <c r="H16" s="84">
        <v>2047668011</v>
      </c>
      <c r="I16" s="85">
        <f>ROUND(H16/F16*100,-(-1))</f>
        <v>101.2</v>
      </c>
      <c r="J16" s="84">
        <v>2214216941</v>
      </c>
      <c r="K16" s="86">
        <f>ROUND(J16/H16*100,-(-1))</f>
        <v>108.1</v>
      </c>
      <c r="L16" s="84">
        <v>2119881334</v>
      </c>
      <c r="M16" s="86">
        <f>ROUND(L16/J16*100,-(-1))</f>
        <v>95.7</v>
      </c>
      <c r="N16" s="87">
        <v>1740478337</v>
      </c>
      <c r="O16" s="88">
        <f t="shared" si="22"/>
        <v>82.1</v>
      </c>
      <c r="P16" s="34">
        <v>1724767931</v>
      </c>
      <c r="Q16" s="82">
        <f t="shared" si="23"/>
        <v>99.1</v>
      </c>
      <c r="R16" s="35">
        <v>1625417561</v>
      </c>
      <c r="S16" s="82">
        <f t="shared" si="24"/>
        <v>94.2</v>
      </c>
      <c r="T16" s="34">
        <v>1540335409</v>
      </c>
      <c r="U16" s="82">
        <f t="shared" si="25"/>
        <v>94.8</v>
      </c>
      <c r="V16" s="34">
        <v>1478128812</v>
      </c>
      <c r="W16" s="82">
        <f t="shared" si="26"/>
        <v>96</v>
      </c>
      <c r="X16" s="34">
        <v>1466780476</v>
      </c>
      <c r="Y16" s="82">
        <f t="shared" si="11"/>
        <v>99.2</v>
      </c>
      <c r="Z16" s="35">
        <v>1377915533</v>
      </c>
      <c r="AA16" s="166">
        <f t="shared" si="12"/>
        <v>93.9</v>
      </c>
      <c r="AB16" s="34">
        <v>1312714126</v>
      </c>
      <c r="AC16" s="166">
        <f t="shared" si="20"/>
        <v>95.3</v>
      </c>
      <c r="AD16" s="34">
        <v>1266377601</v>
      </c>
      <c r="AE16" s="166">
        <f t="shared" si="21"/>
        <v>96.5</v>
      </c>
      <c r="AF16" s="34">
        <v>1295244474</v>
      </c>
      <c r="AG16" s="166">
        <f t="shared" si="13"/>
        <v>102.3</v>
      </c>
      <c r="AH16" s="35">
        <v>1207116449</v>
      </c>
      <c r="AI16" s="166">
        <f t="shared" si="13"/>
        <v>93.2</v>
      </c>
      <c r="AJ16" s="34">
        <v>1122300345</v>
      </c>
      <c r="AK16" s="166">
        <f t="shared" si="13"/>
        <v>93</v>
      </c>
      <c r="AL16" s="34">
        <v>1128394087</v>
      </c>
      <c r="AM16" s="166">
        <f t="shared" si="13"/>
        <v>100.5</v>
      </c>
      <c r="AN16" s="34">
        <v>1124994999</v>
      </c>
      <c r="AO16" s="166">
        <f t="shared" si="13"/>
        <v>99.7</v>
      </c>
      <c r="AP16" s="34">
        <v>1107827798</v>
      </c>
      <c r="AQ16" s="166">
        <f t="shared" si="14"/>
        <v>98.2</v>
      </c>
      <c r="AR16" s="34">
        <v>1172255038</v>
      </c>
      <c r="AS16" s="166">
        <f t="shared" si="15"/>
        <v>105.8</v>
      </c>
      <c r="AT16" s="34">
        <v>1262304819</v>
      </c>
      <c r="AU16" s="166">
        <f t="shared" si="16"/>
        <v>107.7</v>
      </c>
      <c r="AV16" s="34">
        <v>1316023845</v>
      </c>
      <c r="AW16" s="166">
        <f t="shared" si="17"/>
        <v>104.3</v>
      </c>
      <c r="AX16" s="34">
        <v>1316633692</v>
      </c>
      <c r="AY16" s="166">
        <f t="shared" si="7"/>
        <v>100</v>
      </c>
      <c r="AZ16" s="34">
        <v>1352770135</v>
      </c>
      <c r="BA16" s="166">
        <f t="shared" si="8"/>
        <v>102.8</v>
      </c>
      <c r="BB16" s="34">
        <v>1352328588</v>
      </c>
      <c r="BC16" s="166">
        <f t="shared" si="9"/>
        <v>100</v>
      </c>
      <c r="BD16" s="34">
        <v>1384585217</v>
      </c>
      <c r="BE16" s="166">
        <f t="shared" si="10"/>
        <v>102.4</v>
      </c>
      <c r="BF16" s="34">
        <v>1487604991</v>
      </c>
      <c r="BG16" s="166">
        <f t="shared" si="18"/>
        <v>107.4</v>
      </c>
      <c r="BH16" s="34">
        <f>'[1]決算月報貼付'!H762</f>
        <v>1490190205</v>
      </c>
      <c r="BI16" s="166">
        <f t="shared" si="19"/>
        <v>100.2</v>
      </c>
    </row>
    <row r="17" spans="1:61" s="28" customFormat="1" ht="30" customHeight="1">
      <c r="A17" s="64" t="s">
        <v>4</v>
      </c>
      <c r="B17" s="84">
        <v>36794721538</v>
      </c>
      <c r="C17" s="85">
        <v>113.7</v>
      </c>
      <c r="D17" s="84">
        <v>29384959798</v>
      </c>
      <c r="E17" s="85">
        <v>85.9</v>
      </c>
      <c r="F17" s="84">
        <v>29921009786</v>
      </c>
      <c r="G17" s="85">
        <f>ROUND(F17/D17*100,-(-1))</f>
        <v>101.8</v>
      </c>
      <c r="H17" s="84">
        <v>35442713745</v>
      </c>
      <c r="I17" s="85">
        <f>ROUND(H17/F17*100,-(-1))</f>
        <v>118.5</v>
      </c>
      <c r="J17" s="84">
        <v>33685669956</v>
      </c>
      <c r="K17" s="86">
        <f>ROUND(J17/H17*100,-(-1))</f>
        <v>95</v>
      </c>
      <c r="L17" s="84">
        <v>28747956399</v>
      </c>
      <c r="M17" s="86">
        <f>ROUND(L17/J17*100,-(-1))</f>
        <v>85.3</v>
      </c>
      <c r="N17" s="87">
        <v>26152612062</v>
      </c>
      <c r="O17" s="88">
        <f t="shared" si="22"/>
        <v>91</v>
      </c>
      <c r="P17" s="34">
        <v>20314527629</v>
      </c>
      <c r="Q17" s="82">
        <f t="shared" si="23"/>
        <v>77.7</v>
      </c>
      <c r="R17" s="35">
        <v>18999733756</v>
      </c>
      <c r="S17" s="82">
        <f t="shared" si="24"/>
        <v>93.5</v>
      </c>
      <c r="T17" s="34">
        <v>20774974520</v>
      </c>
      <c r="U17" s="82">
        <f t="shared" si="25"/>
        <v>109.3</v>
      </c>
      <c r="V17" s="34">
        <v>19019558316</v>
      </c>
      <c r="W17" s="82">
        <f t="shared" si="26"/>
        <v>91.6</v>
      </c>
      <c r="X17" s="34">
        <v>18517002473</v>
      </c>
      <c r="Y17" s="82">
        <f t="shared" si="11"/>
        <v>97.4</v>
      </c>
      <c r="Z17" s="35">
        <v>21187418730</v>
      </c>
      <c r="AA17" s="166">
        <f t="shared" si="12"/>
        <v>114.4</v>
      </c>
      <c r="AB17" s="34">
        <v>25814225726</v>
      </c>
      <c r="AC17" s="166">
        <f t="shared" si="20"/>
        <v>121.8</v>
      </c>
      <c r="AD17" s="34">
        <v>25855168561</v>
      </c>
      <c r="AE17" s="166">
        <f t="shared" si="21"/>
        <v>100.2</v>
      </c>
      <c r="AF17" s="34">
        <v>27051491842</v>
      </c>
      <c r="AG17" s="166">
        <f t="shared" si="13"/>
        <v>104.6</v>
      </c>
      <c r="AH17" s="35">
        <v>18131957555</v>
      </c>
      <c r="AI17" s="166">
        <f t="shared" si="13"/>
        <v>67</v>
      </c>
      <c r="AJ17" s="34">
        <v>13247974783</v>
      </c>
      <c r="AK17" s="166">
        <f t="shared" si="13"/>
        <v>73.1</v>
      </c>
      <c r="AL17" s="34">
        <v>13897354593</v>
      </c>
      <c r="AM17" s="166">
        <f t="shared" si="13"/>
        <v>104.9</v>
      </c>
      <c r="AN17" s="34">
        <v>14255881383</v>
      </c>
      <c r="AO17" s="166">
        <f t="shared" si="13"/>
        <v>102.6</v>
      </c>
      <c r="AP17" s="34">
        <v>14794306799</v>
      </c>
      <c r="AQ17" s="166">
        <f t="shared" si="14"/>
        <v>106.5</v>
      </c>
      <c r="AR17" s="34">
        <v>16853861282</v>
      </c>
      <c r="AS17" s="166">
        <f t="shared" si="15"/>
        <v>113.9</v>
      </c>
      <c r="AT17" s="34">
        <v>18741583496</v>
      </c>
      <c r="AU17" s="166">
        <f t="shared" si="16"/>
        <v>111.2</v>
      </c>
      <c r="AV17" s="34">
        <v>22068481788</v>
      </c>
      <c r="AW17" s="166">
        <f t="shared" si="17"/>
        <v>117.8</v>
      </c>
      <c r="AX17" s="34">
        <v>22550178083</v>
      </c>
      <c r="AY17" s="166">
        <f t="shared" si="7"/>
        <v>102.2</v>
      </c>
      <c r="AZ17" s="34">
        <v>23666564929</v>
      </c>
      <c r="BA17" s="166">
        <f t="shared" si="8"/>
        <v>107.2</v>
      </c>
      <c r="BB17" s="34">
        <v>23583570070</v>
      </c>
      <c r="BC17" s="166">
        <f t="shared" si="9"/>
        <v>99.6</v>
      </c>
      <c r="BD17" s="34">
        <v>23461164158</v>
      </c>
      <c r="BE17" s="166">
        <f t="shared" si="10"/>
        <v>99.5</v>
      </c>
      <c r="BF17" s="34">
        <v>26013388930</v>
      </c>
      <c r="BG17" s="166">
        <f t="shared" si="18"/>
        <v>110.9</v>
      </c>
      <c r="BH17" s="34">
        <f>'[1]決算月報貼付'!H843</f>
        <v>27675500090</v>
      </c>
      <c r="BI17" s="166">
        <f t="shared" si="19"/>
        <v>106.4</v>
      </c>
    </row>
    <row r="18" spans="1:61" s="28" customFormat="1" ht="30" customHeight="1">
      <c r="A18" s="83" t="s">
        <v>44</v>
      </c>
      <c r="B18" s="64" t="s">
        <v>8</v>
      </c>
      <c r="C18" s="64" t="s">
        <v>8</v>
      </c>
      <c r="D18" s="64" t="s">
        <v>8</v>
      </c>
      <c r="E18" s="64" t="s">
        <v>8</v>
      </c>
      <c r="F18" s="64" t="s">
        <v>8</v>
      </c>
      <c r="G18" s="64" t="s">
        <v>8</v>
      </c>
      <c r="H18" s="64" t="s">
        <v>8</v>
      </c>
      <c r="I18" s="64" t="s">
        <v>8</v>
      </c>
      <c r="J18" s="98">
        <v>4788389934</v>
      </c>
      <c r="K18" s="94" t="s">
        <v>31</v>
      </c>
      <c r="L18" s="84">
        <v>15597932628</v>
      </c>
      <c r="M18" s="94" t="s">
        <v>31</v>
      </c>
      <c r="N18" s="87">
        <v>14760469151</v>
      </c>
      <c r="O18" s="88">
        <f t="shared" si="22"/>
        <v>94.6</v>
      </c>
      <c r="P18" s="34">
        <v>14192293083</v>
      </c>
      <c r="Q18" s="82">
        <f t="shared" si="23"/>
        <v>96.2</v>
      </c>
      <c r="R18" s="35">
        <v>13880152189</v>
      </c>
      <c r="S18" s="82">
        <f t="shared" si="24"/>
        <v>97.8</v>
      </c>
      <c r="T18" s="34">
        <v>13644927540</v>
      </c>
      <c r="U18" s="82">
        <f t="shared" si="25"/>
        <v>98.3</v>
      </c>
      <c r="V18" s="34">
        <v>12978172425</v>
      </c>
      <c r="W18" s="82">
        <f t="shared" si="26"/>
        <v>95.1</v>
      </c>
      <c r="X18" s="34">
        <v>13605797247</v>
      </c>
      <c r="Y18" s="82">
        <f t="shared" si="11"/>
        <v>104.8</v>
      </c>
      <c r="Z18" s="35">
        <v>13659134115</v>
      </c>
      <c r="AA18" s="166">
        <f t="shared" si="12"/>
        <v>100.4</v>
      </c>
      <c r="AB18" s="34">
        <v>14731284443</v>
      </c>
      <c r="AC18" s="166">
        <f t="shared" si="20"/>
        <v>107.8</v>
      </c>
      <c r="AD18" s="34">
        <v>14710330089</v>
      </c>
      <c r="AE18" s="166">
        <f t="shared" si="21"/>
        <v>99.9</v>
      </c>
      <c r="AF18" s="34">
        <v>15097176188</v>
      </c>
      <c r="AG18" s="166">
        <f t="shared" si="13"/>
        <v>102.6</v>
      </c>
      <c r="AH18" s="35">
        <v>13825483256</v>
      </c>
      <c r="AI18" s="166">
        <f t="shared" si="13"/>
        <v>91.6</v>
      </c>
      <c r="AJ18" s="34">
        <v>14683298867</v>
      </c>
      <c r="AK18" s="166">
        <f t="shared" si="13"/>
        <v>106.2</v>
      </c>
      <c r="AL18" s="34">
        <v>15146705972</v>
      </c>
      <c r="AM18" s="166">
        <f t="shared" si="13"/>
        <v>103.2</v>
      </c>
      <c r="AN18" s="34">
        <v>14302713666</v>
      </c>
      <c r="AO18" s="166">
        <f t="shared" si="13"/>
        <v>94.4</v>
      </c>
      <c r="AP18" s="34">
        <v>14215522158</v>
      </c>
      <c r="AQ18" s="166">
        <f t="shared" si="14"/>
        <v>93.9</v>
      </c>
      <c r="AR18" s="34">
        <v>16516798620</v>
      </c>
      <c r="AS18" s="166">
        <f t="shared" si="15"/>
        <v>116.2</v>
      </c>
      <c r="AT18" s="34">
        <v>25304896368</v>
      </c>
      <c r="AU18" s="166">
        <f t="shared" si="16"/>
        <v>153.2</v>
      </c>
      <c r="AV18" s="34">
        <v>22824683401</v>
      </c>
      <c r="AW18" s="166">
        <f t="shared" si="17"/>
        <v>90.2</v>
      </c>
      <c r="AX18" s="34">
        <v>22894787746</v>
      </c>
      <c r="AY18" s="166">
        <f t="shared" si="7"/>
        <v>100.3</v>
      </c>
      <c r="AZ18" s="34">
        <v>25687929280</v>
      </c>
      <c r="BA18" s="166">
        <f t="shared" si="8"/>
        <v>112.5</v>
      </c>
      <c r="BB18" s="34">
        <v>25349753069</v>
      </c>
      <c r="BC18" s="166">
        <f t="shared" si="9"/>
        <v>98.7</v>
      </c>
      <c r="BD18" s="34">
        <v>26715943967</v>
      </c>
      <c r="BE18" s="166">
        <f t="shared" si="10"/>
        <v>105.4</v>
      </c>
      <c r="BF18" s="34">
        <v>30763334206</v>
      </c>
      <c r="BG18" s="166">
        <f t="shared" si="18"/>
        <v>115.1</v>
      </c>
      <c r="BH18" s="34">
        <f>'[1]決算月報貼付'!H804</f>
        <v>39145350205</v>
      </c>
      <c r="BI18" s="166">
        <f t="shared" si="19"/>
        <v>127.2</v>
      </c>
    </row>
    <row r="19" spans="1:61" s="28" customFormat="1" ht="30" customHeight="1">
      <c r="A19" s="83" t="s">
        <v>45</v>
      </c>
      <c r="B19" s="84">
        <v>4496708141</v>
      </c>
      <c r="C19" s="85">
        <v>83.1</v>
      </c>
      <c r="D19" s="84">
        <v>5202543204</v>
      </c>
      <c r="E19" s="85">
        <v>87.4</v>
      </c>
      <c r="F19" s="84">
        <v>6140897859</v>
      </c>
      <c r="G19" s="85">
        <f aca="true" t="shared" si="27" ref="G19:G26">ROUND(F19/D19*100,-(-1))</f>
        <v>118</v>
      </c>
      <c r="H19" s="84">
        <v>5765415019</v>
      </c>
      <c r="I19" s="85">
        <f aca="true" t="shared" si="28" ref="I19:I26">ROUND(H19/F19*100,-(-1))</f>
        <v>93.9</v>
      </c>
      <c r="J19" s="84">
        <v>6243794148</v>
      </c>
      <c r="K19" s="86">
        <f aca="true" t="shared" si="29" ref="K19:K26">ROUND(J19/H19*100,-(-1))</f>
        <v>108.3</v>
      </c>
      <c r="L19" s="84">
        <v>4683948576</v>
      </c>
      <c r="M19" s="86">
        <f aca="true" t="shared" si="30" ref="M19:M26">ROUND(L19/J19*100,-(-1))</f>
        <v>75</v>
      </c>
      <c r="N19" s="87">
        <v>3987035281</v>
      </c>
      <c r="O19" s="88">
        <f t="shared" si="22"/>
        <v>85.1</v>
      </c>
      <c r="P19" s="34">
        <v>4039443650</v>
      </c>
      <c r="Q19" s="82">
        <f t="shared" si="23"/>
        <v>101.3</v>
      </c>
      <c r="R19" s="35">
        <v>4358172252</v>
      </c>
      <c r="S19" s="82">
        <f t="shared" si="24"/>
        <v>107.9</v>
      </c>
      <c r="T19" s="34">
        <v>3556647625</v>
      </c>
      <c r="U19" s="82">
        <f t="shared" si="25"/>
        <v>81.6</v>
      </c>
      <c r="V19" s="34">
        <v>3730305900</v>
      </c>
      <c r="W19" s="82">
        <f t="shared" si="26"/>
        <v>104.9</v>
      </c>
      <c r="X19" s="34">
        <v>3691288155</v>
      </c>
      <c r="Y19" s="82">
        <f t="shared" si="11"/>
        <v>99</v>
      </c>
      <c r="Z19" s="35">
        <v>3436400213</v>
      </c>
      <c r="AA19" s="166">
        <f t="shared" si="12"/>
        <v>93.1</v>
      </c>
      <c r="AB19" s="34">
        <v>3391962733</v>
      </c>
      <c r="AC19" s="166">
        <f t="shared" si="20"/>
        <v>98.7</v>
      </c>
      <c r="AD19" s="34">
        <v>3167096993</v>
      </c>
      <c r="AE19" s="166">
        <f t="shared" si="21"/>
        <v>93.4</v>
      </c>
      <c r="AF19" s="34">
        <v>3220488381</v>
      </c>
      <c r="AG19" s="166">
        <f t="shared" si="13"/>
        <v>101.7</v>
      </c>
      <c r="AH19" s="35">
        <v>3466300094</v>
      </c>
      <c r="AI19" s="166">
        <f t="shared" si="13"/>
        <v>107.6</v>
      </c>
      <c r="AJ19" s="34">
        <v>3070503960</v>
      </c>
      <c r="AK19" s="166">
        <f t="shared" si="13"/>
        <v>88.6</v>
      </c>
      <c r="AL19" s="34">
        <v>2569895745</v>
      </c>
      <c r="AM19" s="166">
        <f t="shared" si="13"/>
        <v>83.7</v>
      </c>
      <c r="AN19" s="34">
        <v>2120777061</v>
      </c>
      <c r="AO19" s="166">
        <f t="shared" si="13"/>
        <v>82.5</v>
      </c>
      <c r="AP19" s="34">
        <v>2412815504</v>
      </c>
      <c r="AQ19" s="166">
        <f t="shared" si="14"/>
        <v>93.9</v>
      </c>
      <c r="AR19" s="34">
        <v>2396104883</v>
      </c>
      <c r="AS19" s="166">
        <f t="shared" si="15"/>
        <v>99.3</v>
      </c>
      <c r="AT19" s="34">
        <v>2372488967</v>
      </c>
      <c r="AU19" s="166">
        <f t="shared" si="16"/>
        <v>99</v>
      </c>
      <c r="AV19" s="34">
        <v>2150047538</v>
      </c>
      <c r="AW19" s="166">
        <f t="shared" si="17"/>
        <v>90.6</v>
      </c>
      <c r="AX19" s="34">
        <v>2394656583</v>
      </c>
      <c r="AY19" s="166">
        <f t="shared" si="7"/>
        <v>111.4</v>
      </c>
      <c r="AZ19" s="34">
        <v>2448398904</v>
      </c>
      <c r="BA19" s="166">
        <f t="shared" si="8"/>
        <v>113.9</v>
      </c>
      <c r="BB19" s="34">
        <v>2554133997</v>
      </c>
      <c r="BC19" s="166">
        <f t="shared" si="9"/>
        <v>104.3</v>
      </c>
      <c r="BD19" s="34">
        <v>2211133864</v>
      </c>
      <c r="BE19" s="166">
        <f t="shared" si="10"/>
        <v>86.6</v>
      </c>
      <c r="BF19" s="34">
        <v>2447405252</v>
      </c>
      <c r="BG19" s="166">
        <f t="shared" si="18"/>
        <v>110.7</v>
      </c>
      <c r="BH19" s="34">
        <f>'[1]決算月報貼付'!H768</f>
        <v>2505489227</v>
      </c>
      <c r="BI19" s="166">
        <f t="shared" si="19"/>
        <v>102.4</v>
      </c>
    </row>
    <row r="20" spans="1:61" s="28" customFormat="1" ht="30" customHeight="1">
      <c r="A20" s="83" t="s">
        <v>46</v>
      </c>
      <c r="B20" s="84">
        <v>3924054906</v>
      </c>
      <c r="C20" s="64">
        <v>100.6</v>
      </c>
      <c r="D20" s="84">
        <v>4026020078</v>
      </c>
      <c r="E20" s="85">
        <v>100.8</v>
      </c>
      <c r="F20" s="84">
        <v>4071179037</v>
      </c>
      <c r="G20" s="85">
        <f t="shared" si="27"/>
        <v>101.1</v>
      </c>
      <c r="H20" s="84">
        <v>4111148131</v>
      </c>
      <c r="I20" s="85">
        <f t="shared" si="28"/>
        <v>101</v>
      </c>
      <c r="J20" s="92">
        <v>2649220809</v>
      </c>
      <c r="K20" s="86">
        <f t="shared" si="29"/>
        <v>64.4</v>
      </c>
      <c r="L20" s="92">
        <v>2485398340</v>
      </c>
      <c r="M20" s="86">
        <f t="shared" si="30"/>
        <v>93.8</v>
      </c>
      <c r="N20" s="66">
        <v>2986904216</v>
      </c>
      <c r="O20" s="88">
        <f t="shared" si="22"/>
        <v>120.2</v>
      </c>
      <c r="P20" s="68">
        <v>3026747953</v>
      </c>
      <c r="Q20" s="82">
        <f t="shared" si="23"/>
        <v>101.3</v>
      </c>
      <c r="R20" s="70">
        <v>2963729635</v>
      </c>
      <c r="S20" s="82">
        <f t="shared" si="24"/>
        <v>97.9</v>
      </c>
      <c r="T20" s="34">
        <v>2892611708</v>
      </c>
      <c r="U20" s="82">
        <f t="shared" si="25"/>
        <v>97.6</v>
      </c>
      <c r="V20" s="34">
        <v>2959914883</v>
      </c>
      <c r="W20" s="82">
        <f t="shared" si="26"/>
        <v>102.3</v>
      </c>
      <c r="X20" s="34">
        <v>2987240245</v>
      </c>
      <c r="Y20" s="82">
        <f t="shared" si="11"/>
        <v>100.9</v>
      </c>
      <c r="Z20" s="35">
        <v>2883519844</v>
      </c>
      <c r="AA20" s="166">
        <f t="shared" si="12"/>
        <v>96.5</v>
      </c>
      <c r="AB20" s="34">
        <v>2912557716</v>
      </c>
      <c r="AC20" s="166">
        <f t="shared" si="20"/>
        <v>101</v>
      </c>
      <c r="AD20" s="34">
        <v>2896414862</v>
      </c>
      <c r="AE20" s="166">
        <f t="shared" si="21"/>
        <v>99.4</v>
      </c>
      <c r="AF20" s="34">
        <v>2723707646</v>
      </c>
      <c r="AG20" s="166">
        <f t="shared" si="13"/>
        <v>94</v>
      </c>
      <c r="AH20" s="35">
        <v>2618815517</v>
      </c>
      <c r="AI20" s="166">
        <f t="shared" si="13"/>
        <v>96.1</v>
      </c>
      <c r="AJ20" s="34">
        <v>2681698237</v>
      </c>
      <c r="AK20" s="166">
        <f t="shared" si="13"/>
        <v>102.4</v>
      </c>
      <c r="AL20" s="34">
        <v>3101401545</v>
      </c>
      <c r="AM20" s="166">
        <f t="shared" si="13"/>
        <v>115.7</v>
      </c>
      <c r="AN20" s="34">
        <v>3062979756</v>
      </c>
      <c r="AO20" s="166">
        <f t="shared" si="13"/>
        <v>98.8</v>
      </c>
      <c r="AP20" s="34">
        <v>1838637291</v>
      </c>
      <c r="AQ20" s="166">
        <f t="shared" si="14"/>
        <v>59.3</v>
      </c>
      <c r="AR20" s="34">
        <v>1664113463</v>
      </c>
      <c r="AS20" s="166">
        <f t="shared" si="15"/>
        <v>90.5</v>
      </c>
      <c r="AT20" s="34">
        <v>1656354248</v>
      </c>
      <c r="AU20" s="166">
        <f t="shared" si="16"/>
        <v>99.5</v>
      </c>
      <c r="AV20" s="34">
        <v>1616148002</v>
      </c>
      <c r="AW20" s="166">
        <f t="shared" si="17"/>
        <v>97.6</v>
      </c>
      <c r="AX20" s="34">
        <v>1529916091</v>
      </c>
      <c r="AY20" s="166">
        <f t="shared" si="7"/>
        <v>94.7</v>
      </c>
      <c r="AZ20" s="34">
        <v>1514951867</v>
      </c>
      <c r="BA20" s="166">
        <f t="shared" si="8"/>
        <v>93.7</v>
      </c>
      <c r="BB20" s="34">
        <v>1506567486</v>
      </c>
      <c r="BC20" s="166">
        <f t="shared" si="9"/>
        <v>99.4</v>
      </c>
      <c r="BD20" s="34">
        <v>1445310658</v>
      </c>
      <c r="BE20" s="166">
        <f t="shared" si="10"/>
        <v>95.9</v>
      </c>
      <c r="BF20" s="34">
        <v>1548013583</v>
      </c>
      <c r="BG20" s="166">
        <f t="shared" si="18"/>
        <v>107.1</v>
      </c>
      <c r="BH20" s="34">
        <f>'[1]決算月報貼付'!H771</f>
        <v>1624719160</v>
      </c>
      <c r="BI20" s="166">
        <f t="shared" si="19"/>
        <v>105</v>
      </c>
    </row>
    <row r="21" spans="1:61" s="28" customFormat="1" ht="30" customHeight="1">
      <c r="A21" s="83" t="s">
        <v>47</v>
      </c>
      <c r="B21" s="84">
        <v>697721150</v>
      </c>
      <c r="C21" s="64">
        <v>105.6</v>
      </c>
      <c r="D21" s="84">
        <v>788366425</v>
      </c>
      <c r="E21" s="85">
        <v>101.2</v>
      </c>
      <c r="F21" s="84">
        <v>816091000</v>
      </c>
      <c r="G21" s="85">
        <f t="shared" si="27"/>
        <v>103.5</v>
      </c>
      <c r="H21" s="84">
        <v>842100575</v>
      </c>
      <c r="I21" s="85">
        <f t="shared" si="28"/>
        <v>103.2</v>
      </c>
      <c r="J21" s="92">
        <v>817756448</v>
      </c>
      <c r="K21" s="86">
        <f t="shared" si="29"/>
        <v>97.1</v>
      </c>
      <c r="L21" s="92">
        <v>805985352</v>
      </c>
      <c r="M21" s="86">
        <f t="shared" si="30"/>
        <v>98.6</v>
      </c>
      <c r="N21" s="66">
        <v>753697100</v>
      </c>
      <c r="O21" s="88">
        <f t="shared" si="22"/>
        <v>93.5</v>
      </c>
      <c r="P21" s="68">
        <v>691399325</v>
      </c>
      <c r="Q21" s="82">
        <f t="shared" si="23"/>
        <v>91.7</v>
      </c>
      <c r="R21" s="70">
        <v>652866775</v>
      </c>
      <c r="S21" s="82">
        <f t="shared" si="24"/>
        <v>94.4</v>
      </c>
      <c r="T21" s="34">
        <v>612164275</v>
      </c>
      <c r="U21" s="82">
        <f t="shared" si="25"/>
        <v>93.8</v>
      </c>
      <c r="V21" s="34">
        <v>570023550</v>
      </c>
      <c r="W21" s="82">
        <f t="shared" si="26"/>
        <v>93.1</v>
      </c>
      <c r="X21" s="34">
        <v>514397100</v>
      </c>
      <c r="Y21" s="82">
        <f t="shared" si="11"/>
        <v>90.2</v>
      </c>
      <c r="Z21" s="35">
        <v>504249900</v>
      </c>
      <c r="AA21" s="168">
        <f t="shared" si="12"/>
        <v>98</v>
      </c>
      <c r="AB21" s="34">
        <v>475737525</v>
      </c>
      <c r="AC21" s="166">
        <f t="shared" si="20"/>
        <v>94.3</v>
      </c>
      <c r="AD21" s="34">
        <v>439350225</v>
      </c>
      <c r="AE21" s="166">
        <f t="shared" si="21"/>
        <v>92.4</v>
      </c>
      <c r="AF21" s="34">
        <v>393337489</v>
      </c>
      <c r="AG21" s="166">
        <f t="shared" si="13"/>
        <v>89.5</v>
      </c>
      <c r="AH21" s="35">
        <v>361605854</v>
      </c>
      <c r="AI21" s="166">
        <f t="shared" si="13"/>
        <v>91.9</v>
      </c>
      <c r="AJ21" s="34">
        <v>330916625</v>
      </c>
      <c r="AK21" s="166">
        <f t="shared" si="13"/>
        <v>91.5</v>
      </c>
      <c r="AL21" s="34">
        <v>318896650</v>
      </c>
      <c r="AM21" s="166">
        <f t="shared" si="13"/>
        <v>96.4</v>
      </c>
      <c r="AN21" s="34">
        <v>319978950</v>
      </c>
      <c r="AO21" s="166">
        <f t="shared" si="13"/>
        <v>100.3</v>
      </c>
      <c r="AP21" s="34">
        <v>324389150</v>
      </c>
      <c r="AQ21" s="166">
        <f t="shared" si="14"/>
        <v>101.7</v>
      </c>
      <c r="AR21" s="34">
        <v>311778000</v>
      </c>
      <c r="AS21" s="166">
        <f t="shared" si="15"/>
        <v>96.1</v>
      </c>
      <c r="AT21" s="34">
        <v>308689550</v>
      </c>
      <c r="AU21" s="166">
        <f t="shared" si="16"/>
        <v>99</v>
      </c>
      <c r="AV21" s="34">
        <v>293750200</v>
      </c>
      <c r="AW21" s="166">
        <f t="shared" si="17"/>
        <v>95.2</v>
      </c>
      <c r="AX21" s="34">
        <v>294573425</v>
      </c>
      <c r="AY21" s="166">
        <f t="shared" si="7"/>
        <v>100.3</v>
      </c>
      <c r="AZ21" s="34">
        <v>287157050</v>
      </c>
      <c r="BA21" s="166">
        <f t="shared" si="8"/>
        <v>97.8</v>
      </c>
      <c r="BB21" s="34">
        <v>280006175</v>
      </c>
      <c r="BC21" s="166">
        <f t="shared" si="9"/>
        <v>97.5</v>
      </c>
      <c r="BD21" s="34">
        <v>268693175</v>
      </c>
      <c r="BE21" s="166">
        <f t="shared" si="10"/>
        <v>96</v>
      </c>
      <c r="BF21" s="34">
        <v>305458725</v>
      </c>
      <c r="BG21" s="166">
        <f t="shared" si="18"/>
        <v>113.7</v>
      </c>
      <c r="BH21" s="34">
        <f>'[1]決算月報貼付'!H774</f>
        <v>313726250</v>
      </c>
      <c r="BI21" s="166">
        <f t="shared" si="19"/>
        <v>102.7</v>
      </c>
    </row>
    <row r="22" spans="1:61" s="28" customFormat="1" ht="30" customHeight="1">
      <c r="A22" s="83" t="s">
        <v>35</v>
      </c>
      <c r="B22" s="84"/>
      <c r="C22" s="93"/>
      <c r="D22" s="84"/>
      <c r="E22" s="85"/>
      <c r="F22" s="84"/>
      <c r="G22" s="85"/>
      <c r="H22" s="84"/>
      <c r="I22" s="85"/>
      <c r="J22" s="84"/>
      <c r="K22" s="86"/>
      <c r="L22" s="84"/>
      <c r="M22" s="86"/>
      <c r="N22" s="95" t="s">
        <v>74</v>
      </c>
      <c r="O22" s="96" t="s">
        <v>74</v>
      </c>
      <c r="P22" s="97" t="s">
        <v>72</v>
      </c>
      <c r="Q22" s="100" t="s">
        <v>72</v>
      </c>
      <c r="R22" s="97" t="s">
        <v>72</v>
      </c>
      <c r="S22" s="100" t="s">
        <v>72</v>
      </c>
      <c r="T22" s="97" t="s">
        <v>72</v>
      </c>
      <c r="U22" s="100" t="s">
        <v>72</v>
      </c>
      <c r="V22" s="97" t="s">
        <v>72</v>
      </c>
      <c r="W22" s="100" t="s">
        <v>72</v>
      </c>
      <c r="X22" s="97" t="s">
        <v>72</v>
      </c>
      <c r="Y22" s="101" t="s">
        <v>75</v>
      </c>
      <c r="Z22" s="102" t="s">
        <v>75</v>
      </c>
      <c r="AA22" s="169" t="s">
        <v>75</v>
      </c>
      <c r="AB22" s="97" t="s">
        <v>75</v>
      </c>
      <c r="AC22" s="169" t="s">
        <v>75</v>
      </c>
      <c r="AD22" s="97" t="s">
        <v>75</v>
      </c>
      <c r="AE22" s="175" t="s">
        <v>75</v>
      </c>
      <c r="AF22" s="97" t="s">
        <v>75</v>
      </c>
      <c r="AG22" s="169" t="s">
        <v>75</v>
      </c>
      <c r="AH22" s="102">
        <v>1822460100</v>
      </c>
      <c r="AI22" s="170" t="s">
        <v>37</v>
      </c>
      <c r="AJ22" s="34">
        <v>1451939200</v>
      </c>
      <c r="AK22" s="166">
        <f t="shared" si="13"/>
        <v>79.7</v>
      </c>
      <c r="AL22" s="34">
        <v>1258558400</v>
      </c>
      <c r="AM22" s="166">
        <f t="shared" si="13"/>
        <v>86.7</v>
      </c>
      <c r="AN22" s="34">
        <v>1503207800</v>
      </c>
      <c r="AO22" s="166">
        <f t="shared" si="13"/>
        <v>119.4</v>
      </c>
      <c r="AP22" s="34">
        <v>1232292300</v>
      </c>
      <c r="AQ22" s="166">
        <f t="shared" si="14"/>
        <v>97.9</v>
      </c>
      <c r="AR22" s="34">
        <v>550557500</v>
      </c>
      <c r="AS22" s="166">
        <f t="shared" si="15"/>
        <v>44.7</v>
      </c>
      <c r="AT22" s="34">
        <v>912951500</v>
      </c>
      <c r="AU22" s="166">
        <f t="shared" si="16"/>
        <v>165.8</v>
      </c>
      <c r="AV22" s="34">
        <v>1013789900</v>
      </c>
      <c r="AW22" s="166">
        <f t="shared" si="17"/>
        <v>111</v>
      </c>
      <c r="AX22" s="34">
        <v>1379571200</v>
      </c>
      <c r="AY22" s="166">
        <f t="shared" si="7"/>
        <v>136.1</v>
      </c>
      <c r="AZ22" s="34">
        <v>1457296500</v>
      </c>
      <c r="BA22" s="166">
        <f t="shared" si="8"/>
        <v>143.7</v>
      </c>
      <c r="BB22" s="34">
        <v>770295100</v>
      </c>
      <c r="BC22" s="166">
        <f t="shared" si="9"/>
        <v>52.9</v>
      </c>
      <c r="BD22" s="103" t="s">
        <v>31</v>
      </c>
      <c r="BE22" s="179" t="s">
        <v>31</v>
      </c>
      <c r="BF22" s="103" t="s">
        <v>31</v>
      </c>
      <c r="BG22" s="179" t="s">
        <v>31</v>
      </c>
      <c r="BH22" s="189" t="s">
        <v>31</v>
      </c>
      <c r="BI22" s="190" t="s">
        <v>31</v>
      </c>
    </row>
    <row r="23" spans="1:61" s="28" customFormat="1" ht="30" customHeight="1">
      <c r="A23" s="83" t="s">
        <v>36</v>
      </c>
      <c r="B23" s="84"/>
      <c r="C23" s="93"/>
      <c r="D23" s="84"/>
      <c r="E23" s="85"/>
      <c r="F23" s="84"/>
      <c r="G23" s="85"/>
      <c r="H23" s="84"/>
      <c r="I23" s="85"/>
      <c r="J23" s="84"/>
      <c r="K23" s="86"/>
      <c r="L23" s="84"/>
      <c r="M23" s="86"/>
      <c r="N23" s="95" t="s">
        <v>76</v>
      </c>
      <c r="O23" s="96" t="s">
        <v>76</v>
      </c>
      <c r="P23" s="97" t="s">
        <v>77</v>
      </c>
      <c r="Q23" s="100" t="s">
        <v>77</v>
      </c>
      <c r="R23" s="97" t="s">
        <v>77</v>
      </c>
      <c r="S23" s="100" t="s">
        <v>77</v>
      </c>
      <c r="T23" s="97" t="s">
        <v>77</v>
      </c>
      <c r="U23" s="100" t="s">
        <v>77</v>
      </c>
      <c r="V23" s="97" t="s">
        <v>77</v>
      </c>
      <c r="W23" s="100" t="s">
        <v>77</v>
      </c>
      <c r="X23" s="97" t="s">
        <v>77</v>
      </c>
      <c r="Y23" s="101" t="s">
        <v>77</v>
      </c>
      <c r="Z23" s="102" t="s">
        <v>77</v>
      </c>
      <c r="AA23" s="169" t="s">
        <v>77</v>
      </c>
      <c r="AB23" s="97" t="s">
        <v>77</v>
      </c>
      <c r="AC23" s="169" t="s">
        <v>77</v>
      </c>
      <c r="AD23" s="97" t="s">
        <v>77</v>
      </c>
      <c r="AE23" s="175" t="s">
        <v>77</v>
      </c>
      <c r="AF23" s="97" t="s">
        <v>77</v>
      </c>
      <c r="AG23" s="169" t="s">
        <v>77</v>
      </c>
      <c r="AH23" s="102">
        <v>7096144225</v>
      </c>
      <c r="AI23" s="170" t="s">
        <v>37</v>
      </c>
      <c r="AJ23" s="34">
        <v>7791514612</v>
      </c>
      <c r="AK23" s="166">
        <f t="shared" si="13"/>
        <v>109.8</v>
      </c>
      <c r="AL23" s="34">
        <v>7565544780</v>
      </c>
      <c r="AM23" s="166">
        <f t="shared" si="13"/>
        <v>97.1</v>
      </c>
      <c r="AN23" s="34">
        <v>7396838652</v>
      </c>
      <c r="AO23" s="166">
        <f t="shared" si="13"/>
        <v>97.8</v>
      </c>
      <c r="AP23" s="34">
        <v>7479903358</v>
      </c>
      <c r="AQ23" s="166">
        <f t="shared" si="14"/>
        <v>98.9</v>
      </c>
      <c r="AR23" s="34">
        <v>7173253067</v>
      </c>
      <c r="AS23" s="166">
        <f t="shared" si="15"/>
        <v>95.9</v>
      </c>
      <c r="AT23" s="34">
        <v>6967427265</v>
      </c>
      <c r="AU23" s="166">
        <f t="shared" si="16"/>
        <v>97.1</v>
      </c>
      <c r="AV23" s="34">
        <v>7184852594</v>
      </c>
      <c r="AW23" s="166">
        <f t="shared" si="17"/>
        <v>103.1</v>
      </c>
      <c r="AX23" s="34">
        <v>7449295900</v>
      </c>
      <c r="AY23" s="166">
        <f t="shared" si="7"/>
        <v>103.7</v>
      </c>
      <c r="AZ23" s="34">
        <v>7364361403</v>
      </c>
      <c r="BA23" s="166">
        <f t="shared" si="8"/>
        <v>102.5</v>
      </c>
      <c r="BB23" s="34">
        <v>7175870396</v>
      </c>
      <c r="BC23" s="166">
        <f t="shared" si="9"/>
        <v>97.4</v>
      </c>
      <c r="BD23" s="34">
        <v>6836495846</v>
      </c>
      <c r="BE23" s="166">
        <f t="shared" si="10"/>
        <v>95.3</v>
      </c>
      <c r="BF23" s="34">
        <v>7204137084</v>
      </c>
      <c r="BG23" s="166">
        <f>ROUND(BF23/BD23*100,-(-1))</f>
        <v>105.4</v>
      </c>
      <c r="BH23" s="34">
        <f>'[1]決算月報貼付'!H792</f>
        <v>6872243902</v>
      </c>
      <c r="BI23" s="166">
        <f>ROUND(BH23/BD23*100,-(-1))</f>
        <v>100.5</v>
      </c>
    </row>
    <row r="24" spans="1:61" s="28" customFormat="1" ht="30" customHeight="1">
      <c r="A24" s="83" t="s">
        <v>48</v>
      </c>
      <c r="B24" s="84">
        <v>11613265812</v>
      </c>
      <c r="C24" s="85">
        <v>106.2</v>
      </c>
      <c r="D24" s="84">
        <v>13573770165</v>
      </c>
      <c r="E24" s="85">
        <v>105.1</v>
      </c>
      <c r="F24" s="84">
        <v>14304435265</v>
      </c>
      <c r="G24" s="85">
        <f t="shared" si="27"/>
        <v>105.4</v>
      </c>
      <c r="H24" s="84">
        <v>14961195349</v>
      </c>
      <c r="I24" s="85">
        <f t="shared" si="28"/>
        <v>104.6</v>
      </c>
      <c r="J24" s="84">
        <v>15540702698</v>
      </c>
      <c r="K24" s="86">
        <f t="shared" si="29"/>
        <v>103.9</v>
      </c>
      <c r="L24" s="84">
        <v>15847013499</v>
      </c>
      <c r="M24" s="86">
        <f t="shared" si="30"/>
        <v>102</v>
      </c>
      <c r="N24" s="87">
        <v>15917183001</v>
      </c>
      <c r="O24" s="88">
        <f t="shared" si="22"/>
        <v>100.4</v>
      </c>
      <c r="P24" s="34">
        <v>15957159003</v>
      </c>
      <c r="Q24" s="82">
        <f t="shared" si="23"/>
        <v>100.3</v>
      </c>
      <c r="R24" s="35">
        <v>15948789592</v>
      </c>
      <c r="S24" s="82">
        <f t="shared" si="24"/>
        <v>99.9</v>
      </c>
      <c r="T24" s="34">
        <v>15875512902</v>
      </c>
      <c r="U24" s="82">
        <f t="shared" si="25"/>
        <v>99.5</v>
      </c>
      <c r="V24" s="34">
        <v>15489558630</v>
      </c>
      <c r="W24" s="82">
        <f t="shared" si="26"/>
        <v>97.6</v>
      </c>
      <c r="X24" s="34">
        <v>15023768634</v>
      </c>
      <c r="Y24" s="82">
        <f t="shared" si="11"/>
        <v>97</v>
      </c>
      <c r="Z24" s="35">
        <v>15244561612</v>
      </c>
      <c r="AA24" s="166">
        <f t="shared" si="12"/>
        <v>101.5</v>
      </c>
      <c r="AB24" s="34">
        <v>14852157754</v>
      </c>
      <c r="AC24" s="166">
        <f t="shared" si="20"/>
        <v>97.4</v>
      </c>
      <c r="AD24" s="34">
        <v>14600486855</v>
      </c>
      <c r="AE24" s="166">
        <f t="shared" si="21"/>
        <v>98.3</v>
      </c>
      <c r="AF24" s="34">
        <v>14113773834</v>
      </c>
      <c r="AG24" s="166">
        <f aca="true" t="shared" si="31" ref="AG24:AO25">ROUND(AF24/AD24*100,-(-1))</f>
        <v>96.7</v>
      </c>
      <c r="AH24" s="35">
        <v>13816196136</v>
      </c>
      <c r="AI24" s="166">
        <f t="shared" si="31"/>
        <v>97.9</v>
      </c>
      <c r="AJ24" s="34">
        <v>13472570283</v>
      </c>
      <c r="AK24" s="166">
        <f t="shared" si="31"/>
        <v>97.5</v>
      </c>
      <c r="AL24" s="34">
        <v>13341369815</v>
      </c>
      <c r="AM24" s="166">
        <f t="shared" si="31"/>
        <v>99</v>
      </c>
      <c r="AN24" s="34">
        <v>13182520704</v>
      </c>
      <c r="AO24" s="166">
        <f t="shared" si="31"/>
        <v>98.8</v>
      </c>
      <c r="AP24" s="34">
        <v>13045693468</v>
      </c>
      <c r="AQ24" s="166">
        <f t="shared" si="14"/>
        <v>97.8</v>
      </c>
      <c r="AR24" s="34">
        <v>12899107839</v>
      </c>
      <c r="AS24" s="166">
        <f t="shared" si="15"/>
        <v>98.9</v>
      </c>
      <c r="AT24" s="34">
        <v>12789436763</v>
      </c>
      <c r="AU24" s="166">
        <f t="shared" si="16"/>
        <v>99.1</v>
      </c>
      <c r="AV24" s="34">
        <v>12781940612</v>
      </c>
      <c r="AW24" s="166">
        <f t="shared" si="17"/>
        <v>99.9</v>
      </c>
      <c r="AX24" s="34">
        <v>12863531019</v>
      </c>
      <c r="AY24" s="166">
        <f t="shared" si="7"/>
        <v>100.6</v>
      </c>
      <c r="AZ24" s="34">
        <v>12960134879</v>
      </c>
      <c r="BA24" s="166">
        <f t="shared" si="8"/>
        <v>101.4</v>
      </c>
      <c r="BB24" s="34">
        <f>12910003636+282764700</f>
        <v>13192768336</v>
      </c>
      <c r="BC24" s="166">
        <f t="shared" si="9"/>
        <v>101.8</v>
      </c>
      <c r="BD24" s="34">
        <f>12839311486+589789600</f>
        <v>13429101086</v>
      </c>
      <c r="BE24" s="166">
        <f t="shared" si="10"/>
        <v>101.8</v>
      </c>
      <c r="BF24" s="34">
        <f>12762029262+569310800</f>
        <v>13331340062</v>
      </c>
      <c r="BG24" s="166">
        <f>ROUND(BF24/BD24*100,-(-1))</f>
        <v>99.3</v>
      </c>
      <c r="BH24" s="34">
        <f>'[1]決算月報貼付'!H777+'[1]決算月報貼付'!H852</f>
        <v>13617524169</v>
      </c>
      <c r="BI24" s="166">
        <f>ROUND(BH24/BD24*100,-(-1))</f>
        <v>101.4</v>
      </c>
    </row>
    <row r="25" spans="1:61" s="28" customFormat="1" ht="30" customHeight="1">
      <c r="A25" s="83" t="s">
        <v>49</v>
      </c>
      <c r="B25" s="84">
        <v>39196700</v>
      </c>
      <c r="C25" s="85">
        <v>145.5</v>
      </c>
      <c r="D25" s="84">
        <v>25252500</v>
      </c>
      <c r="E25" s="85">
        <v>90.9</v>
      </c>
      <c r="F25" s="84">
        <v>25281500</v>
      </c>
      <c r="G25" s="85">
        <f t="shared" si="27"/>
        <v>100.1</v>
      </c>
      <c r="H25" s="84">
        <v>25722600</v>
      </c>
      <c r="I25" s="85">
        <f t="shared" si="28"/>
        <v>101.7</v>
      </c>
      <c r="J25" s="84">
        <v>23471500</v>
      </c>
      <c r="K25" s="86">
        <f t="shared" si="29"/>
        <v>91.2</v>
      </c>
      <c r="L25" s="84">
        <v>20680600</v>
      </c>
      <c r="M25" s="86">
        <f t="shared" si="30"/>
        <v>88.1</v>
      </c>
      <c r="N25" s="87">
        <v>20634500</v>
      </c>
      <c r="O25" s="88">
        <f t="shared" si="22"/>
        <v>99.8</v>
      </c>
      <c r="P25" s="34">
        <v>20839000</v>
      </c>
      <c r="Q25" s="82">
        <f t="shared" si="23"/>
        <v>101</v>
      </c>
      <c r="R25" s="35">
        <v>19130600</v>
      </c>
      <c r="S25" s="82">
        <f t="shared" si="24"/>
        <v>91.8</v>
      </c>
      <c r="T25" s="34">
        <v>10169300</v>
      </c>
      <c r="U25" s="82">
        <f t="shared" si="25"/>
        <v>53.2</v>
      </c>
      <c r="V25" s="34">
        <v>4769000</v>
      </c>
      <c r="W25" s="82">
        <f t="shared" si="26"/>
        <v>46.9</v>
      </c>
      <c r="X25" s="34">
        <v>4771700</v>
      </c>
      <c r="Y25" s="82">
        <f t="shared" si="11"/>
        <v>100.1</v>
      </c>
      <c r="Z25" s="35">
        <v>4730200</v>
      </c>
      <c r="AA25" s="166">
        <f t="shared" si="12"/>
        <v>99.1</v>
      </c>
      <c r="AB25" s="34">
        <v>4402600</v>
      </c>
      <c r="AC25" s="166">
        <f t="shared" si="20"/>
        <v>93.1</v>
      </c>
      <c r="AD25" s="34">
        <v>4580400</v>
      </c>
      <c r="AE25" s="166">
        <f t="shared" si="21"/>
        <v>104</v>
      </c>
      <c r="AF25" s="34">
        <v>4201800</v>
      </c>
      <c r="AG25" s="166">
        <f t="shared" si="31"/>
        <v>91.7</v>
      </c>
      <c r="AH25" s="35">
        <v>4110700</v>
      </c>
      <c r="AI25" s="166">
        <f t="shared" si="31"/>
        <v>97.8</v>
      </c>
      <c r="AJ25" s="34">
        <v>3957000</v>
      </c>
      <c r="AK25" s="166">
        <f t="shared" si="31"/>
        <v>96.3</v>
      </c>
      <c r="AL25" s="34">
        <v>3953900</v>
      </c>
      <c r="AM25" s="166">
        <f t="shared" si="31"/>
        <v>99.9</v>
      </c>
      <c r="AN25" s="34">
        <v>3891500</v>
      </c>
      <c r="AO25" s="166">
        <f t="shared" si="31"/>
        <v>98.4</v>
      </c>
      <c r="AP25" s="34">
        <v>3852700</v>
      </c>
      <c r="AQ25" s="166">
        <f t="shared" si="14"/>
        <v>97.4</v>
      </c>
      <c r="AR25" s="34">
        <v>3773600</v>
      </c>
      <c r="AS25" s="166">
        <f t="shared" si="15"/>
        <v>97.9</v>
      </c>
      <c r="AT25" s="34">
        <v>3773600</v>
      </c>
      <c r="AU25" s="166">
        <f t="shared" si="16"/>
        <v>100</v>
      </c>
      <c r="AV25" s="34">
        <v>3773600</v>
      </c>
      <c r="AW25" s="166">
        <f t="shared" si="17"/>
        <v>100</v>
      </c>
      <c r="AX25" s="34">
        <v>3765900</v>
      </c>
      <c r="AY25" s="166">
        <f t="shared" si="7"/>
        <v>99.8</v>
      </c>
      <c r="AZ25" s="34">
        <v>3755200</v>
      </c>
      <c r="BA25" s="166">
        <f t="shared" si="8"/>
        <v>99.5</v>
      </c>
      <c r="BB25" s="34">
        <v>3719800</v>
      </c>
      <c r="BC25" s="166">
        <f t="shared" si="9"/>
        <v>99.1</v>
      </c>
      <c r="BD25" s="34">
        <v>3649200</v>
      </c>
      <c r="BE25" s="166">
        <f t="shared" si="10"/>
        <v>98.1</v>
      </c>
      <c r="BF25" s="34">
        <v>3649200</v>
      </c>
      <c r="BG25" s="166">
        <f>ROUND(BF25/BD25*100,-(-1))</f>
        <v>100</v>
      </c>
      <c r="BH25" s="34">
        <f>'[1]決算月報貼付'!H780</f>
        <v>3649200</v>
      </c>
      <c r="BI25" s="166">
        <f>ROUND(BH25/BD25*100,-(-1))</f>
        <v>100</v>
      </c>
    </row>
    <row r="26" spans="1:61" s="28" customFormat="1" ht="29.25" customHeight="1">
      <c r="A26" s="83" t="s">
        <v>50</v>
      </c>
      <c r="B26" s="84">
        <v>16413100</v>
      </c>
      <c r="C26" s="85">
        <v>98.6</v>
      </c>
      <c r="D26" s="84">
        <v>15040200</v>
      </c>
      <c r="E26" s="85">
        <v>99.1</v>
      </c>
      <c r="F26" s="84">
        <v>14741900</v>
      </c>
      <c r="G26" s="85">
        <f t="shared" si="27"/>
        <v>98</v>
      </c>
      <c r="H26" s="84">
        <v>14608000</v>
      </c>
      <c r="I26" s="85">
        <f t="shared" si="28"/>
        <v>99.1</v>
      </c>
      <c r="J26" s="84">
        <v>14658700</v>
      </c>
      <c r="K26" s="86">
        <f t="shared" si="29"/>
        <v>100.3</v>
      </c>
      <c r="L26" s="84">
        <v>14916800</v>
      </c>
      <c r="M26" s="86">
        <f t="shared" si="30"/>
        <v>101.8</v>
      </c>
      <c r="N26" s="87">
        <v>15423000</v>
      </c>
      <c r="O26" s="88">
        <f t="shared" si="22"/>
        <v>103.4</v>
      </c>
      <c r="P26" s="34">
        <v>15475300</v>
      </c>
      <c r="Q26" s="82">
        <f t="shared" si="23"/>
        <v>100.3</v>
      </c>
      <c r="R26" s="35">
        <v>15453800</v>
      </c>
      <c r="S26" s="82">
        <f t="shared" si="24"/>
        <v>99.9</v>
      </c>
      <c r="T26" s="34">
        <v>15458000</v>
      </c>
      <c r="U26" s="82">
        <f t="shared" si="25"/>
        <v>100</v>
      </c>
      <c r="V26" s="34">
        <v>15538800</v>
      </c>
      <c r="W26" s="82">
        <f t="shared" si="26"/>
        <v>100.5</v>
      </c>
      <c r="X26" s="97" t="s">
        <v>31</v>
      </c>
      <c r="Y26" s="30" t="s">
        <v>31</v>
      </c>
      <c r="Z26" s="102" t="s">
        <v>31</v>
      </c>
      <c r="AA26" s="170" t="s">
        <v>31</v>
      </c>
      <c r="AB26" s="97" t="s">
        <v>31</v>
      </c>
      <c r="AC26" s="170" t="s">
        <v>31</v>
      </c>
      <c r="AD26" s="97" t="s">
        <v>31</v>
      </c>
      <c r="AE26" s="170" t="s">
        <v>31</v>
      </c>
      <c r="AF26" s="97" t="s">
        <v>31</v>
      </c>
      <c r="AG26" s="170" t="s">
        <v>31</v>
      </c>
      <c r="AH26" s="103" t="s">
        <v>31</v>
      </c>
      <c r="AI26" s="170" t="s">
        <v>31</v>
      </c>
      <c r="AJ26" s="103" t="s">
        <v>31</v>
      </c>
      <c r="AK26" s="170" t="s">
        <v>31</v>
      </c>
      <c r="AL26" s="103" t="s">
        <v>31</v>
      </c>
      <c r="AM26" s="170" t="s">
        <v>31</v>
      </c>
      <c r="AN26" s="103" t="s">
        <v>31</v>
      </c>
      <c r="AO26" s="170" t="s">
        <v>31</v>
      </c>
      <c r="AP26" s="103" t="s">
        <v>31</v>
      </c>
      <c r="AQ26" s="170" t="s">
        <v>31</v>
      </c>
      <c r="AR26" s="103" t="s">
        <v>31</v>
      </c>
      <c r="AS26" s="170" t="s">
        <v>92</v>
      </c>
      <c r="AT26" s="103" t="s">
        <v>31</v>
      </c>
      <c r="AU26" s="170" t="s">
        <v>92</v>
      </c>
      <c r="AV26" s="103" t="s">
        <v>31</v>
      </c>
      <c r="AW26" s="170" t="s">
        <v>92</v>
      </c>
      <c r="AX26" s="103" t="s">
        <v>31</v>
      </c>
      <c r="AY26" s="170" t="s">
        <v>92</v>
      </c>
      <c r="AZ26" s="103" t="s">
        <v>31</v>
      </c>
      <c r="BA26" s="170" t="s">
        <v>92</v>
      </c>
      <c r="BB26" s="103" t="s">
        <v>31</v>
      </c>
      <c r="BC26" s="170" t="s">
        <v>92</v>
      </c>
      <c r="BD26" s="103" t="s">
        <v>31</v>
      </c>
      <c r="BE26" s="170" t="s">
        <v>92</v>
      </c>
      <c r="BF26" s="103" t="s">
        <v>31</v>
      </c>
      <c r="BG26" s="170" t="s">
        <v>92</v>
      </c>
      <c r="BH26" s="189" t="s">
        <v>31</v>
      </c>
      <c r="BI26" s="170" t="s">
        <v>92</v>
      </c>
    </row>
    <row r="27" spans="1:61" s="28" customFormat="1" ht="30" customHeight="1">
      <c r="A27" s="83" t="s">
        <v>51</v>
      </c>
      <c r="B27" s="92" t="s">
        <v>8</v>
      </c>
      <c r="C27" s="64" t="s">
        <v>8</v>
      </c>
      <c r="D27" s="64" t="s">
        <v>8</v>
      </c>
      <c r="E27" s="64" t="s">
        <v>8</v>
      </c>
      <c r="F27" s="64" t="s">
        <v>8</v>
      </c>
      <c r="G27" s="64" t="s">
        <v>8</v>
      </c>
      <c r="H27" s="92" t="s">
        <v>8</v>
      </c>
      <c r="I27" s="64" t="s">
        <v>8</v>
      </c>
      <c r="J27" s="94" t="s">
        <v>31</v>
      </c>
      <c r="K27" s="94" t="s">
        <v>31</v>
      </c>
      <c r="L27" s="94" t="s">
        <v>31</v>
      </c>
      <c r="M27" s="94" t="s">
        <v>31</v>
      </c>
      <c r="N27" s="95" t="s">
        <v>31</v>
      </c>
      <c r="O27" s="96" t="s">
        <v>31</v>
      </c>
      <c r="P27" s="97" t="s">
        <v>31</v>
      </c>
      <c r="Q27" s="96" t="s">
        <v>31</v>
      </c>
      <c r="R27" s="97" t="s">
        <v>31</v>
      </c>
      <c r="S27" s="30" t="s">
        <v>31</v>
      </c>
      <c r="T27" s="97" t="s">
        <v>31</v>
      </c>
      <c r="U27" s="30" t="s">
        <v>31</v>
      </c>
      <c r="V27" s="97" t="s">
        <v>31</v>
      </c>
      <c r="W27" s="30" t="s">
        <v>31</v>
      </c>
      <c r="X27" s="97" t="s">
        <v>31</v>
      </c>
      <c r="Y27" s="30" t="s">
        <v>31</v>
      </c>
      <c r="Z27" s="102" t="s">
        <v>31</v>
      </c>
      <c r="AA27" s="170" t="s">
        <v>31</v>
      </c>
      <c r="AB27" s="97" t="s">
        <v>31</v>
      </c>
      <c r="AC27" s="170" t="s">
        <v>31</v>
      </c>
      <c r="AD27" s="97" t="s">
        <v>31</v>
      </c>
      <c r="AE27" s="170" t="s">
        <v>31</v>
      </c>
      <c r="AF27" s="97" t="s">
        <v>31</v>
      </c>
      <c r="AG27" s="170" t="s">
        <v>31</v>
      </c>
      <c r="AH27" s="103" t="s">
        <v>31</v>
      </c>
      <c r="AI27" s="170" t="s">
        <v>31</v>
      </c>
      <c r="AJ27" s="103" t="s">
        <v>31</v>
      </c>
      <c r="AK27" s="170" t="s">
        <v>31</v>
      </c>
      <c r="AL27" s="103" t="s">
        <v>31</v>
      </c>
      <c r="AM27" s="170" t="s">
        <v>31</v>
      </c>
      <c r="AN27" s="103" t="s">
        <v>31</v>
      </c>
      <c r="AO27" s="170" t="s">
        <v>31</v>
      </c>
      <c r="AP27" s="103" t="s">
        <v>31</v>
      </c>
      <c r="AQ27" s="170" t="s">
        <v>31</v>
      </c>
      <c r="AR27" s="103" t="s">
        <v>31</v>
      </c>
      <c r="AS27" s="170" t="s">
        <v>92</v>
      </c>
      <c r="AT27" s="103" t="s">
        <v>31</v>
      </c>
      <c r="AU27" s="170" t="s">
        <v>92</v>
      </c>
      <c r="AV27" s="103" t="s">
        <v>31</v>
      </c>
      <c r="AW27" s="170" t="s">
        <v>92</v>
      </c>
      <c r="AX27" s="103" t="s">
        <v>31</v>
      </c>
      <c r="AY27" s="170" t="s">
        <v>92</v>
      </c>
      <c r="AZ27" s="103" t="s">
        <v>31</v>
      </c>
      <c r="BA27" s="170" t="s">
        <v>92</v>
      </c>
      <c r="BB27" s="103" t="s">
        <v>31</v>
      </c>
      <c r="BC27" s="170" t="s">
        <v>92</v>
      </c>
      <c r="BD27" s="103" t="s">
        <v>31</v>
      </c>
      <c r="BE27" s="170" t="s">
        <v>92</v>
      </c>
      <c r="BF27" s="103" t="s">
        <v>31</v>
      </c>
      <c r="BG27" s="170" t="s">
        <v>92</v>
      </c>
      <c r="BH27" s="189" t="s">
        <v>31</v>
      </c>
      <c r="BI27" s="170" t="s">
        <v>92</v>
      </c>
    </row>
    <row r="28" spans="1:61" s="28" customFormat="1" ht="30" customHeight="1">
      <c r="A28" s="83" t="s">
        <v>52</v>
      </c>
      <c r="B28" s="84">
        <v>1419649480</v>
      </c>
      <c r="C28" s="64">
        <v>75.6</v>
      </c>
      <c r="D28" s="84">
        <v>1557210569</v>
      </c>
      <c r="E28" s="85">
        <v>97.4</v>
      </c>
      <c r="F28" s="84">
        <v>1533997139</v>
      </c>
      <c r="G28" s="85">
        <f>ROUND(F28/D28*100,-(-1))</f>
        <v>98.5</v>
      </c>
      <c r="H28" s="92">
        <v>1509166423</v>
      </c>
      <c r="I28" s="85">
        <f>ROUND(H28/F28*100,-(-1))</f>
        <v>98.4</v>
      </c>
      <c r="J28" s="92">
        <v>1431226558</v>
      </c>
      <c r="K28" s="86">
        <f aca="true" t="shared" si="32" ref="K28:K33">ROUND(J28/H28*100,-(-1))</f>
        <v>94.8</v>
      </c>
      <c r="L28" s="92">
        <v>1286217356</v>
      </c>
      <c r="M28" s="86">
        <f aca="true" t="shared" si="33" ref="M28:M33">ROUND(L28/J28*100,-(-1))</f>
        <v>89.9</v>
      </c>
      <c r="N28" s="66">
        <v>1127165674</v>
      </c>
      <c r="O28" s="88">
        <f aca="true" t="shared" si="34" ref="O28:O33">ROUND(N28/L28*100,-(-1))</f>
        <v>87.6</v>
      </c>
      <c r="P28" s="68">
        <v>118108018</v>
      </c>
      <c r="Q28" s="82">
        <f aca="true" t="shared" si="35" ref="Q28:Q33">ROUND(P28/N28*100,-(-1))</f>
        <v>10.5</v>
      </c>
      <c r="R28" s="70">
        <v>2159797</v>
      </c>
      <c r="S28" s="82">
        <f aca="true" t="shared" si="36" ref="S28:S33">ROUND(R28/P28*100,-(-1))</f>
        <v>1.8</v>
      </c>
      <c r="T28" s="34">
        <v>1304190</v>
      </c>
      <c r="U28" s="82">
        <f>ROUND(T28/R28*100,-(-1))</f>
        <v>60.4</v>
      </c>
      <c r="V28" s="34">
        <v>455745</v>
      </c>
      <c r="W28" s="82">
        <f>ROUND(V28/T28*100,-(-1))</f>
        <v>34.9</v>
      </c>
      <c r="X28" s="34">
        <v>603790</v>
      </c>
      <c r="Y28" s="82">
        <f t="shared" si="11"/>
        <v>132.5</v>
      </c>
      <c r="Z28" s="35">
        <v>333754</v>
      </c>
      <c r="AA28" s="166">
        <f>ROUND(Z28/X28*100,-(-1))</f>
        <v>55.3</v>
      </c>
      <c r="AB28" s="34">
        <v>259465</v>
      </c>
      <c r="AC28" s="166">
        <f>ROUND(AB28/Z28*100,-(-1))</f>
        <v>77.7</v>
      </c>
      <c r="AD28" s="34">
        <v>480934</v>
      </c>
      <c r="AE28" s="166">
        <f>ROUND(AD28/AB28*100,-(-1))</f>
        <v>185.4</v>
      </c>
      <c r="AF28" s="34">
        <v>187984</v>
      </c>
      <c r="AG28" s="166">
        <f>ROUND(AF28/AD28*100,-(-1))</f>
        <v>39.1</v>
      </c>
      <c r="AH28" s="35">
        <v>35446</v>
      </c>
      <c r="AI28" s="166">
        <f>ROUND(AH28/AF28*100,-(-1))</f>
        <v>18.9</v>
      </c>
      <c r="AJ28" s="34">
        <v>0</v>
      </c>
      <c r="AK28" s="166">
        <f>ROUND(AJ28/AH28*100,-(-1))</f>
        <v>0</v>
      </c>
      <c r="AL28" s="103" t="s">
        <v>31</v>
      </c>
      <c r="AM28" s="179" t="s">
        <v>31</v>
      </c>
      <c r="AN28" s="103" t="s">
        <v>31</v>
      </c>
      <c r="AO28" s="179" t="s">
        <v>31</v>
      </c>
      <c r="AP28" s="103" t="s">
        <v>31</v>
      </c>
      <c r="AQ28" s="179" t="s">
        <v>31</v>
      </c>
      <c r="AR28" s="103" t="s">
        <v>31</v>
      </c>
      <c r="AS28" s="170" t="s">
        <v>92</v>
      </c>
      <c r="AT28" s="103" t="s">
        <v>31</v>
      </c>
      <c r="AU28" s="170" t="s">
        <v>92</v>
      </c>
      <c r="AV28" s="103" t="s">
        <v>31</v>
      </c>
      <c r="AW28" s="170" t="s">
        <v>92</v>
      </c>
      <c r="AX28" s="103" t="s">
        <v>31</v>
      </c>
      <c r="AY28" s="170" t="s">
        <v>92</v>
      </c>
      <c r="AZ28" s="103" t="s">
        <v>31</v>
      </c>
      <c r="BA28" s="170" t="s">
        <v>92</v>
      </c>
      <c r="BB28" s="103" t="s">
        <v>31</v>
      </c>
      <c r="BC28" s="170" t="s">
        <v>92</v>
      </c>
      <c r="BD28" s="103" t="s">
        <v>31</v>
      </c>
      <c r="BE28" s="170" t="s">
        <v>92</v>
      </c>
      <c r="BF28" s="103" t="s">
        <v>31</v>
      </c>
      <c r="BG28" s="170" t="s">
        <v>92</v>
      </c>
      <c r="BH28" s="189" t="s">
        <v>31</v>
      </c>
      <c r="BI28" s="170" t="s">
        <v>92</v>
      </c>
    </row>
    <row r="29" spans="1:61" s="28" customFormat="1" ht="47.25" customHeight="1">
      <c r="A29" s="80" t="s">
        <v>109</v>
      </c>
      <c r="B29" s="73">
        <v>9415997</v>
      </c>
      <c r="C29" s="104">
        <v>34.3</v>
      </c>
      <c r="D29" s="73">
        <v>829277</v>
      </c>
      <c r="E29" s="74">
        <v>15.1</v>
      </c>
      <c r="F29" s="73">
        <v>507269</v>
      </c>
      <c r="G29" s="74">
        <f>ROUND(F29/D29*100,-(-1))</f>
        <v>61.2</v>
      </c>
      <c r="H29" s="73">
        <v>160410</v>
      </c>
      <c r="I29" s="74">
        <f>ROUND(H29/F29*100,-(-1))</f>
        <v>31.6</v>
      </c>
      <c r="J29" s="73">
        <v>371895</v>
      </c>
      <c r="K29" s="75">
        <f t="shared" si="32"/>
        <v>231.8</v>
      </c>
      <c r="L29" s="73">
        <v>818002</v>
      </c>
      <c r="M29" s="75">
        <f t="shared" si="33"/>
        <v>220</v>
      </c>
      <c r="N29" s="76">
        <v>360000</v>
      </c>
      <c r="O29" s="77">
        <f t="shared" si="34"/>
        <v>44</v>
      </c>
      <c r="P29" s="40">
        <v>370721</v>
      </c>
      <c r="Q29" s="78">
        <f t="shared" si="35"/>
        <v>103</v>
      </c>
      <c r="R29" s="39">
        <v>48083</v>
      </c>
      <c r="S29" s="78">
        <f t="shared" si="36"/>
        <v>13</v>
      </c>
      <c r="T29" s="97" t="s">
        <v>31</v>
      </c>
      <c r="U29" s="30" t="s">
        <v>31</v>
      </c>
      <c r="V29" s="97" t="s">
        <v>31</v>
      </c>
      <c r="W29" s="30" t="s">
        <v>31</v>
      </c>
      <c r="X29" s="97" t="s">
        <v>31</v>
      </c>
      <c r="Y29" s="30" t="s">
        <v>31</v>
      </c>
      <c r="Z29" s="102" t="s">
        <v>31</v>
      </c>
      <c r="AA29" s="170" t="s">
        <v>31</v>
      </c>
      <c r="AB29" s="97" t="s">
        <v>31</v>
      </c>
      <c r="AC29" s="170" t="s">
        <v>31</v>
      </c>
      <c r="AD29" s="97" t="s">
        <v>31</v>
      </c>
      <c r="AE29" s="170" t="s">
        <v>31</v>
      </c>
      <c r="AF29" s="97" t="s">
        <v>31</v>
      </c>
      <c r="AG29" s="170" t="s">
        <v>31</v>
      </c>
      <c r="AH29" s="102" t="s">
        <v>31</v>
      </c>
      <c r="AI29" s="170" t="s">
        <v>31</v>
      </c>
      <c r="AJ29" s="97" t="s">
        <v>31</v>
      </c>
      <c r="AK29" s="170" t="s">
        <v>31</v>
      </c>
      <c r="AL29" s="97" t="s">
        <v>31</v>
      </c>
      <c r="AM29" s="170" t="s">
        <v>31</v>
      </c>
      <c r="AN29" s="97" t="s">
        <v>31</v>
      </c>
      <c r="AO29" s="170" t="s">
        <v>31</v>
      </c>
      <c r="AP29" s="97" t="s">
        <v>31</v>
      </c>
      <c r="AQ29" s="170" t="s">
        <v>31</v>
      </c>
      <c r="AR29" s="97" t="s">
        <v>31</v>
      </c>
      <c r="AS29" s="170" t="s">
        <v>92</v>
      </c>
      <c r="AT29" s="97" t="s">
        <v>31</v>
      </c>
      <c r="AU29" s="170" t="s">
        <v>92</v>
      </c>
      <c r="AV29" s="97" t="s">
        <v>31</v>
      </c>
      <c r="AW29" s="170" t="s">
        <v>92</v>
      </c>
      <c r="AX29" s="97" t="s">
        <v>31</v>
      </c>
      <c r="AY29" s="170" t="s">
        <v>92</v>
      </c>
      <c r="AZ29" s="97" t="s">
        <v>31</v>
      </c>
      <c r="BA29" s="170" t="s">
        <v>92</v>
      </c>
      <c r="BB29" s="97" t="s">
        <v>31</v>
      </c>
      <c r="BC29" s="170" t="s">
        <v>92</v>
      </c>
      <c r="BD29" s="34">
        <v>174000</v>
      </c>
      <c r="BE29" s="166">
        <v>0</v>
      </c>
      <c r="BF29" s="103" t="s">
        <v>31</v>
      </c>
      <c r="BG29" s="170" t="s">
        <v>92</v>
      </c>
      <c r="BH29" s="34">
        <f>'[1]決算月報貼付'!H801</f>
        <v>15176600</v>
      </c>
      <c r="BI29" s="170" t="s">
        <v>92</v>
      </c>
    </row>
    <row r="30" spans="1:61" s="28" customFormat="1" ht="39.75" customHeight="1">
      <c r="A30" s="80" t="s">
        <v>53</v>
      </c>
      <c r="B30" s="73">
        <f>SUM(B31:B34)</f>
        <v>11876207989</v>
      </c>
      <c r="C30" s="74">
        <v>104.5</v>
      </c>
      <c r="D30" s="73">
        <f>SUM(D31:D34)</f>
        <v>15430289749</v>
      </c>
      <c r="E30" s="74">
        <v>120.1</v>
      </c>
      <c r="F30" s="73">
        <f>SUM(F31:F35)</f>
        <v>15658574091</v>
      </c>
      <c r="G30" s="74">
        <f>ROUND(F30/D30*100,-(-1))</f>
        <v>101.5</v>
      </c>
      <c r="H30" s="73">
        <f>SUM(H31:H35)</f>
        <v>16662931768</v>
      </c>
      <c r="I30" s="74">
        <f>ROUND(H30/F30*100,-(-1))</f>
        <v>106.4</v>
      </c>
      <c r="J30" s="73">
        <f>SUM(J31:J35)</f>
        <v>15661210000</v>
      </c>
      <c r="K30" s="75">
        <f t="shared" si="32"/>
        <v>94</v>
      </c>
      <c r="L30" s="73">
        <f>SUM(L31:L35)</f>
        <v>15256733163</v>
      </c>
      <c r="M30" s="75">
        <f t="shared" si="33"/>
        <v>97.4</v>
      </c>
      <c r="N30" s="76">
        <f>SUM(N31:N35)</f>
        <v>14850833430</v>
      </c>
      <c r="O30" s="77">
        <f t="shared" si="34"/>
        <v>97.3</v>
      </c>
      <c r="P30" s="40">
        <f>SUM(P31:P35)</f>
        <v>14568393401</v>
      </c>
      <c r="Q30" s="78">
        <f t="shared" si="35"/>
        <v>98.1</v>
      </c>
      <c r="R30" s="39">
        <f>SUM(R31:R35)</f>
        <v>14098650312</v>
      </c>
      <c r="S30" s="78">
        <f t="shared" si="36"/>
        <v>96.8</v>
      </c>
      <c r="T30" s="105">
        <f>SUM(T31:T35)</f>
        <v>13650025236</v>
      </c>
      <c r="U30" s="106">
        <f>ROUND(T30/R30*100,-(-1))</f>
        <v>96.8</v>
      </c>
      <c r="V30" s="105">
        <f>SUM(V31:V35)</f>
        <v>13167478381</v>
      </c>
      <c r="W30" s="106">
        <f>ROUND(V30/T30*100,-(-1))</f>
        <v>96.5</v>
      </c>
      <c r="X30" s="105">
        <f>SUM(X31:X35)</f>
        <v>13106478944</v>
      </c>
      <c r="Y30" s="106">
        <f t="shared" si="11"/>
        <v>99.5</v>
      </c>
      <c r="Z30" s="81">
        <f>SUM(Z31:Z35)</f>
        <v>12716265534</v>
      </c>
      <c r="AA30" s="171">
        <f>ROUND(Z30/X30*100,-(-1))</f>
        <v>97</v>
      </c>
      <c r="AB30" s="105">
        <f>SUM(AB31:AB35)</f>
        <v>12206537133</v>
      </c>
      <c r="AC30" s="171">
        <f>ROUND(AB30/Z30*100,-(-1))</f>
        <v>96</v>
      </c>
      <c r="AD30" s="105">
        <f>SUM(AD31:AD35)</f>
        <v>11798117645</v>
      </c>
      <c r="AE30" s="171">
        <f>ROUND(AD30/AB30*100,-(-1))</f>
        <v>96.7</v>
      </c>
      <c r="AF30" s="105">
        <f>SUM(AF31:AF35)</f>
        <v>10611363492</v>
      </c>
      <c r="AG30" s="176">
        <f>ROUND(AF30/AD30*100,-(-1))</f>
        <v>89.9</v>
      </c>
      <c r="AH30" s="81">
        <f>SUM(AH31:AH35)</f>
        <v>849363117</v>
      </c>
      <c r="AI30" s="176">
        <f>ROUND(AH30/AF30*100,-(-1))</f>
        <v>8</v>
      </c>
      <c r="AJ30" s="105">
        <f>SUM(AJ31:AJ35)</f>
        <v>124529826</v>
      </c>
      <c r="AK30" s="176">
        <f>ROUND(AJ30/AH30*100,-(-1))</f>
        <v>14.7</v>
      </c>
      <c r="AL30" s="105">
        <f>SUM(AL31:AL35)</f>
        <v>120231751</v>
      </c>
      <c r="AM30" s="176">
        <f>ROUND(AL30/AJ30*100,-(-1))</f>
        <v>96.5</v>
      </c>
      <c r="AN30" s="105">
        <f>SUM(AN31:AN35)</f>
        <v>102758166</v>
      </c>
      <c r="AO30" s="176">
        <f>ROUND(AN30/AL30*100,-(-1))</f>
        <v>85.5</v>
      </c>
      <c r="AP30" s="105">
        <f>SUM(AP31:AP35)</f>
        <v>112402236</v>
      </c>
      <c r="AQ30" s="176">
        <f>ROUND(AP30/AL30*100,-(-1))</f>
        <v>93.5</v>
      </c>
      <c r="AR30" s="105">
        <f>SUM(AR31:AR35)</f>
        <v>95566882</v>
      </c>
      <c r="AS30" s="176">
        <f t="shared" si="15"/>
        <v>85</v>
      </c>
      <c r="AT30" s="105">
        <f>SUM(AT31:AT35)</f>
        <v>83862767</v>
      </c>
      <c r="AU30" s="176">
        <f>ROUND(AT30/AR30*100,-(-1))</f>
        <v>87.8</v>
      </c>
      <c r="AV30" s="105">
        <f>SUM(AV31:AV35)</f>
        <v>74678778</v>
      </c>
      <c r="AW30" s="176">
        <f>ROUND(AV30/AT30*100,-(-1))</f>
        <v>89</v>
      </c>
      <c r="AX30" s="105">
        <f>SUM(AX31:AX35)</f>
        <v>84856074</v>
      </c>
      <c r="AY30" s="176">
        <f>ROUND(AX30/AV30*100,-(-1))</f>
        <v>113.6</v>
      </c>
      <c r="AZ30" s="105">
        <f>SUM(AZ31:AZ35)</f>
        <v>71384774</v>
      </c>
      <c r="BA30" s="176">
        <f>ROUND(AZ30/AV30*100,-(-1))</f>
        <v>95.6</v>
      </c>
      <c r="BB30" s="105">
        <f>SUM(BB31:BB35)</f>
        <v>80928510</v>
      </c>
      <c r="BC30" s="176">
        <f>ROUND(BB30/AZ30*100,-(-1))</f>
        <v>113.4</v>
      </c>
      <c r="BD30" s="105">
        <f>SUM(BD31:BD35)</f>
        <v>98410487</v>
      </c>
      <c r="BE30" s="176">
        <f>ROUND(BD30/BB30*100,-(-1))</f>
        <v>121.6</v>
      </c>
      <c r="BF30" s="105">
        <f>SUM(BF31:BF35)</f>
        <v>112938877</v>
      </c>
      <c r="BG30" s="176">
        <f>ROUND(BF30/BD30*100,-(-1))</f>
        <v>114.8</v>
      </c>
      <c r="BH30" s="105">
        <f>SUM(BH31:BH35)</f>
        <v>135453191</v>
      </c>
      <c r="BI30" s="176">
        <f>ROUND(BH30/BF30*100,-(-1))</f>
        <v>119.9</v>
      </c>
    </row>
    <row r="31" spans="1:61" s="28" customFormat="1" ht="30" customHeight="1">
      <c r="A31" s="83" t="s">
        <v>54</v>
      </c>
      <c r="B31" s="84">
        <v>4512747600</v>
      </c>
      <c r="C31" s="85">
        <v>104.2</v>
      </c>
      <c r="D31" s="84">
        <v>4417438600</v>
      </c>
      <c r="E31" s="85">
        <v>103.8</v>
      </c>
      <c r="F31" s="84">
        <v>4573631700</v>
      </c>
      <c r="G31" s="85">
        <f>ROUND(F31/D31*100,-(-1))</f>
        <v>103.5</v>
      </c>
      <c r="H31" s="84">
        <v>4995183800</v>
      </c>
      <c r="I31" s="85">
        <f>ROUND(H31/F31*100,-(-1))</f>
        <v>109.2</v>
      </c>
      <c r="J31" s="84">
        <v>4215669500</v>
      </c>
      <c r="K31" s="86">
        <f t="shared" si="32"/>
        <v>84.4</v>
      </c>
      <c r="L31" s="84">
        <v>3947631300</v>
      </c>
      <c r="M31" s="86">
        <f t="shared" si="33"/>
        <v>93.6</v>
      </c>
      <c r="N31" s="87">
        <v>3635385300</v>
      </c>
      <c r="O31" s="88">
        <f t="shared" si="34"/>
        <v>92.1</v>
      </c>
      <c r="P31" s="34">
        <v>3555001500</v>
      </c>
      <c r="Q31" s="82">
        <f t="shared" si="35"/>
        <v>97.8</v>
      </c>
      <c r="R31" s="35">
        <v>3449458100</v>
      </c>
      <c r="S31" s="82">
        <f t="shared" si="36"/>
        <v>97</v>
      </c>
      <c r="T31" s="34">
        <v>3178644000</v>
      </c>
      <c r="U31" s="82">
        <f>ROUND(T31/R31*100,-(-1))</f>
        <v>92.1</v>
      </c>
      <c r="V31" s="37">
        <v>3229863100</v>
      </c>
      <c r="W31" s="89">
        <f>ROUND(V31/T31*100,-(-1))</f>
        <v>101.6</v>
      </c>
      <c r="X31" s="37">
        <v>3265458100</v>
      </c>
      <c r="Y31" s="89">
        <f t="shared" si="11"/>
        <v>101.1</v>
      </c>
      <c r="Z31" s="38">
        <v>3220525700</v>
      </c>
      <c r="AA31" s="172">
        <f>ROUND(Z31/X31*100,-(-1))</f>
        <v>98.6</v>
      </c>
      <c r="AB31" s="37">
        <v>3182028200</v>
      </c>
      <c r="AC31" s="172">
        <f>ROUND(AB31/Z31*100,-(-1))</f>
        <v>98.8</v>
      </c>
      <c r="AD31" s="37">
        <v>3013379400</v>
      </c>
      <c r="AE31" s="172">
        <f>ROUND(AD31/AB31*100,-(-1))</f>
        <v>94.7</v>
      </c>
      <c r="AF31" s="37">
        <v>2780948300</v>
      </c>
      <c r="AG31" s="166">
        <f>ROUND(AF31/AD31*100,-(-1))</f>
        <v>92.3</v>
      </c>
      <c r="AH31" s="102" t="s">
        <v>31</v>
      </c>
      <c r="AI31" s="170" t="s">
        <v>31</v>
      </c>
      <c r="AJ31" s="97" t="s">
        <v>31</v>
      </c>
      <c r="AK31" s="170" t="s">
        <v>31</v>
      </c>
      <c r="AL31" s="97" t="s">
        <v>31</v>
      </c>
      <c r="AM31" s="170" t="s">
        <v>31</v>
      </c>
      <c r="AN31" s="97" t="s">
        <v>31</v>
      </c>
      <c r="AO31" s="170" t="s">
        <v>31</v>
      </c>
      <c r="AP31" s="97" t="s">
        <v>31</v>
      </c>
      <c r="AQ31" s="170" t="s">
        <v>31</v>
      </c>
      <c r="AR31" s="97" t="s">
        <v>31</v>
      </c>
      <c r="AS31" s="170" t="s">
        <v>92</v>
      </c>
      <c r="AT31" s="97" t="s">
        <v>31</v>
      </c>
      <c r="AU31" s="170" t="s">
        <v>92</v>
      </c>
      <c r="AV31" s="97" t="s">
        <v>31</v>
      </c>
      <c r="AW31" s="170" t="s">
        <v>92</v>
      </c>
      <c r="AX31" s="97" t="s">
        <v>31</v>
      </c>
      <c r="AY31" s="170" t="s">
        <v>92</v>
      </c>
      <c r="AZ31" s="97" t="s">
        <v>31</v>
      </c>
      <c r="BA31" s="170" t="s">
        <v>92</v>
      </c>
      <c r="BB31" s="97" t="s">
        <v>31</v>
      </c>
      <c r="BC31" s="170" t="s">
        <v>8</v>
      </c>
      <c r="BD31" s="97" t="s">
        <v>31</v>
      </c>
      <c r="BE31" s="170" t="s">
        <v>8</v>
      </c>
      <c r="BF31" s="97" t="s">
        <v>31</v>
      </c>
      <c r="BG31" s="170" t="s">
        <v>8</v>
      </c>
      <c r="BH31" s="97" t="s">
        <v>31</v>
      </c>
      <c r="BI31" s="170" t="s">
        <v>8</v>
      </c>
    </row>
    <row r="32" spans="1:61" s="28" customFormat="1" ht="30" customHeight="1">
      <c r="A32" s="83" t="s">
        <v>55</v>
      </c>
      <c r="B32" s="84">
        <v>7339834589</v>
      </c>
      <c r="C32" s="85">
        <v>104.7</v>
      </c>
      <c r="D32" s="84">
        <v>11002101849</v>
      </c>
      <c r="E32" s="85">
        <v>128.2</v>
      </c>
      <c r="F32" s="84">
        <v>11074378791</v>
      </c>
      <c r="G32" s="85">
        <f>ROUND(F32/D32*100,-(-1))</f>
        <v>100.7</v>
      </c>
      <c r="H32" s="84">
        <v>11657253968</v>
      </c>
      <c r="I32" s="85">
        <f>ROUND(H32/F32*100,-(-1))</f>
        <v>105.3</v>
      </c>
      <c r="J32" s="84">
        <v>11434948700</v>
      </c>
      <c r="K32" s="86">
        <f t="shared" si="32"/>
        <v>98.1</v>
      </c>
      <c r="L32" s="84">
        <v>11298135663</v>
      </c>
      <c r="M32" s="86">
        <f t="shared" si="33"/>
        <v>98.8</v>
      </c>
      <c r="N32" s="87">
        <v>11204245630</v>
      </c>
      <c r="O32" s="88">
        <f t="shared" si="34"/>
        <v>99.2</v>
      </c>
      <c r="P32" s="34">
        <v>11002104201</v>
      </c>
      <c r="Q32" s="82">
        <f t="shared" si="35"/>
        <v>98.2</v>
      </c>
      <c r="R32" s="35">
        <v>10637883012</v>
      </c>
      <c r="S32" s="82">
        <f t="shared" si="36"/>
        <v>96.7</v>
      </c>
      <c r="T32" s="34">
        <v>10460037736</v>
      </c>
      <c r="U32" s="82">
        <f>ROUND(T32/R32*100,-(-1))</f>
        <v>98.3</v>
      </c>
      <c r="V32" s="34">
        <v>9926132581</v>
      </c>
      <c r="W32" s="82">
        <f>ROUND(V32/T32*100,-(-1))</f>
        <v>94.9</v>
      </c>
      <c r="X32" s="34">
        <v>9815440344</v>
      </c>
      <c r="Y32" s="82">
        <f t="shared" si="11"/>
        <v>98.9</v>
      </c>
      <c r="Z32" s="35">
        <v>9322585721</v>
      </c>
      <c r="AA32" s="168">
        <f>ROUND(Z32/X32*100,-(-1))</f>
        <v>95</v>
      </c>
      <c r="AB32" s="34">
        <v>8837175228</v>
      </c>
      <c r="AC32" s="166">
        <f>ROUND(AB32/Z32*100,-(-1))</f>
        <v>94.8</v>
      </c>
      <c r="AD32" s="34">
        <v>8644577278</v>
      </c>
      <c r="AE32" s="166">
        <f>ROUND(AD32/AB32*100,-(-1))</f>
        <v>97.8</v>
      </c>
      <c r="AF32" s="34">
        <v>7688903329</v>
      </c>
      <c r="AG32" s="166">
        <f>ROUND(AF32/AD32*100,-(-1))</f>
        <v>88.9</v>
      </c>
      <c r="AH32" s="35">
        <v>760126369</v>
      </c>
      <c r="AI32" s="166">
        <f>ROUND(AH32/AF32*100,-(-1))</f>
        <v>9.9</v>
      </c>
      <c r="AJ32" s="34">
        <v>340912</v>
      </c>
      <c r="AK32" s="166">
        <f>ROUND(AJ32/AH32*100,-(-1))</f>
        <v>0</v>
      </c>
      <c r="AL32" s="34">
        <v>28924</v>
      </c>
      <c r="AM32" s="166">
        <f>ROUND(AL32/AJ32*100,-(-1))</f>
        <v>8.5</v>
      </c>
      <c r="AN32" s="34">
        <v>0</v>
      </c>
      <c r="AO32" s="166">
        <f>ROUND(AN32/AL32*100,-(-1))</f>
        <v>0</v>
      </c>
      <c r="AP32" s="97" t="s">
        <v>92</v>
      </c>
      <c r="AQ32" s="170" t="s">
        <v>92</v>
      </c>
      <c r="AR32" s="97" t="s">
        <v>92</v>
      </c>
      <c r="AS32" s="170" t="s">
        <v>92</v>
      </c>
      <c r="AT32" s="97" t="s">
        <v>92</v>
      </c>
      <c r="AU32" s="170" t="s">
        <v>92</v>
      </c>
      <c r="AV32" s="97" t="s">
        <v>92</v>
      </c>
      <c r="AW32" s="170" t="s">
        <v>92</v>
      </c>
      <c r="AX32" s="97" t="s">
        <v>92</v>
      </c>
      <c r="AY32" s="170" t="s">
        <v>92</v>
      </c>
      <c r="AZ32" s="97" t="s">
        <v>92</v>
      </c>
      <c r="BA32" s="170" t="s">
        <v>92</v>
      </c>
      <c r="BB32" s="97" t="s">
        <v>92</v>
      </c>
      <c r="BC32" s="170" t="s">
        <v>8</v>
      </c>
      <c r="BD32" s="97" t="s">
        <v>92</v>
      </c>
      <c r="BE32" s="170" t="s">
        <v>8</v>
      </c>
      <c r="BF32" s="97" t="s">
        <v>92</v>
      </c>
      <c r="BG32" s="170" t="s">
        <v>8</v>
      </c>
      <c r="BH32" s="97" t="s">
        <v>92</v>
      </c>
      <c r="BI32" s="170" t="s">
        <v>8</v>
      </c>
    </row>
    <row r="33" spans="1:61" s="28" customFormat="1" ht="30" customHeight="1">
      <c r="A33" s="83" t="s">
        <v>22</v>
      </c>
      <c r="B33" s="84">
        <v>11812900</v>
      </c>
      <c r="C33" s="85">
        <v>98</v>
      </c>
      <c r="D33" s="84">
        <v>10749300</v>
      </c>
      <c r="E33" s="85">
        <v>98.8</v>
      </c>
      <c r="F33" s="84">
        <v>10563600</v>
      </c>
      <c r="G33" s="85">
        <v>98.3</v>
      </c>
      <c r="H33" s="84">
        <v>10494000</v>
      </c>
      <c r="I33" s="85">
        <v>99.3</v>
      </c>
      <c r="J33" s="84">
        <v>10591800</v>
      </c>
      <c r="K33" s="86">
        <f t="shared" si="32"/>
        <v>100.9</v>
      </c>
      <c r="L33" s="84">
        <v>10966200</v>
      </c>
      <c r="M33" s="86">
        <f t="shared" si="33"/>
        <v>103.5</v>
      </c>
      <c r="N33" s="87">
        <v>11202500</v>
      </c>
      <c r="O33" s="88">
        <f t="shared" si="34"/>
        <v>102.2</v>
      </c>
      <c r="P33" s="34">
        <v>11287700</v>
      </c>
      <c r="Q33" s="82">
        <f t="shared" si="35"/>
        <v>100.8</v>
      </c>
      <c r="R33" s="35">
        <v>11309200</v>
      </c>
      <c r="S33" s="82">
        <f t="shared" si="36"/>
        <v>100.2</v>
      </c>
      <c r="T33" s="34">
        <v>11343500</v>
      </c>
      <c r="U33" s="82">
        <f>ROUND(T33/R33*100,-(-1))</f>
        <v>100.3</v>
      </c>
      <c r="V33" s="34">
        <v>11482700</v>
      </c>
      <c r="W33" s="82">
        <f>ROUND(V33/T33*100,-(-1))</f>
        <v>101.2</v>
      </c>
      <c r="X33" s="97" t="s">
        <v>78</v>
      </c>
      <c r="Y33" s="30" t="s">
        <v>78</v>
      </c>
      <c r="Z33" s="102" t="s">
        <v>78</v>
      </c>
      <c r="AA33" s="170" t="s">
        <v>78</v>
      </c>
      <c r="AB33" s="97" t="s">
        <v>78</v>
      </c>
      <c r="AC33" s="170" t="s">
        <v>78</v>
      </c>
      <c r="AD33" s="97" t="s">
        <v>78</v>
      </c>
      <c r="AE33" s="170" t="s">
        <v>78</v>
      </c>
      <c r="AF33" s="97" t="s">
        <v>78</v>
      </c>
      <c r="AG33" s="170" t="s">
        <v>78</v>
      </c>
      <c r="AH33" s="102" t="s">
        <v>78</v>
      </c>
      <c r="AI33" s="170" t="s">
        <v>78</v>
      </c>
      <c r="AJ33" s="97" t="s">
        <v>78</v>
      </c>
      <c r="AK33" s="170" t="s">
        <v>78</v>
      </c>
      <c r="AL33" s="97" t="s">
        <v>78</v>
      </c>
      <c r="AM33" s="170" t="s">
        <v>78</v>
      </c>
      <c r="AN33" s="97" t="s">
        <v>78</v>
      </c>
      <c r="AO33" s="170" t="s">
        <v>78</v>
      </c>
      <c r="AP33" s="97" t="s">
        <v>31</v>
      </c>
      <c r="AQ33" s="170" t="s">
        <v>31</v>
      </c>
      <c r="AR33" s="97" t="s">
        <v>78</v>
      </c>
      <c r="AS33" s="170" t="s">
        <v>92</v>
      </c>
      <c r="AT33" s="97" t="s">
        <v>31</v>
      </c>
      <c r="AU33" s="170" t="s">
        <v>92</v>
      </c>
      <c r="AV33" s="97" t="s">
        <v>31</v>
      </c>
      <c r="AW33" s="170" t="s">
        <v>92</v>
      </c>
      <c r="AX33" s="97" t="s">
        <v>31</v>
      </c>
      <c r="AY33" s="170" t="s">
        <v>92</v>
      </c>
      <c r="AZ33" s="97" t="s">
        <v>31</v>
      </c>
      <c r="BA33" s="170" t="s">
        <v>92</v>
      </c>
      <c r="BB33" s="97" t="s">
        <v>31</v>
      </c>
      <c r="BC33" s="170" t="s">
        <v>8</v>
      </c>
      <c r="BD33" s="97" t="s">
        <v>31</v>
      </c>
      <c r="BE33" s="170" t="s">
        <v>8</v>
      </c>
      <c r="BF33" s="97" t="s">
        <v>31</v>
      </c>
      <c r="BG33" s="170" t="s">
        <v>8</v>
      </c>
      <c r="BH33" s="97" t="s">
        <v>31</v>
      </c>
      <c r="BI33" s="170" t="s">
        <v>8</v>
      </c>
    </row>
    <row r="34" spans="1:61" s="28" customFormat="1" ht="30" customHeight="1">
      <c r="A34" s="83" t="s">
        <v>21</v>
      </c>
      <c r="B34" s="84">
        <v>11812900</v>
      </c>
      <c r="C34" s="85">
        <v>98</v>
      </c>
      <c r="D34" s="84" t="s">
        <v>8</v>
      </c>
      <c r="E34" s="85" t="s">
        <v>8</v>
      </c>
      <c r="F34" s="84" t="s">
        <v>8</v>
      </c>
      <c r="G34" s="85" t="s">
        <v>8</v>
      </c>
      <c r="H34" s="92" t="s">
        <v>8</v>
      </c>
      <c r="I34" s="93" t="s">
        <v>8</v>
      </c>
      <c r="J34" s="94" t="s">
        <v>79</v>
      </c>
      <c r="K34" s="94" t="s">
        <v>79</v>
      </c>
      <c r="L34" s="94" t="s">
        <v>79</v>
      </c>
      <c r="M34" s="94" t="s">
        <v>79</v>
      </c>
      <c r="N34" s="95" t="s">
        <v>79</v>
      </c>
      <c r="O34" s="96" t="s">
        <v>79</v>
      </c>
      <c r="P34" s="97" t="s">
        <v>79</v>
      </c>
      <c r="Q34" s="96" t="s">
        <v>79</v>
      </c>
      <c r="R34" s="97" t="s">
        <v>79</v>
      </c>
      <c r="S34" s="30" t="s">
        <v>79</v>
      </c>
      <c r="T34" s="97" t="s">
        <v>79</v>
      </c>
      <c r="U34" s="30" t="s">
        <v>79</v>
      </c>
      <c r="V34" s="97" t="s">
        <v>79</v>
      </c>
      <c r="W34" s="30" t="s">
        <v>79</v>
      </c>
      <c r="X34" s="34">
        <v>25580500</v>
      </c>
      <c r="Y34" s="30" t="s">
        <v>23</v>
      </c>
      <c r="Z34" s="35">
        <v>27027000</v>
      </c>
      <c r="AA34" s="166">
        <f>ROUND(Z34/X34*100,-(-1))</f>
        <v>105.7</v>
      </c>
      <c r="AB34" s="34">
        <v>27258000</v>
      </c>
      <c r="AC34" s="166">
        <f>ROUND(AB34/Z34*100,-(-1))</f>
        <v>100.9</v>
      </c>
      <c r="AD34" s="34">
        <v>21095400</v>
      </c>
      <c r="AE34" s="166">
        <f>ROUND(AD34/AB34*100,-(-1))</f>
        <v>77.4</v>
      </c>
      <c r="AF34" s="34">
        <v>20023900</v>
      </c>
      <c r="AG34" s="166">
        <f>ROUND(AF34/AD34*100,-(-1))</f>
        <v>94.9</v>
      </c>
      <c r="AH34" s="35">
        <v>20355700</v>
      </c>
      <c r="AI34" s="166">
        <f>ROUND(AH34/AF34*100,-(-1))</f>
        <v>101.7</v>
      </c>
      <c r="AJ34" s="34">
        <v>20334900</v>
      </c>
      <c r="AK34" s="166">
        <f>ROUND(AJ34/AH34*100,-(-1))</f>
        <v>99.9</v>
      </c>
      <c r="AL34" s="34">
        <v>21326500</v>
      </c>
      <c r="AM34" s="166">
        <f>ROUND(AL34/AJ34*100,-(-1))</f>
        <v>104.9</v>
      </c>
      <c r="AN34" s="34">
        <v>19522000</v>
      </c>
      <c r="AO34" s="166">
        <f>ROUND(AN34/AL34*100,-(-1))</f>
        <v>91.5</v>
      </c>
      <c r="AP34" s="34">
        <v>14328400</v>
      </c>
      <c r="AQ34" s="166">
        <f>ROUND(AP34/AL34*100,-(-1))</f>
        <v>67.2</v>
      </c>
      <c r="AR34" s="34">
        <v>12869500</v>
      </c>
      <c r="AS34" s="166">
        <f t="shared" si="15"/>
        <v>89.8</v>
      </c>
      <c r="AT34" s="34">
        <v>8891400</v>
      </c>
      <c r="AU34" s="166">
        <f>ROUND(AT34/AR34*100,-(-1))</f>
        <v>69.1</v>
      </c>
      <c r="AV34" s="34">
        <v>8692500</v>
      </c>
      <c r="AW34" s="166">
        <f>ROUND(AV34/AT34*100,-(-1))</f>
        <v>97.8</v>
      </c>
      <c r="AX34" s="34">
        <v>9062000</v>
      </c>
      <c r="AY34" s="166">
        <f>ROUND(AX34/AV34*100,-(-1))</f>
        <v>104.3</v>
      </c>
      <c r="AZ34" s="34">
        <v>8567900</v>
      </c>
      <c r="BA34" s="166">
        <f>ROUND(AZ34/AV34*100,-(-1))</f>
        <v>98.6</v>
      </c>
      <c r="BB34" s="34">
        <v>8758700</v>
      </c>
      <c r="BC34" s="166">
        <f>ROUND(BB34/AZ34*100,-(-1))</f>
        <v>102.2</v>
      </c>
      <c r="BD34" s="34">
        <v>8698500</v>
      </c>
      <c r="BE34" s="166">
        <f>ROUND(BD34/BB34*100,-(-1))</f>
        <v>99.3</v>
      </c>
      <c r="BF34" s="34">
        <v>8038800</v>
      </c>
      <c r="BG34" s="166">
        <f>ROUND(BF34/BD34*100,-(-1))</f>
        <v>92.4</v>
      </c>
      <c r="BH34" s="34">
        <f>'[1]決算月報貼付'!H795</f>
        <v>7797000</v>
      </c>
      <c r="BI34" s="166">
        <f>ROUND(BH34/BF34*100,-(-1))</f>
        <v>97</v>
      </c>
    </row>
    <row r="35" spans="1:61" s="32" customFormat="1" ht="30" customHeight="1">
      <c r="A35" s="80" t="s">
        <v>24</v>
      </c>
      <c r="B35" s="73">
        <v>11812900</v>
      </c>
      <c r="C35" s="74">
        <v>98</v>
      </c>
      <c r="D35" s="73" t="s">
        <v>8</v>
      </c>
      <c r="E35" s="74" t="s">
        <v>8</v>
      </c>
      <c r="F35" s="73" t="s">
        <v>8</v>
      </c>
      <c r="G35" s="74" t="s">
        <v>8</v>
      </c>
      <c r="H35" s="108" t="s">
        <v>8</v>
      </c>
      <c r="I35" s="109" t="s">
        <v>8</v>
      </c>
      <c r="J35" s="110" t="s">
        <v>80</v>
      </c>
      <c r="K35" s="110" t="s">
        <v>80</v>
      </c>
      <c r="L35" s="110" t="s">
        <v>80</v>
      </c>
      <c r="M35" s="110" t="s">
        <v>80</v>
      </c>
      <c r="N35" s="111" t="s">
        <v>80</v>
      </c>
      <c r="O35" s="112" t="s">
        <v>80</v>
      </c>
      <c r="P35" s="113" t="s">
        <v>80</v>
      </c>
      <c r="Q35" s="112" t="s">
        <v>80</v>
      </c>
      <c r="R35" s="113" t="s">
        <v>80</v>
      </c>
      <c r="S35" s="31" t="s">
        <v>80</v>
      </c>
      <c r="T35" s="113" t="s">
        <v>80</v>
      </c>
      <c r="U35" s="31" t="s">
        <v>80</v>
      </c>
      <c r="V35" s="113" t="s">
        <v>80</v>
      </c>
      <c r="W35" s="31" t="s">
        <v>80</v>
      </c>
      <c r="X35" s="113" t="s">
        <v>80</v>
      </c>
      <c r="Y35" s="31" t="s">
        <v>80</v>
      </c>
      <c r="Z35" s="39">
        <v>146127113</v>
      </c>
      <c r="AA35" s="173" t="s">
        <v>23</v>
      </c>
      <c r="AB35" s="40">
        <v>160075705</v>
      </c>
      <c r="AC35" s="174">
        <f>ROUND(AB35/Z35*100,-(-1))</f>
        <v>109.5</v>
      </c>
      <c r="AD35" s="40">
        <v>119065567</v>
      </c>
      <c r="AE35" s="174">
        <f>ROUND(AD35/AB35*100,-(-1))</f>
        <v>74.4</v>
      </c>
      <c r="AF35" s="40">
        <v>121487963</v>
      </c>
      <c r="AG35" s="174">
        <f>ROUND(AF35/AD35*100,-(-1))</f>
        <v>102</v>
      </c>
      <c r="AH35" s="39">
        <v>68881048</v>
      </c>
      <c r="AI35" s="174">
        <f>ROUND(AH35/AF35*100,-(-1))</f>
        <v>56.7</v>
      </c>
      <c r="AJ35" s="40">
        <v>103854014</v>
      </c>
      <c r="AK35" s="174">
        <f>ROUND(AJ35/AH35*100,-(-1))</f>
        <v>150.8</v>
      </c>
      <c r="AL35" s="40">
        <v>98876327</v>
      </c>
      <c r="AM35" s="174">
        <f>ROUND(AL35/AJ35*100,-(-1))</f>
        <v>95.2</v>
      </c>
      <c r="AN35" s="40">
        <v>83236166</v>
      </c>
      <c r="AO35" s="174">
        <f>ROUND(AN35/AL35*100,-(-1))</f>
        <v>84.2</v>
      </c>
      <c r="AP35" s="40">
        <v>98073836</v>
      </c>
      <c r="AQ35" s="174">
        <f>ROUND(AP35/AL35*100,-(-1))</f>
        <v>99.2</v>
      </c>
      <c r="AR35" s="40">
        <v>82697382</v>
      </c>
      <c r="AS35" s="174">
        <f t="shared" si="15"/>
        <v>84.3</v>
      </c>
      <c r="AT35" s="40">
        <v>74971367</v>
      </c>
      <c r="AU35" s="174">
        <f>ROUND(AT35/AR35*100,-(-1))</f>
        <v>90.7</v>
      </c>
      <c r="AV35" s="40">
        <v>65986278</v>
      </c>
      <c r="AW35" s="174">
        <f>ROUND(AV35/AT35*100,-(-1))</f>
        <v>88</v>
      </c>
      <c r="AX35" s="40">
        <v>75794074</v>
      </c>
      <c r="AY35" s="174">
        <f>ROUND(AX35/AV35*100,-(-1))</f>
        <v>114.9</v>
      </c>
      <c r="AZ35" s="40">
        <v>62816874</v>
      </c>
      <c r="BA35" s="174">
        <f>ROUND(AZ35/AV35*100,-(-1))</f>
        <v>95.2</v>
      </c>
      <c r="BB35" s="40">
        <v>72169810</v>
      </c>
      <c r="BC35" s="174">
        <f>ROUND(BB35/AZ35*100,-(-1))</f>
        <v>114.9</v>
      </c>
      <c r="BD35" s="40">
        <v>89711987</v>
      </c>
      <c r="BE35" s="174">
        <f>ROUND(BD35/BB35*100,-(-1))</f>
        <v>124.3</v>
      </c>
      <c r="BF35" s="40">
        <v>104900077</v>
      </c>
      <c r="BG35" s="174">
        <f>ROUND(BF35/BD35*100,-(-1))</f>
        <v>116.9</v>
      </c>
      <c r="BH35" s="40">
        <f>'[1]決算月報貼付'!H798</f>
        <v>127656191</v>
      </c>
      <c r="BI35" s="174">
        <f>ROUND(BH35/BF35*100,-(-1))</f>
        <v>121.7</v>
      </c>
    </row>
    <row r="36" ht="30" customHeight="1">
      <c r="F36" s="114"/>
    </row>
    <row r="37" ht="30" customHeight="1">
      <c r="F37" s="114"/>
    </row>
    <row r="38" ht="30" customHeight="1">
      <c r="F38" s="114"/>
    </row>
    <row r="39" ht="30" customHeight="1">
      <c r="F39" s="114"/>
    </row>
    <row r="40" ht="30" customHeight="1">
      <c r="F40" s="114"/>
    </row>
  </sheetData>
  <sheetProtection/>
  <mergeCells count="12">
    <mergeCell ref="A6:A7"/>
    <mergeCell ref="B4:C4"/>
    <mergeCell ref="J4:L4"/>
    <mergeCell ref="AT1:AU1"/>
    <mergeCell ref="A2:AU2"/>
    <mergeCell ref="AV1:AW1"/>
    <mergeCell ref="AZ1:BA1"/>
    <mergeCell ref="BF1:BG1"/>
    <mergeCell ref="BH1:BI1"/>
    <mergeCell ref="BD1:BE1"/>
    <mergeCell ref="AX1:AY1"/>
    <mergeCell ref="BB1:BC1"/>
  </mergeCells>
  <conditionalFormatting sqref="U30:W33 X30:AE32 X34 J35:X35 J29:T33 U29:AE29 AG31:AG32 AF29:AF32 H4:J4 E4:E6 D4:D12 F5:U12 F24:I35 K15:K17 M15:M17 J24:W26 A24:D28 M19:M21 K19:K21 L15:L21 N15:U21 F15:J21 A4:C21 W5:W12 W15:W21 V5:V21 D15:D21 X5:Y21 Z4:AI21 X24:AI25 AJ4:AS4 A36:AS65536 AH32:AO32 AR5:AS25 AR34:AS35 AG29:AO30 AR29:AS30 AR32:AS32 Y34:AO35 AJ5:AO25 J28:AK28 AS28 BJ24:IV65536 BJ4:IV21 A30:D35 B29:D29">
    <cfRule type="expression" priority="40" dxfId="1" stopIfTrue="1">
      <formula>ISFORMULA</formula>
    </cfRule>
  </conditionalFormatting>
  <conditionalFormatting sqref="BJ22:IV23 A22:D23 F22:M23 P4 A3:C3 BJ2:IV3 AR3:AS3">
    <cfRule type="expression" priority="41" dxfId="0" stopIfTrue="1">
      <formula>ISFORMULA</formula>
    </cfRule>
  </conditionalFormatting>
  <conditionalFormatting sqref="AP5:AQ25 AP34:AQ35 AP29:AQ30 AP32:AQ32">
    <cfRule type="expression" priority="37" dxfId="1" stopIfTrue="1">
      <formula>ISFORMULA</formula>
    </cfRule>
  </conditionalFormatting>
  <conditionalFormatting sqref="AT4:AU25 AT34:AU65536 AT29:AU30 AT32:AU32 AU28">
    <cfRule type="expression" priority="35" dxfId="1" stopIfTrue="1">
      <formula>ISFORMULA</formula>
    </cfRule>
  </conditionalFormatting>
  <conditionalFormatting sqref="AT3:AU3">
    <cfRule type="expression" priority="36" dxfId="0" stopIfTrue="1">
      <formula>ISFORMULA</formula>
    </cfRule>
  </conditionalFormatting>
  <conditionalFormatting sqref="AV4:AW25 AV34:AW65536 AV29:AW30 AV32:AW32 AW28">
    <cfRule type="expression" priority="33" dxfId="1" stopIfTrue="1">
      <formula>ISFORMULA</formula>
    </cfRule>
  </conditionalFormatting>
  <conditionalFormatting sqref="AV3:AW3">
    <cfRule type="expression" priority="34" dxfId="0" stopIfTrue="1">
      <formula>ISFORMULA</formula>
    </cfRule>
  </conditionalFormatting>
  <conditionalFormatting sqref="BB4:BC6 BB36:BC65536 BB29:BB30 BB32 BB34:BB35 BB7:BB25">
    <cfRule type="expression" priority="31" dxfId="1" stopIfTrue="1">
      <formula>ISFORMULA</formula>
    </cfRule>
  </conditionalFormatting>
  <conditionalFormatting sqref="BB3:BC3">
    <cfRule type="expression" priority="32" dxfId="0" stopIfTrue="1">
      <formula>ISFORMULA</formula>
    </cfRule>
  </conditionalFormatting>
  <conditionalFormatting sqref="AX4:AY6 AX36:AY65536 AX29:AX30 AX32 AX34:AX35 AX7:AX25">
    <cfRule type="expression" priority="27" dxfId="1" stopIfTrue="1">
      <formula>ISFORMULA</formula>
    </cfRule>
  </conditionalFormatting>
  <conditionalFormatting sqref="AX3:AY3">
    <cfRule type="expression" priority="28" dxfId="0" stopIfTrue="1">
      <formula>ISFORMULA</formula>
    </cfRule>
  </conditionalFormatting>
  <conditionalFormatting sqref="AY7:AY25 AY34:AY35 AY32 AY28:AY30">
    <cfRule type="expression" priority="26" dxfId="1" stopIfTrue="1">
      <formula>ISFORMULA</formula>
    </cfRule>
  </conditionalFormatting>
  <conditionalFormatting sqref="BC7:BC14 BC34:BC35 BC32 BC28:BC30 BC16:BC25">
    <cfRule type="expression" priority="25" dxfId="1" stopIfTrue="1">
      <formula>ISFORMULA</formula>
    </cfRule>
  </conditionalFormatting>
  <conditionalFormatting sqref="BC15">
    <cfRule type="expression" priority="24" dxfId="1" stopIfTrue="1">
      <formula>ISFORMULA</formula>
    </cfRule>
  </conditionalFormatting>
  <conditionalFormatting sqref="AZ4:BA6 AZ36:BA65536 AZ29:AZ30 AZ32 AZ34:AZ35 AZ7:AZ25">
    <cfRule type="expression" priority="22" dxfId="1" stopIfTrue="1">
      <formula>ISFORMULA</formula>
    </cfRule>
  </conditionalFormatting>
  <conditionalFormatting sqref="AZ3:BA3">
    <cfRule type="expression" priority="23" dxfId="0" stopIfTrue="1">
      <formula>ISFORMULA</formula>
    </cfRule>
  </conditionalFormatting>
  <conditionalFormatting sqref="BA7:BA14 BA34:BA35 BA32 BA28:BA30 BA16:BA25">
    <cfRule type="expression" priority="21" dxfId="1" stopIfTrue="1">
      <formula>ISFORMULA</formula>
    </cfRule>
  </conditionalFormatting>
  <conditionalFormatting sqref="BA15">
    <cfRule type="expression" priority="20" dxfId="1" stopIfTrue="1">
      <formula>ISFORMULA</formula>
    </cfRule>
  </conditionalFormatting>
  <conditionalFormatting sqref="BD4:BE6 BD36:BE65536 BD32 BD34:BD35 BD7:BD21 BD29:BD30 BD23:BD25">
    <cfRule type="expression" priority="18" dxfId="1" stopIfTrue="1">
      <formula>ISFORMULA</formula>
    </cfRule>
  </conditionalFormatting>
  <conditionalFormatting sqref="BD3:BE3">
    <cfRule type="expression" priority="19" dxfId="0" stopIfTrue="1">
      <formula>ISFORMULA</formula>
    </cfRule>
  </conditionalFormatting>
  <conditionalFormatting sqref="BE7:BE14 BE34:BE35 BE32 BE16:BE21 BE28:BE30 BE23:BE25">
    <cfRule type="expression" priority="17" dxfId="1" stopIfTrue="1">
      <formula>ISFORMULA</formula>
    </cfRule>
  </conditionalFormatting>
  <conditionalFormatting sqref="BE15">
    <cfRule type="expression" priority="16" dxfId="1" stopIfTrue="1">
      <formula>ISFORMULA</formula>
    </cfRule>
  </conditionalFormatting>
  <conditionalFormatting sqref="A29">
    <cfRule type="expression" priority="15" dxfId="1" stopIfTrue="1">
      <formula>ISFORMULA</formula>
    </cfRule>
  </conditionalFormatting>
  <conditionalFormatting sqref="BF4:BG6 BF36:BG65536 BF32 BF34:BF35 BF7:BF21 BF30 BF23:BF25">
    <cfRule type="expression" priority="9" dxfId="1" stopIfTrue="1">
      <formula>ISFORMULA</formula>
    </cfRule>
  </conditionalFormatting>
  <conditionalFormatting sqref="BF3:BG3">
    <cfRule type="expression" priority="10" dxfId="0" stopIfTrue="1">
      <formula>ISFORMULA</formula>
    </cfRule>
  </conditionalFormatting>
  <conditionalFormatting sqref="BG7:BG14 BG34:BG35 BG32 BG16:BG21 BG23:BG25 BG28:BG30">
    <cfRule type="expression" priority="8" dxfId="1" stopIfTrue="1">
      <formula>ISFORMULA</formula>
    </cfRule>
  </conditionalFormatting>
  <conditionalFormatting sqref="BG15">
    <cfRule type="expression" priority="7" dxfId="1" stopIfTrue="1">
      <formula>ISFORMULA</formula>
    </cfRule>
  </conditionalFormatting>
  <conditionalFormatting sqref="BH4:BI6 BH36:BI65536 BH32 BH34:BH35 BH7:BH21 BH30 BH23:BH25">
    <cfRule type="expression" priority="4" dxfId="1" stopIfTrue="1">
      <formula>ISFORMULA</formula>
    </cfRule>
  </conditionalFormatting>
  <conditionalFormatting sqref="BH3:BI3">
    <cfRule type="expression" priority="5" dxfId="0" stopIfTrue="1">
      <formula>ISFORMULA</formula>
    </cfRule>
  </conditionalFormatting>
  <conditionalFormatting sqref="BI7:BI14 BI34:BI35 BI32 BI16:BI21 BI23:BI25 BI28:BI30">
    <cfRule type="expression" priority="3" dxfId="1" stopIfTrue="1">
      <formula>ISFORMULA</formula>
    </cfRule>
  </conditionalFormatting>
  <conditionalFormatting sqref="BI15">
    <cfRule type="expression" priority="2" dxfId="1" stopIfTrue="1">
      <formula>ISFORMULA</formula>
    </cfRule>
  </conditionalFormatting>
  <conditionalFormatting sqref="BH29">
    <cfRule type="expression" priority="1" dxfId="1" stopIfTrue="1">
      <formula>ISFORMULA</formula>
    </cfRule>
  </conditionalFormatting>
  <printOptions/>
  <pageMargins left="0.7480314960629921" right="0.35433070866141736" top="0.984251968503937" bottom="0.984251968503937" header="0" footer="0.5118110236220472"/>
  <pageSetup fitToHeight="1" fitToWidth="1" horizontalDpi="600" verticalDpi="600" orientation="landscape" paperSize="9" scale="30" r:id="rId1"/>
  <colBreaks count="1" manualBreakCount="1">
    <brk id="35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川瀬 佳世</dc:creator>
  <cp:keywords/>
  <dc:description/>
  <cp:lastModifiedBy>平出 由香子</cp:lastModifiedBy>
  <cp:lastPrinted>2023-09-20T01:16:02Z</cp:lastPrinted>
  <dcterms:created xsi:type="dcterms:W3CDTF">2002-08-16T03:03:42Z</dcterms:created>
  <dcterms:modified xsi:type="dcterms:W3CDTF">2023-09-20T01:24:02Z</dcterms:modified>
  <cp:category/>
  <cp:version/>
  <cp:contentType/>
  <cp:contentStatus/>
</cp:coreProperties>
</file>