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共同生活援助\"/>
    </mc:Choice>
  </mc:AlternateContent>
  <xr:revisionPtr revIDLastSave="0" documentId="13_ncr:1_{1B982158-B502-415D-812A-D620BD10EA3B}" xr6:coauthVersionLast="47" xr6:coauthVersionMax="47" xr10:uidLastSave="{00000000-0000-0000-0000-000000000000}"/>
  <bookViews>
    <workbookView xWindow="-108" yWindow="-108" windowWidth="23256" windowHeight="12456" tabRatio="740" activeTab="2" xr2:uid="{00000000-000D-0000-FFFF-FFFF00000000}"/>
  </bookViews>
  <sheets>
    <sheet name="変更届必要書類一覧" sheetId="80" r:id="rId1"/>
    <sheet name="変更届出書（様式第二号） " sheetId="102" r:id="rId2"/>
    <sheet name="付表１２" sheetId="90" r:id="rId3"/>
    <sheet name="（標準様式１）主たる障害特定理由" sheetId="95" r:id="rId4"/>
    <sheet name="勤務形態一覧表（共同生活援助・介護サービス包括型）" sheetId="96" r:id="rId5"/>
    <sheet name="記載例勤務一覧・介護包括型" sheetId="82" r:id="rId6"/>
    <sheet name="勤務形態一覧表（共同生活援助・外部サービス利用型）" sheetId="97" r:id="rId7"/>
    <sheet name="記載例勤務一覧・外部利用型" sheetId="84" r:id="rId8"/>
    <sheet name="勤務形態一覧表（共同生活援助・日中サービス支援型" sheetId="98" r:id="rId9"/>
    <sheet name="記載例勤務一覧・日中支援型" sheetId="86" r:id="rId10"/>
    <sheet name="選択肢" sheetId="99" r:id="rId11"/>
    <sheet name="県様式１（平面図）" sheetId="100" r:id="rId12"/>
    <sheet name="県様式３（経歴書）" sheetId="92" r:id="rId13"/>
    <sheet name="（県様式３－２）サビ管兼務調書" sheetId="101" r:id="rId14"/>
    <sheet name="県様式４（実務経験証明書）" sheetId="94"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1">#REF!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3">'（県様式３－２）サビ管兼務調書'!$A$1:$G$27</definedName>
    <definedName name="_xlnm.Print_Area" localSheetId="3">'（標準様式１）主たる障害特定理由'!$A$1:$C$18</definedName>
    <definedName name="_xlnm.Print_Area" localSheetId="5">記載例勤務一覧・介護包括型!$A$1:$AN$87</definedName>
    <definedName name="_xlnm.Print_Area" localSheetId="7">記載例勤務一覧・外部利用型!$A$1:$AN$84</definedName>
    <definedName name="_xlnm.Print_Area" localSheetId="9">記載例勤務一覧・日中支援型!$A$1:$AN$87</definedName>
    <definedName name="_xlnm.Print_Area" localSheetId="4">'勤務形態一覧表（共同生活援助・介護サービス包括型）'!$A$1:$AN$90</definedName>
    <definedName name="_xlnm.Print_Area" localSheetId="6">'勤務形態一覧表（共同生活援助・外部サービス利用型）'!$A$1:$AN$87</definedName>
    <definedName name="_xlnm.Print_Area" localSheetId="8">'勤務形態一覧表（共同生活援助・日中サービス支援型'!$A$1:$AN$90</definedName>
    <definedName name="_xlnm.Print_Area" localSheetId="11">'県様式１（平面図）'!$A$1:$AC$34</definedName>
    <definedName name="_xlnm.Print_Area" localSheetId="12">'県様式３（経歴書）'!$A$1:$I$41</definedName>
    <definedName name="_xlnm.Print_Area" localSheetId="14">'県様式４（実務経験証明書）'!$A$1:$J$33</definedName>
    <definedName name="_xlnm.Print_Area" localSheetId="2">付表１２!$A$1:$M$198</definedName>
    <definedName name="_xlnm.Print_Area" localSheetId="1">'変更届出書（様式第二号） '!$A$1:$AK$57</definedName>
    <definedName name="prtNo">[6]main!#REF!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[1]main!#REF!</definedName>
    <definedName name="startNumber">[1]main!#REF!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[6]main!#REF!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[7]サービス種類一覧!$B$4:$B$20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 localSheetId="10">選択肢!$B$32:$K$32</definedName>
    <definedName name="医療型障害児入所施設">#REF!</definedName>
    <definedName name="一般相談支援事業" localSheetId="10">選択肢!$B$22:$K$22</definedName>
    <definedName name="一般相談支援事業">#REF!</definedName>
    <definedName name="一覧">[8]加算率一覧!$A$4:$A$25</definedName>
    <definedName name="確認">#N/A</definedName>
    <definedName name="看護時間">#REF!</definedName>
    <definedName name="機能訓練" localSheetId="10">選択肢!$B$16:$J$16</definedName>
    <definedName name="機能訓練">#REF!</definedName>
    <definedName name="居宅介護" localSheetId="10">選択肢!$B$2:$K$2</definedName>
    <definedName name="居宅介護">#REF!</definedName>
    <definedName name="居宅介護・重度訪問介護・同行援護・行動援護" localSheetId="10">選択肢!$B$2:$J$2</definedName>
    <definedName name="居宅介護・重度訪問介護・同行援護・行動援護">#REF!</definedName>
    <definedName name="居宅訪問型児童発達支援" localSheetId="10">選択肢!$B$30:$K$30</definedName>
    <definedName name="居宅訪問型児童発達支援">#REF!</definedName>
    <definedName name="共同生活援助" localSheetId="10">選択肢!$B$12:$K$12</definedName>
    <definedName name="共同生活援助">#REF!</definedName>
    <definedName name="共同生活援助・介護サービス包括型" localSheetId="10">選択肢!$B$12:$K$12</definedName>
    <definedName name="共同生活援助・介護サービス包括型">#REF!</definedName>
    <definedName name="共同生活援助・外部サービス利用型" localSheetId="10">選択肢!$B$13:$K$13</definedName>
    <definedName name="共同生活援助・外部サービス利用型">#REF!</definedName>
    <definedName name="共同生活援助・日中サービス支援型" localSheetId="10">選択肢!$B$14:$K$14</definedName>
    <definedName name="共同生活援助・日中サービス支援型">#REF!</definedName>
    <definedName name="行動援護" localSheetId="10">選択肢!$B$5:$K$5</definedName>
    <definedName name="行動援護">#REF!</definedName>
    <definedName name="山口県">#REF!</definedName>
    <definedName name="児童発達支援・児童発達支援センターであるもの" localSheetId="10">選択肢!$B$28:$L$28</definedName>
    <definedName name="児童発達支援・児童発達支援センターであるもの">#REF!</definedName>
    <definedName name="児童発達支援・主として重症心身障害児を対象とする場合" localSheetId="10">選択肢!$B$27:$K$27</definedName>
    <definedName name="児童発達支援・主として重症心身障害児を対象とする場合">#REF!</definedName>
    <definedName name="児童発達支援・放課後等デイサービス" localSheetId="10">選択肢!$B$26:$K$26</definedName>
    <definedName name="児童発達支援・放課後等デイサービス">#REF!</definedName>
    <definedName name="自己評価">#REF!</definedName>
    <definedName name="自立生活援助" localSheetId="10">選択肢!$B$24:$K$24</definedName>
    <definedName name="自立生活援助">#REF!</definedName>
    <definedName name="種類">[7]サービス種類一覧!$A$4:$A$20</definedName>
    <definedName name="就労移行支援" localSheetId="10">選択肢!$B$19:$K$19</definedName>
    <definedName name="就労移行支援">#REF!</definedName>
    <definedName name="就労継続支援Ａ型" localSheetId="10">選択肢!$B$21:$K$21</definedName>
    <definedName name="就労継続支援Ａ型">#REF!</definedName>
    <definedName name="就労継続支援Ａ型・B型" localSheetId="10">選択肢!$B$21:$K$21</definedName>
    <definedName name="就労継続支援Ａ型・B型">#REF!</definedName>
    <definedName name="就労継続支援Ｂ型" localSheetId="13">[2]選択肢!#REF!</definedName>
    <definedName name="就労継続支援Ｂ型" localSheetId="10">選択肢!$B$21:$K$21</definedName>
    <definedName name="就労継続支援Ｂ型">[3]選択肢!#REF!</definedName>
    <definedName name="就労選択支援">選択肢!$B$18:$K$18</definedName>
    <definedName name="就労定着支援" localSheetId="10">選択肢!$B$23:$K$23</definedName>
    <definedName name="就労定着支援">#REF!</definedName>
    <definedName name="重度障害者等包括支援" localSheetId="10">選択肢!$B$11:$K$11</definedName>
    <definedName name="重度障害者等包括支援">#REF!</definedName>
    <definedName name="重度訪問介護" localSheetId="10">選択肢!$B$3:$K$3</definedName>
    <definedName name="重度訪問介護">#REF!</definedName>
    <definedName name="障害者支援施設" localSheetId="10">選択肢!$B$15:$L$15</definedName>
    <definedName name="障害者支援施設">#REF!</definedName>
    <definedName name="食事">#REF!</definedName>
    <definedName name="生活介護" localSheetId="10">選択肢!$B$7:$K$7</definedName>
    <definedName name="生活介護">#REF!</definedName>
    <definedName name="生活訓練" localSheetId="10">選択肢!$B$17:$K$17</definedName>
    <definedName name="生活訓練">#REF!</definedName>
    <definedName name="体制等状況一覧">#REF!</definedName>
    <definedName name="台帳">[9]D台帳!$A$6:$AF$3439</definedName>
    <definedName name="短期入所・空床利用型" localSheetId="10">選択肢!$B$9:$K$9</definedName>
    <definedName name="短期入所・空床利用型">#REF!</definedName>
    <definedName name="短期入所・単独型" localSheetId="10">選択肢!$B$10:$K$10</definedName>
    <definedName name="短期入所・単独型">#REF!</definedName>
    <definedName name="短期入所・併設型" localSheetId="10">選択肢!$B$8:$K$8</definedName>
    <definedName name="短期入所・併設型">#REF!</definedName>
    <definedName name="町っ油">#REF!</definedName>
    <definedName name="同行援護" localSheetId="10">選択肢!$B$4:$K$4</definedName>
    <definedName name="同行援護">#REF!</definedName>
    <definedName name="特定">#REF!</definedName>
    <definedName name="特定相談支援・障害児相談支援" localSheetId="10">選択肢!$B$25:$K$25</definedName>
    <definedName name="特定相談支援・障害児相談支援">#REF!</definedName>
    <definedName name="認定指定就労移行支援" localSheetId="10">選択肢!$B$20:$K$20</definedName>
    <definedName name="認定指定就労移行支援">#REF!</definedName>
    <definedName name="福祉型障害児入所施設" localSheetId="10">選択肢!$B$31:$K$31</definedName>
    <definedName name="福祉型障害児入所施設">#REF!</definedName>
    <definedName name="保育所等訪問支援" localSheetId="10">選択肢!$B$29:$K$29</definedName>
    <definedName name="保育所等訪問支援">#REF!</definedName>
    <definedName name="利用日数記入例">#REF!</definedName>
    <definedName name="療養介護" localSheetId="10">選択肢!$B$6:$K$6</definedName>
    <definedName name="療養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7" i="98" l="1"/>
  <c r="AL54" i="98"/>
  <c r="AL58" i="98" s="1"/>
  <c r="AG54" i="98"/>
  <c r="AJ57" i="98" s="1"/>
  <c r="AA54" i="98"/>
  <c r="AD56" i="98" s="1"/>
  <c r="U54" i="98"/>
  <c r="X56" i="98" s="1"/>
  <c r="O54" i="98"/>
  <c r="O58" i="98" s="1"/>
  <c r="I54" i="98"/>
  <c r="L57" i="98" s="1"/>
  <c r="E54" i="98"/>
  <c r="F56" i="98" s="1"/>
  <c r="C54" i="98"/>
  <c r="D56" i="98" s="1"/>
  <c r="AJ47" i="98"/>
  <c r="AJ46" i="98"/>
  <c r="AM46" i="98" s="1"/>
  <c r="AJ45" i="98"/>
  <c r="AL45" i="98" s="1"/>
  <c r="AJ44" i="98"/>
  <c r="AM44" i="98" s="1"/>
  <c r="AJ43" i="98"/>
  <c r="AL43" i="98" s="1"/>
  <c r="AJ42" i="98"/>
  <c r="AM42" i="98" s="1"/>
  <c r="AJ41" i="98"/>
  <c r="AL41" i="98" s="1"/>
  <c r="AJ40" i="98"/>
  <c r="AL40" i="98" s="1"/>
  <c r="AJ39" i="98"/>
  <c r="AL39" i="98" s="1"/>
  <c r="AJ38" i="98"/>
  <c r="AL38" i="98" s="1"/>
  <c r="AI37" i="98"/>
  <c r="AH37" i="98"/>
  <c r="AG37" i="98"/>
  <c r="AF37" i="98"/>
  <c r="AE37" i="98"/>
  <c r="AD37" i="98"/>
  <c r="AC37" i="98"/>
  <c r="AB37" i="98"/>
  <c r="AA37" i="98"/>
  <c r="Z37" i="98"/>
  <c r="Y37" i="98"/>
  <c r="X37" i="98"/>
  <c r="W37" i="98"/>
  <c r="V37" i="98"/>
  <c r="U37" i="98"/>
  <c r="R37" i="98"/>
  <c r="O37" i="98"/>
  <c r="L37" i="98"/>
  <c r="K37" i="98"/>
  <c r="J37" i="98"/>
  <c r="I37" i="98"/>
  <c r="F37" i="98"/>
  <c r="E37" i="98"/>
  <c r="D37" i="98"/>
  <c r="AJ37" i="98" s="1"/>
  <c r="AL37" i="98" s="1"/>
  <c r="AJ31" i="98"/>
  <c r="AI31" i="98"/>
  <c r="AH31" i="98"/>
  <c r="AG31" i="98"/>
  <c r="AF31" i="98"/>
  <c r="AE31" i="98"/>
  <c r="AD31" i="98"/>
  <c r="AC31" i="98"/>
  <c r="AB31" i="98"/>
  <c r="AA31" i="98"/>
  <c r="Z31" i="98"/>
  <c r="Y31" i="98"/>
  <c r="X31" i="98"/>
  <c r="W31" i="98"/>
  <c r="V31" i="98"/>
  <c r="U31" i="98"/>
  <c r="T31" i="98"/>
  <c r="S31" i="98"/>
  <c r="R31" i="98"/>
  <c r="Q31" i="98"/>
  <c r="P31" i="98"/>
  <c r="O31" i="98"/>
  <c r="N31" i="98"/>
  <c r="M31" i="98"/>
  <c r="L31" i="98"/>
  <c r="K31" i="98"/>
  <c r="AK31" i="98" s="1"/>
  <c r="AL31" i="98" s="1"/>
  <c r="J31" i="98"/>
  <c r="I31" i="98"/>
  <c r="H31" i="98"/>
  <c r="G31" i="98"/>
  <c r="F31" i="98"/>
  <c r="AK30" i="98"/>
  <c r="AL30" i="98" s="1"/>
  <c r="AL29" i="98"/>
  <c r="AK29" i="98"/>
  <c r="AL28" i="98"/>
  <c r="AK28" i="98"/>
  <c r="AK27" i="98"/>
  <c r="AL27" i="98" s="1"/>
  <c r="AK26" i="98"/>
  <c r="AL26" i="98" s="1"/>
  <c r="AL25" i="98"/>
  <c r="AK25" i="98"/>
  <c r="AL24" i="98"/>
  <c r="AK24" i="98"/>
  <c r="AK23" i="98"/>
  <c r="AL23" i="98" s="1"/>
  <c r="AK22" i="98"/>
  <c r="AL22" i="98" s="1"/>
  <c r="AL21" i="98"/>
  <c r="AK21" i="98"/>
  <c r="AL20" i="98"/>
  <c r="AK20" i="98"/>
  <c r="AK19" i="98"/>
  <c r="AL19" i="98" s="1"/>
  <c r="AK18" i="98"/>
  <c r="AL18" i="98" s="1"/>
  <c r="AL17" i="98"/>
  <c r="AK17" i="98"/>
  <c r="AL16" i="98"/>
  <c r="AK16" i="98"/>
  <c r="AK15" i="98"/>
  <c r="AL15" i="98" s="1"/>
  <c r="AK14" i="98"/>
  <c r="AL14" i="98" s="1"/>
  <c r="AL13" i="98"/>
  <c r="AK13" i="98"/>
  <c r="AL12" i="98"/>
  <c r="AK12" i="98"/>
  <c r="AK11" i="98"/>
  <c r="AL11" i="98" s="1"/>
  <c r="AJ10" i="98"/>
  <c r="AI10" i="98"/>
  <c r="AH10" i="98"/>
  <c r="AG10" i="98"/>
  <c r="AF10" i="98"/>
  <c r="AE10" i="98"/>
  <c r="AD10" i="98"/>
  <c r="AC10" i="98"/>
  <c r="AB10" i="98"/>
  <c r="AA10" i="98"/>
  <c r="Z10" i="98"/>
  <c r="Y10" i="98"/>
  <c r="X10" i="98"/>
  <c r="W10" i="98"/>
  <c r="V10" i="98"/>
  <c r="U10" i="98"/>
  <c r="T10" i="98"/>
  <c r="S10" i="98"/>
  <c r="R10" i="98"/>
  <c r="Q10" i="98"/>
  <c r="P10" i="98"/>
  <c r="O10" i="98"/>
  <c r="N10" i="98"/>
  <c r="M10" i="98"/>
  <c r="L10" i="98"/>
  <c r="K10" i="98"/>
  <c r="J10" i="98"/>
  <c r="I10" i="98"/>
  <c r="H10" i="98"/>
  <c r="G10" i="98"/>
  <c r="F10" i="98"/>
  <c r="AJ9" i="98"/>
  <c r="AI9" i="98"/>
  <c r="AH9" i="98"/>
  <c r="AG9" i="98"/>
  <c r="AF9" i="98"/>
  <c r="AE9" i="98"/>
  <c r="AD9" i="98"/>
  <c r="AC9" i="98"/>
  <c r="AB9" i="98"/>
  <c r="AA9" i="98"/>
  <c r="Z9" i="98"/>
  <c r="Y9" i="98"/>
  <c r="X9" i="98"/>
  <c r="W9" i="98"/>
  <c r="V9" i="98"/>
  <c r="U9" i="98"/>
  <c r="T9" i="98"/>
  <c r="S9" i="98"/>
  <c r="R9" i="98"/>
  <c r="Q9" i="98"/>
  <c r="P9" i="98"/>
  <c r="O9" i="98"/>
  <c r="N9" i="98"/>
  <c r="M9" i="98"/>
  <c r="L9" i="98"/>
  <c r="K9" i="98"/>
  <c r="J9" i="98"/>
  <c r="I9" i="98"/>
  <c r="H9" i="98"/>
  <c r="G9" i="98"/>
  <c r="F9" i="98"/>
  <c r="AL55" i="97"/>
  <c r="AG55" i="97"/>
  <c r="AA55" i="97"/>
  <c r="U55" i="97"/>
  <c r="O55" i="97"/>
  <c r="I55" i="97"/>
  <c r="E55" i="97"/>
  <c r="AM54" i="97"/>
  <c r="U54" i="97"/>
  <c r="AL51" i="97"/>
  <c r="AL54" i="97" s="1"/>
  <c r="AG51" i="97"/>
  <c r="AG53" i="97" s="1"/>
  <c r="AA51" i="97"/>
  <c r="AD53" i="97" s="1"/>
  <c r="U51" i="97"/>
  <c r="X53" i="97" s="1"/>
  <c r="O51" i="97"/>
  <c r="O54" i="97" s="1"/>
  <c r="I51" i="97"/>
  <c r="I53" i="97" s="1"/>
  <c r="E51" i="97"/>
  <c r="F53" i="97" s="1"/>
  <c r="C51" i="97"/>
  <c r="D53" i="97" s="1"/>
  <c r="AJ44" i="97"/>
  <c r="AL43" i="97" s="1"/>
  <c r="AJ43" i="97"/>
  <c r="AJ42" i="97"/>
  <c r="AL42" i="97" s="1"/>
  <c r="AJ41" i="97"/>
  <c r="AJ40" i="97"/>
  <c r="AL40" i="97" s="1"/>
  <c r="AJ39" i="97"/>
  <c r="AJ38" i="97"/>
  <c r="AL38" i="97" s="1"/>
  <c r="AG37" i="97"/>
  <c r="AD37" i="97"/>
  <c r="AA37" i="97"/>
  <c r="X37" i="97"/>
  <c r="U37" i="97"/>
  <c r="R37" i="97"/>
  <c r="O37" i="97"/>
  <c r="L37" i="97"/>
  <c r="I37" i="97"/>
  <c r="F37" i="97"/>
  <c r="AJ37" i="97" s="1"/>
  <c r="AL37" i="97" s="1"/>
  <c r="E37" i="97"/>
  <c r="D37" i="97"/>
  <c r="AJ31" i="97"/>
  <c r="AI31" i="97"/>
  <c r="AH31" i="97"/>
  <c r="AG31" i="97"/>
  <c r="AF31" i="97"/>
  <c r="AE31" i="97"/>
  <c r="AD31" i="97"/>
  <c r="AC31" i="97"/>
  <c r="AB31" i="97"/>
  <c r="AA31" i="97"/>
  <c r="Z31" i="97"/>
  <c r="Y31" i="97"/>
  <c r="X31" i="97"/>
  <c r="W31" i="97"/>
  <c r="V31" i="97"/>
  <c r="U31" i="97"/>
  <c r="T31" i="97"/>
  <c r="S31" i="97"/>
  <c r="R31" i="97"/>
  <c r="Q31" i="97"/>
  <c r="P31" i="97"/>
  <c r="O31" i="97"/>
  <c r="N31" i="97"/>
  <c r="M31" i="97"/>
  <c r="L31" i="97"/>
  <c r="K31" i="97"/>
  <c r="J31" i="97"/>
  <c r="I31" i="97"/>
  <c r="AK31" i="97" s="1"/>
  <c r="AL31" i="97" s="1"/>
  <c r="H31" i="97"/>
  <c r="G31" i="97"/>
  <c r="F31" i="97"/>
  <c r="AK30" i="97"/>
  <c r="AL30" i="97" s="1"/>
  <c r="AK29" i="97"/>
  <c r="AL29" i="97" s="1"/>
  <c r="AL28" i="97"/>
  <c r="AK28" i="97"/>
  <c r="AK27" i="97"/>
  <c r="AL27" i="97" s="1"/>
  <c r="AK26" i="97"/>
  <c r="AL26" i="97" s="1"/>
  <c r="AK25" i="97"/>
  <c r="AL25" i="97" s="1"/>
  <c r="AL24" i="97"/>
  <c r="AK24" i="97"/>
  <c r="AK23" i="97"/>
  <c r="AL23" i="97" s="1"/>
  <c r="AK22" i="97"/>
  <c r="AL22" i="97" s="1"/>
  <c r="AK21" i="97"/>
  <c r="AL21" i="97" s="1"/>
  <c r="AL20" i="97"/>
  <c r="AK20" i="97"/>
  <c r="AK19" i="97"/>
  <c r="AL19" i="97" s="1"/>
  <c r="AK18" i="97"/>
  <c r="AL18" i="97" s="1"/>
  <c r="AK17" i="97"/>
  <c r="AL17" i="97" s="1"/>
  <c r="AL16" i="97"/>
  <c r="AK16" i="97"/>
  <c r="AK15" i="97"/>
  <c r="AL15" i="97" s="1"/>
  <c r="AK14" i="97"/>
  <c r="AL14" i="97" s="1"/>
  <c r="AK13" i="97"/>
  <c r="AL13" i="97" s="1"/>
  <c r="AL12" i="97"/>
  <c r="AK12" i="97"/>
  <c r="AK11" i="97"/>
  <c r="AL11" i="97" s="1"/>
  <c r="AJ10" i="97"/>
  <c r="AI10" i="97"/>
  <c r="AH10" i="97"/>
  <c r="AG10" i="97"/>
  <c r="AF10" i="97"/>
  <c r="AE10" i="97"/>
  <c r="AD10" i="97"/>
  <c r="AC10" i="97"/>
  <c r="AB10" i="97"/>
  <c r="AA10" i="97"/>
  <c r="Z10" i="97"/>
  <c r="Y10" i="97"/>
  <c r="X10" i="97"/>
  <c r="W10" i="97"/>
  <c r="V10" i="97"/>
  <c r="U10" i="97"/>
  <c r="T10" i="97"/>
  <c r="S10" i="97"/>
  <c r="R10" i="97"/>
  <c r="Q10" i="97"/>
  <c r="P10" i="97"/>
  <c r="O10" i="97"/>
  <c r="N10" i="97"/>
  <c r="M10" i="97"/>
  <c r="L10" i="97"/>
  <c r="K10" i="97"/>
  <c r="J10" i="97"/>
  <c r="I10" i="97"/>
  <c r="H10" i="97"/>
  <c r="G10" i="97"/>
  <c r="F10" i="97"/>
  <c r="AI9" i="97"/>
  <c r="AH9" i="97"/>
  <c r="AG9" i="97"/>
  <c r="AF9" i="97"/>
  <c r="AE9" i="97"/>
  <c r="AD9" i="97"/>
  <c r="AC9" i="97"/>
  <c r="AB9" i="97"/>
  <c r="AA9" i="97"/>
  <c r="Z9" i="97"/>
  <c r="Y9" i="97"/>
  <c r="X9" i="97"/>
  <c r="W9" i="97"/>
  <c r="V9" i="97"/>
  <c r="U9" i="97"/>
  <c r="T9" i="97"/>
  <c r="S9" i="97"/>
  <c r="R9" i="97"/>
  <c r="Q9" i="97"/>
  <c r="P9" i="97"/>
  <c r="O9" i="97"/>
  <c r="N9" i="97"/>
  <c r="M9" i="97"/>
  <c r="L9" i="97"/>
  <c r="K9" i="97"/>
  <c r="J9" i="97"/>
  <c r="I9" i="97"/>
  <c r="H9" i="97"/>
  <c r="G9" i="97"/>
  <c r="F9" i="97"/>
  <c r="AJ9" i="97" s="1"/>
  <c r="AL54" i="96"/>
  <c r="AL58" i="96" s="1"/>
  <c r="AG54" i="96"/>
  <c r="AG56" i="96" s="1"/>
  <c r="AA54" i="96"/>
  <c r="AD56" i="96" s="1"/>
  <c r="U54" i="96"/>
  <c r="U58" i="96" s="1"/>
  <c r="O54" i="96"/>
  <c r="O57" i="96" s="1"/>
  <c r="I54" i="96"/>
  <c r="I56" i="96" s="1"/>
  <c r="E54" i="96"/>
  <c r="F56" i="96" s="1"/>
  <c r="C54" i="96"/>
  <c r="D56" i="96" s="1"/>
  <c r="AJ47" i="96"/>
  <c r="AJ46" i="96"/>
  <c r="AM46" i="96" s="1"/>
  <c r="AL45" i="96"/>
  <c r="AJ45" i="96"/>
  <c r="AJ44" i="96"/>
  <c r="AM44" i="96" s="1"/>
  <c r="AL43" i="96"/>
  <c r="AJ43" i="96"/>
  <c r="AM42" i="96"/>
  <c r="AL42" i="96"/>
  <c r="AJ42" i="96"/>
  <c r="AJ41" i="96"/>
  <c r="AL41" i="96" s="1"/>
  <c r="AJ40" i="96"/>
  <c r="AL40" i="96" s="1"/>
  <c r="AJ39" i="96"/>
  <c r="AL39" i="96" s="1"/>
  <c r="AL38" i="96"/>
  <c r="AJ38" i="96"/>
  <c r="AI37" i="96"/>
  <c r="AH37" i="96"/>
  <c r="AG37" i="96"/>
  <c r="AF37" i="96"/>
  <c r="AE37" i="96"/>
  <c r="AD37" i="96"/>
  <c r="AC37" i="96"/>
  <c r="AB37" i="96"/>
  <c r="AA37" i="96"/>
  <c r="Z37" i="96"/>
  <c r="Y37" i="96"/>
  <c r="X37" i="96"/>
  <c r="W37" i="96"/>
  <c r="V37" i="96"/>
  <c r="U37" i="96"/>
  <c r="R37" i="96"/>
  <c r="O37" i="96"/>
  <c r="L37" i="96"/>
  <c r="K37" i="96"/>
  <c r="J37" i="96"/>
  <c r="I37" i="96"/>
  <c r="F37" i="96"/>
  <c r="E37" i="96"/>
  <c r="D37" i="96"/>
  <c r="AJ37" i="96" s="1"/>
  <c r="AL37" i="96" s="1"/>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AK31" i="96" s="1"/>
  <c r="AL31" i="96" s="1"/>
  <c r="I31" i="96"/>
  <c r="H31" i="96"/>
  <c r="G31" i="96"/>
  <c r="F31" i="96"/>
  <c r="AL30" i="96"/>
  <c r="AK30" i="96"/>
  <c r="AK29" i="96"/>
  <c r="AL29" i="96" s="1"/>
  <c r="AK28" i="96"/>
  <c r="AL28" i="96" s="1"/>
  <c r="AK27" i="96"/>
  <c r="AL27" i="96" s="1"/>
  <c r="AL26" i="96"/>
  <c r="AK26" i="96"/>
  <c r="AK25" i="96"/>
  <c r="AL25" i="96" s="1"/>
  <c r="AK24" i="96"/>
  <c r="AL24" i="96" s="1"/>
  <c r="AK23" i="96"/>
  <c r="AL23" i="96" s="1"/>
  <c r="AL22" i="96"/>
  <c r="AK22" i="96"/>
  <c r="AK21" i="96"/>
  <c r="AL21" i="96" s="1"/>
  <c r="AK20" i="96"/>
  <c r="AL20" i="96" s="1"/>
  <c r="AK19" i="96"/>
  <c r="AL19" i="96" s="1"/>
  <c r="AL18" i="96"/>
  <c r="AK18" i="96"/>
  <c r="AK17" i="96"/>
  <c r="AL17" i="96" s="1"/>
  <c r="AK16" i="96"/>
  <c r="AL16" i="96" s="1"/>
  <c r="AK15" i="96"/>
  <c r="AL15" i="96" s="1"/>
  <c r="AL14" i="96"/>
  <c r="AK14" i="96"/>
  <c r="AK13" i="96"/>
  <c r="AL13" i="96" s="1"/>
  <c r="AK12" i="96"/>
  <c r="AL12" i="96" s="1"/>
  <c r="AK11" i="96"/>
  <c r="AL11" i="96" s="1"/>
  <c r="AJ10" i="96"/>
  <c r="AH10"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I10" i="96" s="1"/>
  <c r="AJ9" i="96"/>
  <c r="AI9" i="96"/>
  <c r="AH9"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L54" i="86"/>
  <c r="AL58" i="86" s="1"/>
  <c r="AG54" i="86"/>
  <c r="AJ57" i="86" s="1"/>
  <c r="AA54" i="86"/>
  <c r="AD56" i="86" s="1"/>
  <c r="U54" i="86"/>
  <c r="X56" i="86" s="1"/>
  <c r="O54" i="86"/>
  <c r="O58" i="86" s="1"/>
  <c r="I54" i="86"/>
  <c r="L57" i="86" s="1"/>
  <c r="E54" i="86"/>
  <c r="F56" i="86" s="1"/>
  <c r="C54" i="86"/>
  <c r="D56" i="86" s="1"/>
  <c r="AJ47" i="86"/>
  <c r="AM46" i="86" s="1"/>
  <c r="AJ46" i="86"/>
  <c r="AJ45" i="86"/>
  <c r="AL45" i="86" s="1"/>
  <c r="AJ44" i="86"/>
  <c r="AM44" i="86" s="1"/>
  <c r="AJ43" i="86"/>
  <c r="AL43" i="86" s="1"/>
  <c r="AJ42" i="86"/>
  <c r="AJ41" i="86"/>
  <c r="AL41" i="86" s="1"/>
  <c r="AJ40" i="86"/>
  <c r="AL40" i="86" s="1"/>
  <c r="AJ39" i="86"/>
  <c r="AL39" i="86" s="1"/>
  <c r="AJ38" i="86"/>
  <c r="AI37" i="86"/>
  <c r="AH37" i="86"/>
  <c r="AG37" i="86"/>
  <c r="AF37" i="86"/>
  <c r="AE37" i="86"/>
  <c r="AD37" i="86"/>
  <c r="AC37" i="86"/>
  <c r="AB37" i="86"/>
  <c r="AA37" i="86"/>
  <c r="Z37" i="86"/>
  <c r="Y37" i="86"/>
  <c r="X37" i="86"/>
  <c r="W37" i="86"/>
  <c r="V37" i="86"/>
  <c r="U37" i="86"/>
  <c r="R37" i="86"/>
  <c r="O37" i="86"/>
  <c r="L37" i="86"/>
  <c r="K37" i="86"/>
  <c r="J37" i="86"/>
  <c r="I37" i="86"/>
  <c r="F37" i="86"/>
  <c r="E37" i="86"/>
  <c r="D37" i="86"/>
  <c r="AJ37" i="86" s="1"/>
  <c r="AL37" i="86" s="1"/>
  <c r="AJ31" i="86"/>
  <c r="AI31" i="86"/>
  <c r="AH31" i="86"/>
  <c r="AG31" i="86"/>
  <c r="AF31" i="86"/>
  <c r="AE31" i="86"/>
  <c r="AD31" i="86"/>
  <c r="AC31" i="86"/>
  <c r="AB31" i="86"/>
  <c r="AA31" i="86"/>
  <c r="Z31" i="86"/>
  <c r="Y31" i="86"/>
  <c r="X31" i="86"/>
  <c r="W31" i="86"/>
  <c r="V31" i="86"/>
  <c r="U31" i="86"/>
  <c r="T31" i="86"/>
  <c r="S31" i="86"/>
  <c r="R31" i="86"/>
  <c r="Q31" i="86"/>
  <c r="P31" i="86"/>
  <c r="O31" i="86"/>
  <c r="N31" i="86"/>
  <c r="M31" i="86"/>
  <c r="L31" i="86"/>
  <c r="K31" i="86"/>
  <c r="J31" i="86"/>
  <c r="I31" i="86"/>
  <c r="H31" i="86"/>
  <c r="G31" i="86"/>
  <c r="F31" i="86"/>
  <c r="AK31" i="86" s="1"/>
  <c r="AL31" i="86" s="1"/>
  <c r="AK30" i="86"/>
  <c r="AL30" i="86" s="1"/>
  <c r="AL29" i="86"/>
  <c r="AK29" i="86"/>
  <c r="AL28" i="86"/>
  <c r="AK28" i="86"/>
  <c r="AL27" i="86"/>
  <c r="AK27" i="86"/>
  <c r="AK26" i="86"/>
  <c r="AL26" i="86" s="1"/>
  <c r="AL25" i="86"/>
  <c r="AK25" i="86"/>
  <c r="AL24" i="86"/>
  <c r="AK24" i="86"/>
  <c r="AL23" i="86"/>
  <c r="AK23" i="86"/>
  <c r="AK22" i="86"/>
  <c r="AL22" i="86" s="1"/>
  <c r="AL21" i="86"/>
  <c r="AK21" i="86"/>
  <c r="AL20" i="86"/>
  <c r="AK20" i="86"/>
  <c r="AL19" i="86"/>
  <c r="AK19" i="86"/>
  <c r="AK18" i="86"/>
  <c r="AL18" i="86" s="1"/>
  <c r="AL17" i="86"/>
  <c r="AK17" i="86"/>
  <c r="AL16" i="86"/>
  <c r="AK16" i="86"/>
  <c r="AL15" i="86"/>
  <c r="AK15" i="86"/>
  <c r="AK14" i="86"/>
  <c r="AL14" i="86" s="1"/>
  <c r="AL13" i="86"/>
  <c r="AK13" i="86"/>
  <c r="AL12" i="86"/>
  <c r="AK12" i="86"/>
  <c r="AL11" i="86"/>
  <c r="AK11" i="86"/>
  <c r="AI10" i="86"/>
  <c r="AH10" i="86"/>
  <c r="AG10" i="86"/>
  <c r="AF10" i="86"/>
  <c r="AE10" i="86"/>
  <c r="AD10" i="86"/>
  <c r="AC10" i="86"/>
  <c r="AB10" i="86"/>
  <c r="AA10" i="86"/>
  <c r="Z10" i="86"/>
  <c r="Y10" i="86"/>
  <c r="X10" i="86"/>
  <c r="W10" i="86"/>
  <c r="V10" i="86"/>
  <c r="U10" i="86"/>
  <c r="T10" i="86"/>
  <c r="S10" i="86"/>
  <c r="R10" i="86"/>
  <c r="Q10" i="86"/>
  <c r="P10" i="86"/>
  <c r="O10" i="86"/>
  <c r="N10" i="86"/>
  <c r="M10" i="86"/>
  <c r="L10" i="86"/>
  <c r="K10" i="86"/>
  <c r="J10" i="86"/>
  <c r="I10" i="86"/>
  <c r="H10" i="86"/>
  <c r="G10" i="86"/>
  <c r="F10" i="86"/>
  <c r="AJ10" i="86" s="1"/>
  <c r="AH9" i="86"/>
  <c r="AG9" i="86"/>
  <c r="AF9" i="86"/>
  <c r="AE9" i="86"/>
  <c r="AD9" i="86"/>
  <c r="AC9" i="86"/>
  <c r="AB9" i="86"/>
  <c r="AA9" i="86"/>
  <c r="Z9" i="86"/>
  <c r="Y9" i="86"/>
  <c r="X9" i="86"/>
  <c r="W9" i="86"/>
  <c r="V9" i="86"/>
  <c r="U9" i="86"/>
  <c r="T9" i="86"/>
  <c r="S9" i="86"/>
  <c r="R9" i="86"/>
  <c r="Q9" i="86"/>
  <c r="P9" i="86"/>
  <c r="O9" i="86"/>
  <c r="N9" i="86"/>
  <c r="M9" i="86"/>
  <c r="L9" i="86"/>
  <c r="K9" i="86"/>
  <c r="J9" i="86"/>
  <c r="I9" i="86"/>
  <c r="H9" i="86"/>
  <c r="G9" i="86"/>
  <c r="F9" i="86"/>
  <c r="AJ9" i="86" s="1"/>
  <c r="AL55" i="84"/>
  <c r="AG55" i="84"/>
  <c r="AA55" i="84"/>
  <c r="U55" i="84"/>
  <c r="O55" i="84"/>
  <c r="I55" i="84"/>
  <c r="E55" i="84"/>
  <c r="AG53" i="84"/>
  <c r="AL51" i="84"/>
  <c r="AM53" i="84" s="1"/>
  <c r="AG51" i="84"/>
  <c r="AG54" i="84" s="1"/>
  <c r="AA51" i="84"/>
  <c r="AA53" i="84" s="1"/>
  <c r="U51" i="84"/>
  <c r="X53" i="84" s="1"/>
  <c r="O51" i="84"/>
  <c r="R53" i="84" s="1"/>
  <c r="I51" i="84"/>
  <c r="I54" i="84" s="1"/>
  <c r="E51" i="84"/>
  <c r="E53" i="84" s="1"/>
  <c r="C51" i="84"/>
  <c r="D53" i="84" s="1"/>
  <c r="AJ44" i="84"/>
  <c r="AJ43" i="84"/>
  <c r="AL43" i="84" s="1"/>
  <c r="AL42" i="84"/>
  <c r="AJ42" i="84"/>
  <c r="AL41" i="84"/>
  <c r="AJ41" i="84"/>
  <c r="AL40" i="84"/>
  <c r="AJ40" i="84"/>
  <c r="AJ39" i="84"/>
  <c r="AL39" i="84" s="1"/>
  <c r="AL38" i="84"/>
  <c r="AJ38" i="84"/>
  <c r="AG37" i="84"/>
  <c r="AD37" i="84"/>
  <c r="AA37" i="84"/>
  <c r="X37" i="84"/>
  <c r="U37" i="84"/>
  <c r="R37" i="84"/>
  <c r="O37" i="84"/>
  <c r="L37" i="84"/>
  <c r="I37" i="84"/>
  <c r="F37" i="84"/>
  <c r="E37" i="84"/>
  <c r="D37" i="84"/>
  <c r="AJ37" i="84" s="1"/>
  <c r="AL37" i="84" s="1"/>
  <c r="AJ31" i="84"/>
  <c r="AI31" i="84"/>
  <c r="AH31" i="84"/>
  <c r="AG31" i="84"/>
  <c r="AF31" i="84"/>
  <c r="AE31" i="84"/>
  <c r="AD31" i="84"/>
  <c r="AC31" i="84"/>
  <c r="AB31" i="84"/>
  <c r="AA31" i="84"/>
  <c r="Z31" i="84"/>
  <c r="Y31" i="84"/>
  <c r="X31" i="84"/>
  <c r="W31" i="84"/>
  <c r="V31" i="84"/>
  <c r="U31" i="84"/>
  <c r="T31" i="84"/>
  <c r="S31" i="84"/>
  <c r="R31" i="84"/>
  <c r="Q31" i="84"/>
  <c r="P31" i="84"/>
  <c r="O31" i="84"/>
  <c r="N31" i="84"/>
  <c r="M31" i="84"/>
  <c r="L31" i="84"/>
  <c r="K31" i="84"/>
  <c r="J31" i="84"/>
  <c r="I31" i="84"/>
  <c r="H31" i="84"/>
  <c r="G31" i="84"/>
  <c r="F31" i="84"/>
  <c r="AK31" i="84" s="1"/>
  <c r="AL31" i="84" s="1"/>
  <c r="AK30" i="84"/>
  <c r="AL30" i="84" s="1"/>
  <c r="AK29" i="84"/>
  <c r="AL29" i="84" s="1"/>
  <c r="AK28" i="84"/>
  <c r="AL28" i="84" s="1"/>
  <c r="AL27" i="84"/>
  <c r="AK27" i="84"/>
  <c r="AK26" i="84"/>
  <c r="AL26" i="84" s="1"/>
  <c r="AK25" i="84"/>
  <c r="AL25" i="84" s="1"/>
  <c r="AK24" i="84"/>
  <c r="AL24" i="84" s="1"/>
  <c r="AL23" i="84"/>
  <c r="AK23" i="84"/>
  <c r="AK22" i="84"/>
  <c r="AL22" i="84" s="1"/>
  <c r="AK21" i="84"/>
  <c r="AL21" i="84" s="1"/>
  <c r="AK20" i="84"/>
  <c r="AL20" i="84" s="1"/>
  <c r="AL19" i="84"/>
  <c r="AK19" i="84"/>
  <c r="AK18" i="84"/>
  <c r="AL18" i="84" s="1"/>
  <c r="AK17" i="84"/>
  <c r="AL17" i="84" s="1"/>
  <c r="AK16" i="84"/>
  <c r="AL16" i="84" s="1"/>
  <c r="AL15" i="84"/>
  <c r="AK15" i="84"/>
  <c r="AK14" i="84"/>
  <c r="AL14" i="84" s="1"/>
  <c r="AK13" i="84"/>
  <c r="AL13" i="84" s="1"/>
  <c r="AK12" i="84"/>
  <c r="AL12" i="84" s="1"/>
  <c r="AL11" i="84"/>
  <c r="AK11" i="84"/>
  <c r="AG10" i="84"/>
  <c r="AF10" i="84"/>
  <c r="AE10" i="84"/>
  <c r="AD10" i="84"/>
  <c r="AC10" i="84"/>
  <c r="AB10" i="84"/>
  <c r="AA10" i="84"/>
  <c r="Z10" i="84"/>
  <c r="Y10" i="84"/>
  <c r="X10" i="84"/>
  <c r="W10" i="84"/>
  <c r="V10" i="84"/>
  <c r="U10" i="84"/>
  <c r="T10" i="84"/>
  <c r="S10" i="84"/>
  <c r="R10" i="84"/>
  <c r="Q10" i="84"/>
  <c r="P10" i="84"/>
  <c r="O10" i="84"/>
  <c r="N10" i="84"/>
  <c r="M10" i="84"/>
  <c r="L10" i="84"/>
  <c r="K10" i="84"/>
  <c r="J10" i="84"/>
  <c r="I10" i="84"/>
  <c r="H10" i="84"/>
  <c r="G10" i="84"/>
  <c r="F10" i="84"/>
  <c r="AJ10" i="84" s="1"/>
  <c r="AG9" i="84"/>
  <c r="AF9" i="84"/>
  <c r="AE9" i="84"/>
  <c r="AD9" i="84"/>
  <c r="AC9" i="84"/>
  <c r="AB9" i="84"/>
  <c r="AA9" i="84"/>
  <c r="Z9" i="84"/>
  <c r="Y9" i="84"/>
  <c r="X9" i="84"/>
  <c r="W9" i="84"/>
  <c r="V9" i="84"/>
  <c r="U9" i="84"/>
  <c r="T9" i="84"/>
  <c r="S9" i="84"/>
  <c r="R9" i="84"/>
  <c r="Q9" i="84"/>
  <c r="P9" i="84"/>
  <c r="O9" i="84"/>
  <c r="N9" i="84"/>
  <c r="M9" i="84"/>
  <c r="L9" i="84"/>
  <c r="K9" i="84"/>
  <c r="J9" i="84"/>
  <c r="I9" i="84"/>
  <c r="H9" i="84"/>
  <c r="G9" i="84"/>
  <c r="F9" i="84"/>
  <c r="AJ9" i="84" s="1"/>
  <c r="AL58" i="82"/>
  <c r="AG58" i="82"/>
  <c r="AA58" i="82"/>
  <c r="U58" i="82"/>
  <c r="O58" i="82"/>
  <c r="I58" i="82"/>
  <c r="E58" i="82"/>
  <c r="AL56" i="82"/>
  <c r="O56" i="82"/>
  <c r="AL54" i="82"/>
  <c r="AM56" i="82" s="1"/>
  <c r="AG54" i="82"/>
  <c r="AJ57" i="82" s="1"/>
  <c r="AA54" i="82"/>
  <c r="AD56" i="82" s="1"/>
  <c r="U54" i="82"/>
  <c r="U57" i="82" s="1"/>
  <c r="O54" i="82"/>
  <c r="R56" i="82" s="1"/>
  <c r="I54" i="82"/>
  <c r="L57" i="82" s="1"/>
  <c r="E54" i="82"/>
  <c r="F56" i="82" s="1"/>
  <c r="C54" i="82"/>
  <c r="D56" i="82" s="1"/>
  <c r="AJ47" i="82"/>
  <c r="AL46" i="82" s="1"/>
  <c r="AJ46" i="82"/>
  <c r="AM46" i="82" s="1"/>
  <c r="AJ45" i="82"/>
  <c r="AL44" i="82"/>
  <c r="AJ44" i="82"/>
  <c r="AM44" i="82" s="1"/>
  <c r="AJ43" i="82"/>
  <c r="AL43" i="82" s="1"/>
  <c r="AJ42" i="82"/>
  <c r="AJ41" i="82"/>
  <c r="AL41" i="82" s="1"/>
  <c r="AL40" i="82"/>
  <c r="AJ40" i="82"/>
  <c r="AJ39" i="82"/>
  <c r="AJ38" i="82"/>
  <c r="AI37" i="82"/>
  <c r="AH37" i="82"/>
  <c r="AG37" i="82"/>
  <c r="AF37" i="82"/>
  <c r="AE37" i="82"/>
  <c r="AD37" i="82"/>
  <c r="AC37" i="82"/>
  <c r="AB37" i="82"/>
  <c r="AA37" i="82"/>
  <c r="Z37" i="82"/>
  <c r="Y37" i="82"/>
  <c r="X37" i="82"/>
  <c r="W37" i="82"/>
  <c r="V37" i="82"/>
  <c r="U37" i="82"/>
  <c r="R37" i="82"/>
  <c r="O37" i="82"/>
  <c r="L37" i="82"/>
  <c r="K37" i="82"/>
  <c r="J37" i="82"/>
  <c r="I37" i="82"/>
  <c r="F37" i="82"/>
  <c r="E37" i="82"/>
  <c r="D37" i="82"/>
  <c r="AJ37" i="82" s="1"/>
  <c r="AL37" i="82" s="1"/>
  <c r="AJ31" i="82"/>
  <c r="AI31" i="82"/>
  <c r="AH31" i="82"/>
  <c r="AG31" i="82"/>
  <c r="AF31" i="82"/>
  <c r="AE31" i="82"/>
  <c r="AD31" i="82"/>
  <c r="AC31" i="82"/>
  <c r="AB31" i="82"/>
  <c r="AA31" i="82"/>
  <c r="Z31" i="82"/>
  <c r="Y31" i="82"/>
  <c r="X31" i="82"/>
  <c r="W31" i="82"/>
  <c r="V31" i="82"/>
  <c r="U31" i="82"/>
  <c r="T31" i="82"/>
  <c r="S31" i="82"/>
  <c r="R31" i="82"/>
  <c r="Q31" i="82"/>
  <c r="P31" i="82"/>
  <c r="O31" i="82"/>
  <c r="N31" i="82"/>
  <c r="M31" i="82"/>
  <c r="L31" i="82"/>
  <c r="K31" i="82"/>
  <c r="J31" i="82"/>
  <c r="I31" i="82"/>
  <c r="H31" i="82"/>
  <c r="G31" i="82"/>
  <c r="F31" i="82"/>
  <c r="AK31" i="82" s="1"/>
  <c r="AL31" i="82" s="1"/>
  <c r="AK30" i="82"/>
  <c r="AL30" i="82" s="1"/>
  <c r="AK29" i="82"/>
  <c r="AK28" i="82"/>
  <c r="AL28" i="82" s="1"/>
  <c r="AL27" i="82"/>
  <c r="AK27" i="82"/>
  <c r="AK26" i="82"/>
  <c r="AL26" i="82" s="1"/>
  <c r="AK25" i="82"/>
  <c r="AK24" i="82"/>
  <c r="AL24" i="82" s="1"/>
  <c r="AL23" i="82"/>
  <c r="AK23" i="82"/>
  <c r="AK22" i="82"/>
  <c r="AL22" i="82" s="1"/>
  <c r="AK21" i="82"/>
  <c r="AK20" i="82"/>
  <c r="AL20" i="82" s="1"/>
  <c r="AL19" i="82"/>
  <c r="AK19" i="82"/>
  <c r="AK18" i="82"/>
  <c r="AL18" i="82" s="1"/>
  <c r="AK17" i="82"/>
  <c r="AK16" i="82"/>
  <c r="AL16" i="82" s="1"/>
  <c r="AL15" i="82"/>
  <c r="AK15" i="82"/>
  <c r="AK14" i="82"/>
  <c r="AL14" i="82" s="1"/>
  <c r="AK13" i="82"/>
  <c r="AK12" i="82"/>
  <c r="AL12" i="82" s="1"/>
  <c r="AL11" i="82"/>
  <c r="AK11" i="82"/>
  <c r="AG10" i="82"/>
  <c r="AF10" i="82"/>
  <c r="AE10" i="82"/>
  <c r="AD10" i="82"/>
  <c r="AC10" i="82"/>
  <c r="AB10" i="82"/>
  <c r="AA10" i="82"/>
  <c r="Z10" i="82"/>
  <c r="Y10" i="82"/>
  <c r="X10" i="82"/>
  <c r="W10" i="82"/>
  <c r="V10" i="82"/>
  <c r="U10" i="82"/>
  <c r="T10" i="82"/>
  <c r="S10" i="82"/>
  <c r="R10" i="82"/>
  <c r="Q10" i="82"/>
  <c r="P10" i="82"/>
  <c r="O10" i="82"/>
  <c r="N10" i="82"/>
  <c r="M10" i="82"/>
  <c r="L10" i="82"/>
  <c r="K10" i="82"/>
  <c r="J10" i="82"/>
  <c r="I10" i="82"/>
  <c r="H10" i="82"/>
  <c r="G10" i="82"/>
  <c r="F10" i="82"/>
  <c r="AJ10" i="82" s="1"/>
  <c r="AJ9" i="82"/>
  <c r="AG9" i="82"/>
  <c r="AF9" i="82"/>
  <c r="AE9" i="82"/>
  <c r="AD9" i="82"/>
  <c r="AC9" i="82"/>
  <c r="AB9" i="82"/>
  <c r="AA9" i="82"/>
  <c r="Z9" i="82"/>
  <c r="Y9" i="82"/>
  <c r="X9" i="82"/>
  <c r="W9" i="82"/>
  <c r="V9" i="82"/>
  <c r="U9" i="82"/>
  <c r="T9" i="82"/>
  <c r="S9" i="82"/>
  <c r="R9" i="82"/>
  <c r="Q9" i="82"/>
  <c r="P9" i="82"/>
  <c r="O9" i="82"/>
  <c r="N9" i="82"/>
  <c r="M9" i="82"/>
  <c r="L9" i="82"/>
  <c r="K9" i="82"/>
  <c r="J9" i="82"/>
  <c r="I9" i="82"/>
  <c r="H9" i="82"/>
  <c r="G9" i="82"/>
  <c r="F9" i="82"/>
  <c r="AI9" i="82" s="1"/>
  <c r="R57" i="98" l="1"/>
  <c r="AL57" i="98"/>
  <c r="L53" i="97"/>
  <c r="AM57" i="98"/>
  <c r="O53" i="97"/>
  <c r="AJ53" i="97"/>
  <c r="AL53" i="97"/>
  <c r="I56" i="98"/>
  <c r="F53" i="84"/>
  <c r="R54" i="97"/>
  <c r="L56" i="98"/>
  <c r="C51" i="98"/>
  <c r="E51" i="98"/>
  <c r="I51" i="98"/>
  <c r="O56" i="98"/>
  <c r="AL56" i="98"/>
  <c r="U57" i="98"/>
  <c r="E58" i="98"/>
  <c r="R56" i="98"/>
  <c r="AM56" i="98"/>
  <c r="X57" i="98"/>
  <c r="I58" i="98"/>
  <c r="AG56" i="98"/>
  <c r="C56" i="98"/>
  <c r="U56" i="98"/>
  <c r="E57" i="98"/>
  <c r="AA57" i="98"/>
  <c r="F57" i="98"/>
  <c r="AD57" i="98"/>
  <c r="AA58" i="98"/>
  <c r="E56" i="98"/>
  <c r="AA56" i="98"/>
  <c r="I57" i="98"/>
  <c r="AG57" i="98"/>
  <c r="AG58" i="98"/>
  <c r="AJ56" i="98"/>
  <c r="C48" i="97"/>
  <c r="E48" i="97"/>
  <c r="R53" i="97"/>
  <c r="AM53" i="97"/>
  <c r="X54" i="97"/>
  <c r="AL41" i="97"/>
  <c r="C53" i="97"/>
  <c r="U53" i="97"/>
  <c r="E54" i="97"/>
  <c r="AA54" i="97"/>
  <c r="F54" i="97"/>
  <c r="AD54" i="97"/>
  <c r="E53" i="97"/>
  <c r="AA53" i="97"/>
  <c r="I54" i="97"/>
  <c r="AG54" i="97"/>
  <c r="L54" i="97"/>
  <c r="AJ54" i="97"/>
  <c r="AL39" i="97"/>
  <c r="E51" i="96"/>
  <c r="C51" i="96"/>
  <c r="I51" i="96"/>
  <c r="L56" i="96"/>
  <c r="AJ56" i="96"/>
  <c r="R57" i="96"/>
  <c r="AM57" i="96"/>
  <c r="O56" i="96"/>
  <c r="AL56" i="96"/>
  <c r="U57" i="96"/>
  <c r="E58" i="96"/>
  <c r="AL44" i="96"/>
  <c r="R56" i="96"/>
  <c r="AM56" i="96"/>
  <c r="X57" i="96"/>
  <c r="I58" i="96"/>
  <c r="C56" i="96"/>
  <c r="U56" i="96"/>
  <c r="E57" i="96"/>
  <c r="AA57" i="96"/>
  <c r="O58" i="96"/>
  <c r="X56" i="96"/>
  <c r="F57" i="96"/>
  <c r="AD57" i="96"/>
  <c r="AL46" i="96"/>
  <c r="E56" i="96"/>
  <c r="AA56" i="96"/>
  <c r="I57" i="96"/>
  <c r="AG57" i="96"/>
  <c r="AA58" i="96"/>
  <c r="L57" i="96"/>
  <c r="AJ57" i="96"/>
  <c r="AG58" i="96"/>
  <c r="AL57" i="96"/>
  <c r="O57" i="86"/>
  <c r="AG56" i="82"/>
  <c r="I53" i="84"/>
  <c r="R57" i="86"/>
  <c r="AJ56" i="82"/>
  <c r="AD53" i="84"/>
  <c r="AL57" i="86"/>
  <c r="AM57" i="86"/>
  <c r="O57" i="82"/>
  <c r="L54" i="84"/>
  <c r="I56" i="86"/>
  <c r="R57" i="82"/>
  <c r="AJ54" i="84"/>
  <c r="L56" i="86"/>
  <c r="I56" i="82"/>
  <c r="AL57" i="82"/>
  <c r="AL54" i="84"/>
  <c r="AG56" i="86"/>
  <c r="L56" i="82"/>
  <c r="AM57" i="82"/>
  <c r="AJ56" i="86"/>
  <c r="E48" i="84"/>
  <c r="C48" i="84"/>
  <c r="I51" i="82"/>
  <c r="C51" i="82"/>
  <c r="E51" i="82"/>
  <c r="C51" i="86"/>
  <c r="E51" i="86"/>
  <c r="X57" i="82"/>
  <c r="L53" i="84"/>
  <c r="AJ53" i="84"/>
  <c r="R54" i="84"/>
  <c r="AM54" i="84"/>
  <c r="AI9" i="86"/>
  <c r="O56" i="86"/>
  <c r="AL56" i="86"/>
  <c r="U57" i="86"/>
  <c r="E58" i="86"/>
  <c r="AL38" i="82"/>
  <c r="AL42" i="82"/>
  <c r="AL45" i="82"/>
  <c r="C56" i="82"/>
  <c r="U56" i="82"/>
  <c r="E57" i="82"/>
  <c r="AA57" i="82"/>
  <c r="O53" i="84"/>
  <c r="AL53" i="84"/>
  <c r="U54" i="84"/>
  <c r="R56" i="86"/>
  <c r="AM56" i="86"/>
  <c r="X57" i="86"/>
  <c r="I58" i="86"/>
  <c r="O54" i="84"/>
  <c r="AH10" i="82"/>
  <c r="AL13" i="82"/>
  <c r="AL17" i="82"/>
  <c r="AL21" i="82"/>
  <c r="AL25" i="82"/>
  <c r="AL29" i="82"/>
  <c r="AM42" i="82"/>
  <c r="X56" i="82"/>
  <c r="F57" i="82"/>
  <c r="AD57" i="82"/>
  <c r="AH10" i="84"/>
  <c r="X54" i="84"/>
  <c r="C56" i="86"/>
  <c r="U56" i="86"/>
  <c r="E57" i="86"/>
  <c r="AA57" i="86"/>
  <c r="AH9" i="82"/>
  <c r="AI10" i="82"/>
  <c r="AL39" i="82"/>
  <c r="E56" i="82"/>
  <c r="AA56" i="82"/>
  <c r="I57" i="82"/>
  <c r="AG57" i="82"/>
  <c r="AH9" i="84"/>
  <c r="AI10" i="84"/>
  <c r="C53" i="84"/>
  <c r="U53" i="84"/>
  <c r="E54" i="84"/>
  <c r="AA54" i="84"/>
  <c r="F57" i="86"/>
  <c r="AD57" i="86"/>
  <c r="AA58" i="86"/>
  <c r="AI9" i="84"/>
  <c r="F54" i="84"/>
  <c r="AD54" i="84"/>
  <c r="E56" i="86"/>
  <c r="AA56" i="86"/>
  <c r="I57" i="86"/>
  <c r="AG57" i="86"/>
  <c r="AG58" i="86"/>
  <c r="AL38" i="86"/>
  <c r="AM42" i="86"/>
  <c r="I51" i="86" s="1"/>
</calcChain>
</file>

<file path=xl/sharedStrings.xml><?xml version="1.0" encoding="utf-8"?>
<sst xmlns="http://schemas.openxmlformats.org/spreadsheetml/2006/main" count="1453" uniqueCount="471">
  <si>
    <t>氏名</t>
    <rPh sb="0" eb="2">
      <t>シメイ</t>
    </rPh>
    <phoneticPr fontId="4"/>
  </si>
  <si>
    <t>合計</t>
    <rPh sb="0" eb="2">
      <t>ゴウケイ</t>
    </rPh>
    <phoneticPr fontId="4"/>
  </si>
  <si>
    <t>電話番号</t>
    <rPh sb="0" eb="2">
      <t>デンワ</t>
    </rPh>
    <rPh sb="2" eb="4">
      <t>バンゴウ</t>
    </rPh>
    <phoneticPr fontId="4"/>
  </si>
  <si>
    <t>事業所の名称</t>
    <rPh sb="0" eb="3">
      <t>ジギョウショ</t>
    </rPh>
    <rPh sb="4" eb="6">
      <t>メイショウ</t>
    </rPh>
    <phoneticPr fontId="4"/>
  </si>
  <si>
    <t>事業所名</t>
    <rPh sb="0" eb="3">
      <t>ジギョウショ</t>
    </rPh>
    <rPh sb="3" eb="4">
      <t>メイ</t>
    </rPh>
    <phoneticPr fontId="4"/>
  </si>
  <si>
    <t>計</t>
    <rPh sb="0" eb="1">
      <t>ケイ</t>
    </rPh>
    <phoneticPr fontId="4"/>
  </si>
  <si>
    <t>　　年　　月　　日</t>
    <rPh sb="2" eb="3">
      <t>ネン</t>
    </rPh>
    <rPh sb="5" eb="6">
      <t>ガツ</t>
    </rPh>
    <rPh sb="8" eb="9">
      <t>ヒ</t>
    </rPh>
    <phoneticPr fontId="4"/>
  </si>
  <si>
    <t>（変更前）</t>
    <rPh sb="1" eb="3">
      <t>ヘンコウ</t>
    </rPh>
    <rPh sb="3" eb="4">
      <t>マエ</t>
    </rPh>
    <phoneticPr fontId="4"/>
  </si>
  <si>
    <t>事業所（施設）の名称</t>
    <rPh sb="0" eb="3">
      <t>ジギョウショ</t>
    </rPh>
    <rPh sb="4" eb="6">
      <t>シセツ</t>
    </rPh>
    <rPh sb="8" eb="10">
      <t>メイショウ</t>
    </rPh>
    <phoneticPr fontId="4"/>
  </si>
  <si>
    <t>サービスの種類</t>
    <rPh sb="5" eb="7">
      <t>シュルイ</t>
    </rPh>
    <phoneticPr fontId="4"/>
  </si>
  <si>
    <t>印</t>
    <rPh sb="0" eb="1">
      <t>イン</t>
    </rPh>
    <phoneticPr fontId="4"/>
  </si>
  <si>
    <t>サービス提供時間</t>
    <rPh sb="4" eb="6">
      <t>テイキョウ</t>
    </rPh>
    <rPh sb="6" eb="8">
      <t>ジカン</t>
    </rPh>
    <phoneticPr fontId="4"/>
  </si>
  <si>
    <t>第４週</t>
    <rPh sb="0" eb="1">
      <t>ダイ</t>
    </rPh>
    <rPh sb="2" eb="3">
      <t>シュウ</t>
    </rPh>
    <phoneticPr fontId="4"/>
  </si>
  <si>
    <t>第３週</t>
    <rPh sb="0" eb="1">
      <t>ダイ</t>
    </rPh>
    <rPh sb="2" eb="3">
      <t>シュウ</t>
    </rPh>
    <phoneticPr fontId="4"/>
  </si>
  <si>
    <t>第２週</t>
    <rPh sb="0" eb="1">
      <t>ダイ</t>
    </rPh>
    <rPh sb="2" eb="3">
      <t>シュウ</t>
    </rPh>
    <phoneticPr fontId="4"/>
  </si>
  <si>
    <t>第１週</t>
    <rPh sb="0" eb="1">
      <t>ダイ</t>
    </rPh>
    <rPh sb="2" eb="3">
      <t>シュウ</t>
    </rPh>
    <phoneticPr fontId="4"/>
  </si>
  <si>
    <t>区分</t>
    <rPh sb="0" eb="2">
      <t>クブン</t>
    </rPh>
    <phoneticPr fontId="4"/>
  </si>
  <si>
    <t>氏　　名</t>
    <rPh sb="0" eb="1">
      <t>シ</t>
    </rPh>
    <rPh sb="3" eb="4">
      <t>メイ</t>
    </rPh>
    <phoneticPr fontId="4"/>
  </si>
  <si>
    <t>　　　記載してください。</t>
    <phoneticPr fontId="4"/>
  </si>
  <si>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</si>
  <si>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２．住所・電話番号は、自宅のものを記載してください。</t>
    <rPh sb="4" eb="6">
      <t>ジュウショ</t>
    </rPh>
    <rPh sb="7" eb="9">
      <t>デンワ</t>
    </rPh>
    <rPh sb="9" eb="11">
      <t>バンゴウ</t>
    </rPh>
    <rPh sb="13" eb="15">
      <t>ジタク</t>
    </rPh>
    <rPh sb="19" eb="21">
      <t>キサイ</t>
    </rPh>
    <phoneticPr fontId="4"/>
  </si>
  <si>
    <t>　　　「相談支援専門員」等と記載してください。</t>
    <rPh sb="12" eb="13">
      <t>トウ</t>
    </rPh>
    <phoneticPr fontId="4"/>
  </si>
  <si>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4"/>
  </si>
  <si>
    <t>備考（研修の受講の状況等）</t>
    <rPh sb="0" eb="2">
      <t>ビコウ</t>
    </rPh>
    <rPh sb="3" eb="5">
      <t>ケンシュウ</t>
    </rPh>
    <rPh sb="6" eb="8">
      <t>ジュコウ</t>
    </rPh>
    <rPh sb="9" eb="11">
      <t>ジョウキョウ</t>
    </rPh>
    <rPh sb="11" eb="12">
      <t>トウ</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</si>
  <si>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</si>
  <si>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</si>
  <si>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</si>
  <si>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職務内容</t>
    <rPh sb="0" eb="2">
      <t>ショクム</t>
    </rPh>
    <rPh sb="2" eb="4">
      <t>ナイヨウ</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</si>
  <si>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</si>
  <si>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</si>
  <si>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　な　職　歴　等</t>
    <rPh sb="0" eb="1">
      <t>オモ</t>
    </rPh>
    <rPh sb="4" eb="5">
      <t>ショク</t>
    </rPh>
    <rPh sb="6" eb="7">
      <t>レキ</t>
    </rPh>
    <rPh sb="8" eb="9">
      <t>トウ</t>
    </rPh>
    <phoneticPr fontId="4"/>
  </si>
  <si>
    <t>（郵便番号　　　－　　　）</t>
    <rPh sb="1" eb="3">
      <t>ユウビン</t>
    </rPh>
    <rPh sb="3" eb="5">
      <t>バンゴウ</t>
    </rPh>
    <phoneticPr fontId="4"/>
  </si>
  <si>
    <t>住所</t>
    <rPh sb="0" eb="2">
      <t>ジュウショ</t>
    </rPh>
    <phoneticPr fontId="4"/>
  </si>
  <si>
    <t>生年月日</t>
    <rPh sb="0" eb="2">
      <t>セイネン</t>
    </rPh>
    <rPh sb="2" eb="4">
      <t>ガッピ</t>
    </rPh>
    <phoneticPr fontId="4"/>
  </si>
  <si>
    <t>フリガナ</t>
    <phoneticPr fontId="4"/>
  </si>
  <si>
    <t>○　○　○　経　歴　書</t>
    <rPh sb="6" eb="7">
      <t>キョウ</t>
    </rPh>
    <rPh sb="8" eb="9">
      <t>レキ</t>
    </rPh>
    <rPh sb="10" eb="11">
      <t>ショ</t>
    </rPh>
    <phoneticPr fontId="4"/>
  </si>
  <si>
    <t>・兼務していない場合は「該当無し」と記載してください。</t>
    <rPh sb="1" eb="3">
      <t>ケンム</t>
    </rPh>
    <rPh sb="8" eb="10">
      <t>バアイ</t>
    </rPh>
    <rPh sb="12" eb="14">
      <t>ガイトウ</t>
    </rPh>
    <rPh sb="14" eb="15">
      <t>ナ</t>
    </rPh>
    <rPh sb="18" eb="20">
      <t>キサイ</t>
    </rPh>
    <phoneticPr fontId="4"/>
  </si>
  <si>
    <t>【記載要領】</t>
    <rPh sb="1" eb="3">
      <t>キサイ</t>
    </rPh>
    <rPh sb="3" eb="5">
      <t>ヨウリョウ</t>
    </rPh>
    <phoneticPr fontId="4"/>
  </si>
  <si>
    <t>職業指導員</t>
    <rPh sb="0" eb="2">
      <t>ショクギョウ</t>
    </rPh>
    <rPh sb="2" eb="5">
      <t>シドウイン</t>
    </rPh>
    <phoneticPr fontId="4"/>
  </si>
  <si>
    <t>多機能型</t>
    <rPh sb="0" eb="4">
      <t>タキノウガタ</t>
    </rPh>
    <phoneticPr fontId="4"/>
  </si>
  <si>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4"/>
  </si>
  <si>
    <t>サービス管理責任者</t>
    <rPh sb="4" eb="6">
      <t>カンリ</t>
    </rPh>
    <rPh sb="6" eb="8">
      <t>セキニン</t>
    </rPh>
    <rPh sb="8" eb="9">
      <t>シャ</t>
    </rPh>
    <phoneticPr fontId="4"/>
  </si>
  <si>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4"/>
  </si>
  <si>
    <t>職種名</t>
    <rPh sb="0" eb="2">
      <t>ショクシュ</t>
    </rPh>
    <rPh sb="2" eb="3">
      <t>メイ</t>
    </rPh>
    <phoneticPr fontId="4"/>
  </si>
  <si>
    <t>事業所名</t>
    <rPh sb="0" eb="2">
      <t>ジギョウ</t>
    </rPh>
    <rPh sb="2" eb="3">
      <t>ショ</t>
    </rPh>
    <rPh sb="3" eb="4">
      <t>メイ</t>
    </rPh>
    <phoneticPr fontId="4"/>
  </si>
  <si>
    <t>２）１）の者の兼務の状況</t>
    <rPh sb="5" eb="6">
      <t>モノ</t>
    </rPh>
    <rPh sb="7" eb="9">
      <t>ケンム</t>
    </rPh>
    <rPh sb="10" eb="12">
      <t>ジョウキョウ</t>
    </rPh>
    <phoneticPr fontId="4"/>
  </si>
  <si>
    <t>現住所</t>
    <rPh sb="0" eb="3">
      <t>ゲンジュウショ</t>
    </rPh>
    <phoneticPr fontId="4"/>
  </si>
  <si>
    <t>（生年月日　　年　月　日）</t>
    <rPh sb="1" eb="3">
      <t>セイネン</t>
    </rPh>
    <rPh sb="3" eb="5">
      <t>ガッピ</t>
    </rPh>
    <rPh sb="7" eb="8">
      <t>ネン</t>
    </rPh>
    <rPh sb="9" eb="10">
      <t>ツキ</t>
    </rPh>
    <rPh sb="11" eb="12">
      <t>ニチ</t>
    </rPh>
    <phoneticPr fontId="4"/>
  </si>
  <si>
    <t>氏  名</t>
    <rPh sb="0" eb="1">
      <t>シ</t>
    </rPh>
    <phoneticPr fontId="4"/>
  </si>
  <si>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4"/>
  </si>
  <si>
    <t>代表者氏名</t>
    <rPh sb="0" eb="3">
      <t>ダイヒョウシャ</t>
    </rPh>
    <rPh sb="3" eb="5">
      <t>シメイ</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</si>
  <si>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</si>
  <si>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　年　月　日</t>
    <rPh sb="1" eb="2">
      <t>ネン</t>
    </rPh>
    <rPh sb="3" eb="4">
      <t>ツキ</t>
    </rPh>
    <rPh sb="5" eb="6">
      <t>ニチ</t>
    </rPh>
    <phoneticPr fontId="4"/>
  </si>
  <si>
    <t>長崎県障害福祉課長　様</t>
    <rPh sb="0" eb="3">
      <t>ナガサキケン</t>
    </rPh>
    <rPh sb="3" eb="5">
      <t>ショウガイ</t>
    </rPh>
    <rPh sb="5" eb="7">
      <t>フクシ</t>
    </rPh>
    <rPh sb="7" eb="9">
      <t>カチョウ</t>
    </rPh>
    <rPh sb="10" eb="11">
      <t>サマ</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</si>
  <si>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</si>
  <si>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４．</t>
    <phoneticPr fontId="4"/>
  </si>
  <si>
    <t>３．</t>
    <phoneticPr fontId="4"/>
  </si>
  <si>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4"/>
  </si>
  <si>
    <t>２．</t>
    <phoneticPr fontId="4"/>
  </si>
  <si>
    <t>１．</t>
    <phoneticPr fontId="4"/>
  </si>
  <si>
    <t>（注）</t>
    <rPh sb="1" eb="2">
      <t>チュウ</t>
    </rPh>
    <phoneticPr fontId="4"/>
  </si>
  <si>
    <t>職名（　　　　　　　　　　　　　　　）</t>
    <rPh sb="0" eb="2">
      <t>ショクメイ</t>
    </rPh>
    <phoneticPr fontId="4"/>
  </si>
  <si>
    <t>業　務　内　容</t>
    <rPh sb="0" eb="1">
      <t>ギョウ</t>
    </rPh>
    <rPh sb="2" eb="3">
      <t>ツトム</t>
    </rPh>
    <rPh sb="4" eb="5">
      <t>ナイ</t>
    </rPh>
    <rPh sb="6" eb="7">
      <t>カタチ</t>
    </rPh>
    <phoneticPr fontId="4"/>
  </si>
  <si>
    <t>（　　　　　日間）</t>
    <rPh sb="6" eb="7">
      <t>ニチ</t>
    </rPh>
    <rPh sb="7" eb="8">
      <t>カン</t>
    </rPh>
    <phoneticPr fontId="4"/>
  </si>
  <si>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</si>
  <si>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</si>
  <si>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業　務　期　間</t>
    <rPh sb="0" eb="1">
      <t>ギョウ</t>
    </rPh>
    <rPh sb="2" eb="3">
      <t>ツトム</t>
    </rPh>
    <rPh sb="4" eb="5">
      <t>キ</t>
    </rPh>
    <rPh sb="6" eb="7">
      <t>アイダ</t>
    </rPh>
    <phoneticPr fontId="4"/>
  </si>
  <si>
    <t>施設・事業所の種別（　　　　　　　　　　　　　　　　　　　　　）</t>
    <rPh sb="0" eb="2">
      <t>シセツ</t>
    </rPh>
    <rPh sb="3" eb="6">
      <t>ジギョウショ</t>
    </rPh>
    <rPh sb="7" eb="9">
      <t>シュベツ</t>
    </rPh>
    <phoneticPr fontId="4"/>
  </si>
  <si>
    <t>施設又は事業所名</t>
    <rPh sb="0" eb="2">
      <t>シセツ</t>
    </rPh>
    <rPh sb="2" eb="3">
      <t>マタ</t>
    </rPh>
    <rPh sb="4" eb="6">
      <t>ジギョウ</t>
    </rPh>
    <rPh sb="6" eb="7">
      <t>ショ</t>
    </rPh>
    <rPh sb="7" eb="8">
      <t>メイ</t>
    </rPh>
    <phoneticPr fontId="4"/>
  </si>
  <si>
    <t>現　住　所</t>
    <rPh sb="0" eb="1">
      <t>ウツツ</t>
    </rPh>
    <rPh sb="2" eb="3">
      <t>ジュウ</t>
    </rPh>
    <rPh sb="4" eb="5">
      <t>ショ</t>
    </rPh>
    <phoneticPr fontId="4"/>
  </si>
  <si>
    <t>（生年月日　　年　　月　　日）</t>
    <rPh sb="1" eb="3">
      <t>セイネン</t>
    </rPh>
    <rPh sb="3" eb="5">
      <t>ガッピ</t>
    </rPh>
    <rPh sb="7" eb="8">
      <t>ネン</t>
    </rPh>
    <rPh sb="10" eb="11">
      <t>ガツ</t>
    </rPh>
    <rPh sb="13" eb="14">
      <t>ニチ</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</si>
  <si>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</si>
  <si>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　　　　年　　　　月　　　　日</t>
    <rPh sb="4" eb="5">
      <t>ネン</t>
    </rPh>
    <rPh sb="9" eb="10">
      <t>ガツ</t>
    </rPh>
    <rPh sb="14" eb="15">
      <t>ニチ</t>
    </rPh>
    <phoneticPr fontId="4"/>
  </si>
  <si>
    <t>様</t>
    <rPh sb="0" eb="1">
      <t>サマ</t>
    </rPh>
    <phoneticPr fontId="4"/>
  </si>
  <si>
    <t>番　　　　　号</t>
    <rPh sb="0" eb="1">
      <t>バン</t>
    </rPh>
    <rPh sb="6" eb="7">
      <t>ゴウ</t>
    </rPh>
    <phoneticPr fontId="4"/>
  </si>
  <si>
    <t>実 務 経 験 証 明 書</t>
    <rPh sb="0" eb="1">
      <t>ジツ</t>
    </rPh>
    <rPh sb="2" eb="3">
      <t>ツトム</t>
    </rPh>
    <rPh sb="4" eb="5">
      <t>キョウ</t>
    </rPh>
    <rPh sb="6" eb="7">
      <t>シルシ</t>
    </rPh>
    <rPh sb="8" eb="9">
      <t>アカシ</t>
    </rPh>
    <rPh sb="10" eb="11">
      <t>メイ</t>
    </rPh>
    <rPh sb="12" eb="13">
      <t>ショ</t>
    </rPh>
    <phoneticPr fontId="4"/>
  </si>
  <si>
    <t>（参考様式４）</t>
    <rPh sb="1" eb="3">
      <t>サンコウ</t>
    </rPh>
    <rPh sb="3" eb="5">
      <t>ヨウシキ</t>
    </rPh>
    <phoneticPr fontId="4"/>
  </si>
  <si>
    <t>所在地</t>
    <rPh sb="0" eb="3">
      <t>ショザイチ</t>
    </rPh>
    <phoneticPr fontId="4"/>
  </si>
  <si>
    <t>名　　称</t>
    <rPh sb="0" eb="1">
      <t>メイ</t>
    </rPh>
    <rPh sb="3" eb="4">
      <t>ショウ</t>
    </rPh>
    <phoneticPr fontId="4"/>
  </si>
  <si>
    <t>サテライト型住居①</t>
    <rPh sb="5" eb="6">
      <t>ガタ</t>
    </rPh>
    <rPh sb="6" eb="8">
      <t>ジュウキョ</t>
    </rPh>
    <phoneticPr fontId="4"/>
  </si>
  <si>
    <t>連 絡 先</t>
    <rPh sb="0" eb="1">
      <t>レン</t>
    </rPh>
    <rPh sb="2" eb="3">
      <t>ラク</t>
    </rPh>
    <rPh sb="4" eb="5">
      <t>サキ</t>
    </rPh>
    <phoneticPr fontId="4"/>
  </si>
  <si>
    <t>兼務</t>
    <rPh sb="0" eb="2">
      <t>ケンム</t>
    </rPh>
    <phoneticPr fontId="4"/>
  </si>
  <si>
    <t>専従</t>
    <rPh sb="0" eb="2">
      <t>センジュウ</t>
    </rPh>
    <phoneticPr fontId="4"/>
  </si>
  <si>
    <t>従業者の職種・員数</t>
    <rPh sb="0" eb="3">
      <t>ジュウギョウシャ</t>
    </rPh>
    <rPh sb="4" eb="6">
      <t>ショクシュ</t>
    </rPh>
    <rPh sb="7" eb="9">
      <t>インズウ</t>
    </rPh>
    <phoneticPr fontId="4"/>
  </si>
  <si>
    <t>兼務する職種及び勤務時間等</t>
    <rPh sb="0" eb="2">
      <t>ケンム</t>
    </rPh>
    <rPh sb="4" eb="6">
      <t>ショクシュ</t>
    </rPh>
    <rPh sb="6" eb="7">
      <t>オヨ</t>
    </rPh>
    <rPh sb="8" eb="10">
      <t>キンム</t>
    </rPh>
    <rPh sb="10" eb="12">
      <t>ジカン</t>
    </rPh>
    <rPh sb="12" eb="13">
      <t>トウ</t>
    </rPh>
    <phoneticPr fontId="4"/>
  </si>
  <si>
    <t>事業所等の名称</t>
    <rPh sb="0" eb="3">
      <t>ジギョウショ</t>
    </rPh>
    <rPh sb="3" eb="4">
      <t>トウ</t>
    </rPh>
    <rPh sb="5" eb="7">
      <t>メイショウ</t>
    </rPh>
    <phoneticPr fontId="4"/>
  </si>
  <si>
    <t>氏　名</t>
    <rPh sb="0" eb="1">
      <t>シ</t>
    </rPh>
    <rPh sb="2" eb="3">
      <t>メイ</t>
    </rPh>
    <phoneticPr fontId="4"/>
  </si>
  <si>
    <t>住　所</t>
    <rPh sb="0" eb="1">
      <t>ジュウ</t>
    </rPh>
    <rPh sb="2" eb="3">
      <t>トコロ</t>
    </rPh>
    <phoneticPr fontId="4"/>
  </si>
  <si>
    <t>別紙のとおり</t>
    <rPh sb="0" eb="2">
      <t>ベッシ</t>
    </rPh>
    <phoneticPr fontId="4"/>
  </si>
  <si>
    <t>受託居宅介護サービス事業者が事業を行う事業所の名称及び所在地並びに当該事業者の名称及び所在地　</t>
    <phoneticPr fontId="4"/>
  </si>
  <si>
    <t>外部サービス利用型</t>
    <rPh sb="0" eb="2">
      <t>ガイブ</t>
    </rPh>
    <rPh sb="6" eb="8">
      <t>リヨウ</t>
    </rPh>
    <rPh sb="8" eb="9">
      <t>ガタ</t>
    </rPh>
    <phoneticPr fontId="4"/>
  </si>
  <si>
    <t>日中サービス支援型</t>
    <rPh sb="0" eb="2">
      <t>ニッチュウ</t>
    </rPh>
    <rPh sb="6" eb="8">
      <t>シエン</t>
    </rPh>
    <rPh sb="8" eb="9">
      <t>ガタ</t>
    </rPh>
    <phoneticPr fontId="4"/>
  </si>
  <si>
    <t>介護サービス包括型</t>
    <rPh sb="0" eb="2">
      <t>カイゴ</t>
    </rPh>
    <rPh sb="6" eb="8">
      <t>ホウカツ</t>
    </rPh>
    <rPh sb="8" eb="9">
      <t>ガタ</t>
    </rPh>
    <phoneticPr fontId="4"/>
  </si>
  <si>
    <t>主たる事業所</t>
    <rPh sb="0" eb="1">
      <t>シュ</t>
    </rPh>
    <rPh sb="3" eb="6">
      <t>ジギョウショ</t>
    </rPh>
    <phoneticPr fontId="4"/>
  </si>
  <si>
    <t>サテライト型住居③</t>
    <rPh sb="5" eb="6">
      <t>ガタ</t>
    </rPh>
    <rPh sb="6" eb="8">
      <t>ジュウキョ</t>
    </rPh>
    <phoneticPr fontId="4"/>
  </si>
  <si>
    <t>サテライト型住居②</t>
    <rPh sb="5" eb="6">
      <t>ガタ</t>
    </rPh>
    <rPh sb="6" eb="8">
      <t>ジュウキョ</t>
    </rPh>
    <phoneticPr fontId="4"/>
  </si>
  <si>
    <t>第　　条 第　　項 第　　号</t>
    <rPh sb="0" eb="1">
      <t>ダイ</t>
    </rPh>
    <rPh sb="3" eb="4">
      <t>ジョウ</t>
    </rPh>
    <rPh sb="5" eb="6">
      <t>ダイ</t>
    </rPh>
    <rPh sb="8" eb="9">
      <t>コウ</t>
    </rPh>
    <rPh sb="10" eb="11">
      <t>ダイ</t>
    </rPh>
    <rPh sb="13" eb="14">
      <t>ゴウ</t>
    </rPh>
    <phoneticPr fontId="4"/>
  </si>
  <si>
    <t>管理者</t>
    <rPh sb="0" eb="1">
      <t>カン</t>
    </rPh>
    <rPh sb="1" eb="2">
      <t>リ</t>
    </rPh>
    <rPh sb="2" eb="3">
      <t>モノ</t>
    </rPh>
    <phoneticPr fontId="4"/>
  </si>
  <si>
    <t>３　今後における主たる対象者の拡充の予定</t>
    <rPh sb="2" eb="4">
      <t>コンゴ</t>
    </rPh>
    <rPh sb="8" eb="9">
      <t>シュ</t>
    </rPh>
    <rPh sb="11" eb="14">
      <t>タイショウシャ</t>
    </rPh>
    <rPh sb="15" eb="17">
      <t>カクジュウ</t>
    </rPh>
    <rPh sb="18" eb="20">
      <t>ヨテイ</t>
    </rPh>
    <phoneticPr fontId="4"/>
  </si>
  <si>
    <t>○</t>
    <phoneticPr fontId="4"/>
  </si>
  <si>
    <t>変更届に係る提出書類一覧（住居追加・移転、定員増、定員減、日中サービス支援型変更を除く）</t>
    <rPh sb="0" eb="3">
      <t>ヘンコウトドケ</t>
    </rPh>
    <rPh sb="13" eb="15">
      <t>ジュウキョ</t>
    </rPh>
    <rPh sb="15" eb="17">
      <t>ツイカ</t>
    </rPh>
    <rPh sb="18" eb="20">
      <t>イテン</t>
    </rPh>
    <rPh sb="21" eb="24">
      <t>テイインゾウ</t>
    </rPh>
    <rPh sb="25" eb="28">
      <t>テイインゲン</t>
    </rPh>
    <rPh sb="41" eb="42">
      <t>ノゾ</t>
    </rPh>
    <phoneticPr fontId="4"/>
  </si>
  <si>
    <r>
      <rPr>
        <sz val="14"/>
        <rFont val="HGｺﾞｼｯｸM"/>
        <family val="3"/>
        <charset val="128"/>
      </rPr>
      <t>提出書類</t>
    </r>
    <r>
      <rPr>
        <sz val="9"/>
        <rFont val="HGｺﾞｼｯｸM"/>
        <family val="3"/>
        <charset val="128"/>
      </rPr>
      <t xml:space="preserve">
○は必須、△は必要に応じて提出
（下段※の表記をよくご確認ください）</t>
    </r>
    <rPh sb="0" eb="2">
      <t>テイシュツ</t>
    </rPh>
    <rPh sb="2" eb="4">
      <t>ショルイ</t>
    </rPh>
    <rPh sb="22" eb="24">
      <t>カダン</t>
    </rPh>
    <rPh sb="26" eb="28">
      <t>ヒョウキ</t>
    </rPh>
    <rPh sb="32" eb="34">
      <t>カクニン</t>
    </rPh>
    <phoneticPr fontId="4"/>
  </si>
  <si>
    <t>事業所の名称</t>
    <rPh sb="0" eb="3">
      <t>ジギョウショ</t>
    </rPh>
    <rPh sb="4" eb="6">
      <t>メイショウ</t>
    </rPh>
    <phoneticPr fontId="30"/>
  </si>
  <si>
    <t>主たる事業所の所在地</t>
    <rPh sb="0" eb="1">
      <t>シュ</t>
    </rPh>
    <rPh sb="3" eb="6">
      <t>ジギョウショ</t>
    </rPh>
    <rPh sb="7" eb="10">
      <t>ショザイチ</t>
    </rPh>
    <phoneticPr fontId="30"/>
  </si>
  <si>
    <t>運営規程</t>
    <rPh sb="0" eb="2">
      <t>ウンエイ</t>
    </rPh>
    <rPh sb="2" eb="4">
      <t>キテイ</t>
    </rPh>
    <phoneticPr fontId="30"/>
  </si>
  <si>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0"/>
  </si>
  <si>
    <t>指定内容変更届出書</t>
    <phoneticPr fontId="4"/>
  </si>
  <si>
    <t>付表</t>
    <rPh sb="0" eb="2">
      <t>フヒョウ</t>
    </rPh>
    <phoneticPr fontId="4"/>
  </si>
  <si>
    <t>（様式なし）</t>
    <phoneticPr fontId="4"/>
  </si>
  <si>
    <t>登記簿謄本</t>
    <rPh sb="0" eb="3">
      <t>トウキボ</t>
    </rPh>
    <rPh sb="3" eb="5">
      <t>トウホン</t>
    </rPh>
    <phoneticPr fontId="4"/>
  </si>
  <si>
    <t>経歴書（管理者、サービス管理責任者）</t>
    <rPh sb="0" eb="3">
      <t>ケイレキショ</t>
    </rPh>
    <rPh sb="4" eb="7">
      <t>カンリシャ</t>
    </rPh>
    <rPh sb="12" eb="14">
      <t>カンリ</t>
    </rPh>
    <rPh sb="14" eb="16">
      <t>セキニン</t>
    </rPh>
    <rPh sb="16" eb="17">
      <t>シャ</t>
    </rPh>
    <phoneticPr fontId="4"/>
  </si>
  <si>
    <t>サービス管理責任者の兼務に関する調書　</t>
    <rPh sb="4" eb="6">
      <t>カンリ</t>
    </rPh>
    <rPh sb="6" eb="8">
      <t>セキニン</t>
    </rPh>
    <rPh sb="8" eb="9">
      <t>シャ</t>
    </rPh>
    <rPh sb="10" eb="12">
      <t>ケンム</t>
    </rPh>
    <rPh sb="13" eb="14">
      <t>カン</t>
    </rPh>
    <rPh sb="16" eb="18">
      <t>チョウショ</t>
    </rPh>
    <phoneticPr fontId="4"/>
  </si>
  <si>
    <t>実務経験証明書</t>
    <rPh sb="0" eb="2">
      <t>ジツム</t>
    </rPh>
    <rPh sb="2" eb="4">
      <t>ケイケン</t>
    </rPh>
    <rPh sb="4" eb="7">
      <t>ショウメイショ</t>
    </rPh>
    <phoneticPr fontId="4"/>
  </si>
  <si>
    <t>（様式なし）</t>
    <rPh sb="1" eb="3">
      <t>ヨウシキ</t>
    </rPh>
    <phoneticPr fontId="4"/>
  </si>
  <si>
    <t>資格証、研修修了証の写し　※１</t>
    <rPh sb="0" eb="2">
      <t>シカク</t>
    </rPh>
    <rPh sb="2" eb="3">
      <t>アカシ</t>
    </rPh>
    <rPh sb="4" eb="6">
      <t>ケンシュウ</t>
    </rPh>
    <rPh sb="6" eb="8">
      <t>シュウリョウ</t>
    </rPh>
    <rPh sb="8" eb="9">
      <t>アカシ</t>
    </rPh>
    <rPh sb="10" eb="11">
      <t>ウツ</t>
    </rPh>
    <phoneticPr fontId="4"/>
  </si>
  <si>
    <t>主たる対象者特定の理由　※２</t>
    <rPh sb="0" eb="1">
      <t>シュ</t>
    </rPh>
    <rPh sb="3" eb="6">
      <t>タイショウシャ</t>
    </rPh>
    <rPh sb="6" eb="8">
      <t>トクテイ</t>
    </rPh>
    <rPh sb="9" eb="11">
      <t>リユウ</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</si>
  <si>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4"/>
  </si>
  <si>
    <t>運営規程　※３</t>
    <rPh sb="0" eb="2">
      <t>ウンエイ</t>
    </rPh>
    <rPh sb="2" eb="4">
      <t>キテイ</t>
    </rPh>
    <phoneticPr fontId="4"/>
  </si>
  <si>
    <t>重要事項説明書</t>
    <rPh sb="0" eb="2">
      <t>ジュウヨウ</t>
    </rPh>
    <rPh sb="2" eb="4">
      <t>ジコウ</t>
    </rPh>
    <rPh sb="4" eb="7">
      <t>セツメイショ</t>
    </rPh>
    <phoneticPr fontId="4"/>
  </si>
  <si>
    <t>協力医療機関との契約書の写し　※４</t>
    <rPh sb="0" eb="2">
      <t>キョウリョク</t>
    </rPh>
    <rPh sb="2" eb="4">
      <t>イリョウ</t>
    </rPh>
    <rPh sb="4" eb="6">
      <t>キカン</t>
    </rPh>
    <rPh sb="8" eb="11">
      <t>ケイヤクショ</t>
    </rPh>
    <rPh sb="12" eb="13">
      <t>ウツ</t>
    </rPh>
    <phoneticPr fontId="4"/>
  </si>
  <si>
    <t>※ １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4"/>
  </si>
  <si>
    <t>※ ２　主たる対象者を特定する場合のみ提出すること。</t>
    <rPh sb="4" eb="5">
      <t>シュ</t>
    </rPh>
    <rPh sb="7" eb="10">
      <t>タイショウシャ</t>
    </rPh>
    <rPh sb="11" eb="13">
      <t>トクテイ</t>
    </rPh>
    <rPh sb="15" eb="17">
      <t>バアイ</t>
    </rPh>
    <rPh sb="19" eb="21">
      <t>テイシュツ</t>
    </rPh>
    <phoneticPr fontId="4"/>
  </si>
  <si>
    <t>※ ３　変更前・変更後をそれぞれ１部ずつ添付</t>
    <phoneticPr fontId="4"/>
  </si>
  <si>
    <t>※ ４　協力医療機関は義務。協力歯科医療機関は努力義務。</t>
    <rPh sb="4" eb="6">
      <t>キョウリョク</t>
    </rPh>
    <rPh sb="6" eb="8">
      <t>イリョウ</t>
    </rPh>
    <rPh sb="8" eb="10">
      <t>キカン</t>
    </rPh>
    <rPh sb="11" eb="13">
      <t>ギム</t>
    </rPh>
    <rPh sb="14" eb="16">
      <t>キョウリョク</t>
    </rPh>
    <rPh sb="16" eb="18">
      <t>シカ</t>
    </rPh>
    <rPh sb="18" eb="20">
      <t>イリョウ</t>
    </rPh>
    <rPh sb="20" eb="22">
      <t>キカン</t>
    </rPh>
    <rPh sb="23" eb="25">
      <t>ドリョク</t>
    </rPh>
    <rPh sb="25" eb="27">
      <t>ギム</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</si>
  <si>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</si>
  <si>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35"/>
  </si>
  <si>
    <t>共同生活援助・介護サービス包括型</t>
    <rPh sb="0" eb="2">
      <t>キョウドウ</t>
    </rPh>
    <rPh sb="2" eb="4">
      <t>セイカツ</t>
    </rPh>
    <rPh sb="4" eb="6">
      <t>エンジョ</t>
    </rPh>
    <phoneticPr fontId="4"/>
  </si>
  <si>
    <t>年</t>
    <rPh sb="0" eb="1">
      <t>ネン</t>
    </rPh>
    <phoneticPr fontId="4"/>
  </si>
  <si>
    <t>月</t>
    <rPh sb="0" eb="1">
      <t>ゲツ</t>
    </rPh>
    <phoneticPr fontId="4"/>
  </si>
  <si>
    <t>事業所名</t>
    <rPh sb="0" eb="3">
      <t>ジギョウショ</t>
    </rPh>
    <rPh sb="3" eb="4">
      <t>メイ</t>
    </rPh>
    <phoneticPr fontId="35"/>
  </si>
  <si>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</si>
  <si>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</si>
  <si>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5"/>
  </si>
  <si>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</si>
  <si>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</si>
  <si>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</si>
  <si>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</si>
  <si>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</si>
  <si>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</si>
  <si>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</si>
  <si>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</si>
  <si>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</si>
  <si>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</si>
  <si>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</si>
  <si>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</si>
  <si>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</si>
  <si>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平均利用者数</t>
    <rPh sb="0" eb="2">
      <t>ヘイキン</t>
    </rPh>
    <rPh sb="2" eb="6">
      <t>リヨウシャスウ</t>
    </rPh>
    <phoneticPr fontId="4"/>
  </si>
  <si>
    <t>個人居宅介護
利用者数平均</t>
    <rPh sb="11" eb="13">
      <t>ヘイキン</t>
    </rPh>
    <phoneticPr fontId="30"/>
  </si>
  <si>
    <t>利用者延べ数計</t>
    <rPh sb="3" eb="4">
      <t>ノ</t>
    </rPh>
    <rPh sb="6" eb="7">
      <t>ケイ</t>
    </rPh>
    <phoneticPr fontId="4"/>
  </si>
  <si>
    <t>　区分１以下の延べ利用者数</t>
    <rPh sb="1" eb="3">
      <t>クブン</t>
    </rPh>
    <rPh sb="4" eb="6">
      <t>イカ</t>
    </rPh>
    <rPh sb="7" eb="8">
      <t>ノ</t>
    </rPh>
    <rPh sb="9" eb="13">
      <t>リヨウシャスウ</t>
    </rPh>
    <phoneticPr fontId="30"/>
  </si>
  <si>
    <t>　区分２の延べ利用者数</t>
    <rPh sb="1" eb="3">
      <t>クブン</t>
    </rPh>
    <rPh sb="5" eb="6">
      <t>ノ</t>
    </rPh>
    <rPh sb="7" eb="11">
      <t>リヨウシャスウ</t>
    </rPh>
    <phoneticPr fontId="30"/>
  </si>
  <si>
    <t>　区分３の延べ利用者数</t>
    <rPh sb="1" eb="3">
      <t>クブン</t>
    </rPh>
    <rPh sb="5" eb="6">
      <t>ノ</t>
    </rPh>
    <rPh sb="7" eb="11">
      <t>リヨウシャスウ</t>
    </rPh>
    <phoneticPr fontId="30"/>
  </si>
  <si>
    <t>　区分４の延べ利用者数</t>
    <rPh sb="1" eb="3">
      <t>クブン</t>
    </rPh>
    <rPh sb="5" eb="6">
      <t>ノ</t>
    </rPh>
    <rPh sb="7" eb="11">
      <t>リヨウシャスウ</t>
    </rPh>
    <phoneticPr fontId="30"/>
  </si>
  <si>
    <t>個人居宅介護利用者数</t>
    <rPh sb="0" eb="2">
      <t>コジン</t>
    </rPh>
    <rPh sb="2" eb="4">
      <t>キョタク</t>
    </rPh>
    <rPh sb="4" eb="6">
      <t>カイゴ</t>
    </rPh>
    <rPh sb="6" eb="9">
      <t>リヨウシャ</t>
    </rPh>
    <rPh sb="9" eb="10">
      <t>スウ</t>
    </rPh>
    <phoneticPr fontId="30"/>
  </si>
  <si>
    <t>　区分５の延べ利用者数</t>
    <rPh sb="1" eb="3">
      <t>クブン</t>
    </rPh>
    <rPh sb="5" eb="6">
      <t>ノ</t>
    </rPh>
    <rPh sb="7" eb="11">
      <t>リヨウシャスウ</t>
    </rPh>
    <phoneticPr fontId="30"/>
  </si>
  <si>
    <t>個人居宅介護利用者数</t>
    <rPh sb="0" eb="2">
      <t>コジン</t>
    </rPh>
    <rPh sb="9" eb="10">
      <t>スウ</t>
    </rPh>
    <phoneticPr fontId="30"/>
  </si>
  <si>
    <t>　区分６の延べ利用者数</t>
    <rPh sb="1" eb="3">
      <t>クブン</t>
    </rPh>
    <rPh sb="5" eb="6">
      <t>ノ</t>
    </rPh>
    <rPh sb="7" eb="11">
      <t>リヨウシャスウ</t>
    </rPh>
    <phoneticPr fontId="30"/>
  </si>
  <si>
    <t>開所日数</t>
    <rPh sb="0" eb="2">
      <t>カイショ</t>
    </rPh>
    <rPh sb="2" eb="4">
      <t>ニッスウ</t>
    </rPh>
    <phoneticPr fontId="42"/>
  </si>
  <si>
    <t>＜人員に関する基準＞</t>
    <rPh sb="1" eb="3">
      <t>ジンイン</t>
    </rPh>
    <rPh sb="4" eb="5">
      <t>カン</t>
    </rPh>
    <rPh sb="7" eb="9">
      <t>キジュン</t>
    </rPh>
    <phoneticPr fontId="4"/>
  </si>
  <si>
    <t>区分</t>
    <rPh sb="0" eb="2">
      <t>クブン</t>
    </rPh>
    <phoneticPr fontId="42"/>
  </si>
  <si>
    <t>サービス管理責任者</t>
    <rPh sb="4" eb="6">
      <t>カンリ</t>
    </rPh>
    <rPh sb="6" eb="9">
      <t>セキニンシャ</t>
    </rPh>
    <phoneticPr fontId="30"/>
  </si>
  <si>
    <t>世話人</t>
    <rPh sb="0" eb="3">
      <t>セワニン</t>
    </rPh>
    <phoneticPr fontId="30"/>
  </si>
  <si>
    <t>生活支援員</t>
  </si>
  <si>
    <t>必要な配置数</t>
    <rPh sb="0" eb="2">
      <t>ヒツヨウ</t>
    </rPh>
    <rPh sb="3" eb="6">
      <t>ハイチスウ</t>
    </rPh>
    <phoneticPr fontId="42"/>
  </si>
  <si>
    <t>＜実人数集計＞</t>
    <rPh sb="1" eb="2">
      <t>ジツ</t>
    </rPh>
    <rPh sb="2" eb="4">
      <t>ニンズウ</t>
    </rPh>
    <rPh sb="4" eb="6">
      <t>シュウケイ</t>
    </rPh>
    <phoneticPr fontId="4"/>
  </si>
  <si>
    <t>専従</t>
    <rPh sb="0" eb="2">
      <t>センジュウ</t>
    </rPh>
    <phoneticPr fontId="42"/>
  </si>
  <si>
    <t>兼務</t>
    <rPh sb="0" eb="2">
      <t>ケンム</t>
    </rPh>
    <phoneticPr fontId="42"/>
  </si>
  <si>
    <t>常勤</t>
    <rPh sb="0" eb="2">
      <t>ジョウキン</t>
    </rPh>
    <phoneticPr fontId="4"/>
  </si>
  <si>
    <t>非常勤</t>
    <rPh sb="0" eb="3">
      <t>ヒジョウキン</t>
    </rPh>
    <phoneticPr fontId="4"/>
  </si>
  <si>
    <t>常勤換算数</t>
    <rPh sb="0" eb="5">
      <t>ジョウキンカンサンスウ</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</si>
  <si>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5"/>
  </si>
  <si>
    <t>　(1) 「４週」・「暦月」のいずれかを選択してください。</t>
    <rPh sb="7" eb="8">
      <t>シュウ</t>
    </rPh>
    <rPh sb="11" eb="12">
      <t>レキ</t>
    </rPh>
    <rPh sb="12" eb="13">
      <t>ツキ</t>
    </rPh>
    <rPh sb="20" eb="22">
      <t>センタク</t>
    </rPh>
    <phoneticPr fontId="35"/>
  </si>
  <si>
    <t>　(2) 「予定」・「実績」のいずれかを選択してください。</t>
    <rPh sb="6" eb="8">
      <t>ヨテイ</t>
    </rPh>
    <rPh sb="11" eb="13">
      <t>ジッセキ</t>
    </rPh>
    <rPh sb="20" eb="22">
      <t>センタク</t>
    </rPh>
    <phoneticPr fontId="3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</si>
  <si>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5"/>
  </si>
  <si>
    <t>　(4) 従業者の職種を入力してください。</t>
    <rPh sb="5" eb="8">
      <t>ジュウギョウシャ</t>
    </rPh>
    <rPh sb="9" eb="11">
      <t>ショクシュ</t>
    </rPh>
    <rPh sb="12" eb="14">
      <t>ニュウリョク</t>
    </rPh>
    <phoneticPr fontId="35"/>
  </si>
  <si>
    <t xml:space="preserve"> 　　 記入の順序は、職種ごとにまとめてください。</t>
    <rPh sb="4" eb="6">
      <t>キニュウ</t>
    </rPh>
    <rPh sb="7" eb="9">
      <t>ジュンジョ</t>
    </rPh>
    <rPh sb="11" eb="13">
      <t>ショクシュ</t>
    </rPh>
    <phoneticPr fontId="3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</si>
  <si>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</si>
  <si>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35"/>
  </si>
  <si>
    <t>区分</t>
    <rPh sb="0" eb="2">
      <t>クブン</t>
    </rPh>
    <phoneticPr fontId="35"/>
  </si>
  <si>
    <t>A</t>
  </si>
  <si>
    <t>常勤で専従</t>
    <rPh sb="0" eb="2">
      <t>ジョウキン</t>
    </rPh>
    <rPh sb="3" eb="5">
      <t>センジュウ</t>
    </rPh>
    <phoneticPr fontId="35"/>
  </si>
  <si>
    <t>B</t>
  </si>
  <si>
    <t>常勤で兼務</t>
    <rPh sb="0" eb="2">
      <t>ジョウキン</t>
    </rPh>
    <rPh sb="3" eb="5">
      <t>ケンム</t>
    </rPh>
    <phoneticPr fontId="35"/>
  </si>
  <si>
    <t>C</t>
  </si>
  <si>
    <t>非常勤で専従</t>
    <rPh sb="0" eb="3">
      <t>ヒジョウキン</t>
    </rPh>
    <rPh sb="4" eb="6">
      <t>センジュウ</t>
    </rPh>
    <phoneticPr fontId="35"/>
  </si>
  <si>
    <t>D</t>
  </si>
  <si>
    <t>非常勤で兼務</t>
    <rPh sb="0" eb="3">
      <t>ヒジョウキン</t>
    </rPh>
    <rPh sb="4" eb="6">
      <t>ケンム</t>
    </rPh>
    <phoneticPr fontId="35"/>
  </si>
  <si>
    <t>（注）常勤・非常勤の区分について</t>
    <rPh sb="1" eb="2">
      <t>チュウ</t>
    </rPh>
    <rPh sb="3" eb="5">
      <t>ジョウキン</t>
    </rPh>
    <rPh sb="6" eb="9">
      <t>ヒジョウキン</t>
    </rPh>
    <rPh sb="10" eb="12">
      <t>クブン</t>
    </rPh>
    <phoneticPr fontId="3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</si>
  <si>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</si>
  <si>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5"/>
  </si>
  <si>
    <t>　(6) 従業者の保有する資格を入力してください。</t>
    <rPh sb="5" eb="8">
      <t>ジュウギョウシャ</t>
    </rPh>
    <rPh sb="9" eb="11">
      <t>ホユウ</t>
    </rPh>
    <rPh sb="13" eb="15">
      <t>シカク</t>
    </rPh>
    <rPh sb="16" eb="18">
      <t>ニュウリョク</t>
    </rPh>
    <phoneticPr fontId="35"/>
  </si>
  <si>
    <t xml:space="preserve"> 　　 保有資格を全て記入するのではなく、人員基準・加配加算上、求められる資格等を入力してください。</t>
    <phoneticPr fontId="3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</si>
  <si>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5"/>
  </si>
  <si>
    <t>　(7) 従業者の氏名を記入してください。</t>
    <rPh sb="5" eb="8">
      <t>ジュウギョウシャ</t>
    </rPh>
    <rPh sb="9" eb="11">
      <t>シメイ</t>
    </rPh>
    <rPh sb="12" eb="14">
      <t>キニュウ</t>
    </rPh>
    <phoneticPr fontId="35"/>
  </si>
  <si>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5"/>
  </si>
  <si>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</si>
  <si>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3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</si>
  <si>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5"/>
  </si>
  <si>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</si>
  <si>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</si>
  <si>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5"/>
  </si>
  <si>
    <t>　　　 その他、特記事項欄としてもご活用ください。</t>
    <rPh sb="6" eb="7">
      <t>タ</t>
    </rPh>
    <rPh sb="8" eb="10">
      <t>トッキ</t>
    </rPh>
    <rPh sb="10" eb="12">
      <t>ジコウ</t>
    </rPh>
    <rPh sb="12" eb="13">
      <t>ラン</t>
    </rPh>
    <rPh sb="18" eb="20">
      <t>カツヨウ</t>
    </rPh>
    <phoneticPr fontId="7"/>
  </si>
  <si>
    <t xml:space="preserve"> （12) 必要項目を満たしていれば、各事業所で使用するシフト表等をもって代替書類として差し支えありません。</t>
  </si>
  <si>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</si>
  <si>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</si>
  <si>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４週</t>
  </si>
  <si>
    <t>夜間支援従事者</t>
    <rPh sb="0" eb="2">
      <t>ヤカン</t>
    </rPh>
    <rPh sb="2" eb="4">
      <t>シエン</t>
    </rPh>
    <rPh sb="4" eb="7">
      <t>ジュウジシャ</t>
    </rPh>
    <phoneticPr fontId="30"/>
  </si>
  <si>
    <t>夜間支援従事者</t>
    <rPh sb="0" eb="7">
      <t>ヤカンシエンジュウジシャ</t>
    </rPh>
    <phoneticPr fontId="30"/>
  </si>
  <si>
    <t>「変更があった事項」の「変更の内容」は、変更前と変更後の内容が具体的に分かるように記入してください。</t>
  </si>
  <si>
    <t>2</t>
    <phoneticPr fontId="49"/>
  </si>
  <si>
    <t>変更届の提出に際しては、必要書類を添付してください。</t>
    <phoneticPr fontId="49"/>
  </si>
  <si>
    <t>1</t>
    <phoneticPr fontId="4"/>
  </si>
  <si>
    <t>(備考)</t>
    <rPh sb="1" eb="3">
      <t>ビコウ</t>
    </rPh>
    <phoneticPr fontId="4"/>
  </si>
  <si>
    <t>その他</t>
    <rPh sb="2" eb="3">
      <t>ホカ</t>
    </rPh>
    <phoneticPr fontId="4"/>
  </si>
  <si>
    <t>従業者の勤務の体制及び勤務形態</t>
    <phoneticPr fontId="4"/>
  </si>
  <si>
    <t>事業実施形態（事業所の種別等）</t>
    <rPh sb="7" eb="10">
      <t>ジギョウショ</t>
    </rPh>
    <rPh sb="11" eb="13">
      <t>シュベツ</t>
    </rPh>
    <rPh sb="13" eb="14">
      <t>トウ</t>
    </rPh>
    <phoneticPr fontId="4"/>
  </si>
  <si>
    <t>第三者委託により提供する障害福祉サービス等の種類等</t>
    <rPh sb="20" eb="21">
      <t>トウ</t>
    </rPh>
    <rPh sb="24" eb="25">
      <t>ナド</t>
    </rPh>
    <phoneticPr fontId="49"/>
  </si>
  <si>
    <t xml:space="preserve">
</t>
    <phoneticPr fontId="4"/>
  </si>
  <si>
    <t>提供する障害福祉サービス等の種類</t>
    <rPh sb="4" eb="8">
      <t>ショウガイフクシ</t>
    </rPh>
    <rPh sb="12" eb="13">
      <t>トウ</t>
    </rPh>
    <phoneticPr fontId="4"/>
  </si>
  <si>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</si>
  <si>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4"/>
  </si>
  <si>
    <t>運営規程</t>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</si>
  <si>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</si>
  <si>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 xml:space="preserve">管理者の氏名、生年月日、住所及び経歴
</t>
    <rPh sb="14" eb="15">
      <t>オヨ</t>
    </rPh>
    <rPh sb="16" eb="18">
      <t>ケイレキ</t>
    </rPh>
    <phoneticPr fontId="4"/>
  </si>
  <si>
    <t>（変更後）</t>
  </si>
  <si>
    <t>利用者又は入所者の定員</t>
    <rPh sb="3" eb="4">
      <t>マタ</t>
    </rPh>
    <phoneticPr fontId="4"/>
  </si>
  <si>
    <t>事業所（施設）の構造概要・平面図・設備の概要</t>
    <rPh sb="8" eb="10">
      <t>コウゾウ</t>
    </rPh>
    <rPh sb="10" eb="12">
      <t>ガイヨウ</t>
    </rPh>
    <rPh sb="13" eb="16">
      <t>ヘイメンズ</t>
    </rPh>
    <rPh sb="17" eb="19">
      <t>セツビ</t>
    </rPh>
    <rPh sb="20" eb="22">
      <t>ガイヨウ</t>
    </rPh>
    <phoneticPr fontId="4"/>
  </si>
  <si>
    <t>共生型サービスの該当有無</t>
    <rPh sb="0" eb="3">
      <t>キョウセイガタ</t>
    </rPh>
    <rPh sb="8" eb="10">
      <t>ガイトウ</t>
    </rPh>
    <rPh sb="10" eb="12">
      <t>ウム</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</si>
  <si>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</si>
  <si>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法人等の種類</t>
    <rPh sb="0" eb="2">
      <t>ホウジン</t>
    </rPh>
    <rPh sb="2" eb="3">
      <t>トウ</t>
    </rPh>
    <rPh sb="4" eb="6">
      <t>シュルイ</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</si>
  <si>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</si>
  <si>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申請者の主たる事務所の所在地</t>
    <rPh sb="0" eb="3">
      <t>シンセイシャ</t>
    </rPh>
    <rPh sb="4" eb="5">
      <t>オモ</t>
    </rPh>
    <rPh sb="7" eb="9">
      <t>ジム</t>
    </rPh>
    <rPh sb="9" eb="10">
      <t>ショ</t>
    </rPh>
    <rPh sb="11" eb="14">
      <t>ショザイチ</t>
    </rPh>
    <phoneticPr fontId="4"/>
  </si>
  <si>
    <t>申請者の名称</t>
    <rPh sb="0" eb="3">
      <t>シンセイシャ</t>
    </rPh>
    <rPh sb="4" eb="6">
      <t>メイショウ</t>
    </rPh>
    <phoneticPr fontId="4"/>
  </si>
  <si>
    <t>事業所（施設）の所在地</t>
    <rPh sb="0" eb="3">
      <t>ジギョウショ</t>
    </rPh>
    <rPh sb="4" eb="6">
      <t>シセツ</t>
    </rPh>
    <rPh sb="8" eb="11">
      <t>ショザイチ</t>
    </rPh>
    <phoneticPr fontId="4"/>
  </si>
  <si>
    <t>変更の内容</t>
    <rPh sb="0" eb="2">
      <t>ヘンコウ</t>
    </rPh>
    <rPh sb="3" eb="5">
      <t>ナイヨウ</t>
    </rPh>
    <phoneticPr fontId="4"/>
  </si>
  <si>
    <t>変更があった事項（該当に○）</t>
    <rPh sb="0" eb="2">
      <t>ヘンコウ</t>
    </rPh>
    <rPh sb="6" eb="8">
      <t>ジコウ</t>
    </rPh>
    <rPh sb="9" eb="11">
      <t>ガイトウ</t>
    </rPh>
    <phoneticPr fontId="4"/>
  </si>
  <si>
    <t>日</t>
    <rPh sb="0" eb="1">
      <t>ヒ</t>
    </rPh>
    <phoneticPr fontId="4"/>
  </si>
  <si>
    <t>月</t>
    <rPh sb="0" eb="1">
      <t>ガツ</t>
    </rPh>
    <phoneticPr fontId="4"/>
  </si>
  <si>
    <t>変更年月日</t>
    <rPh sb="0" eb="2">
      <t>ヘンコウ</t>
    </rPh>
    <rPh sb="2" eb="5">
      <t>ネンガッピ</t>
    </rPh>
    <phoneticPr fontId="4"/>
  </si>
  <si>
    <t>名称</t>
    <rPh sb="0" eb="2">
      <t>メイショウ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</si>
  <si>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</si>
  <si>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事業所番号</t>
    <rPh sb="0" eb="3">
      <t>ジギョウショ</t>
    </rPh>
    <rPh sb="2" eb="3">
      <t>ショ</t>
    </rPh>
    <rPh sb="3" eb="5">
      <t>バンゴウ</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</si>
  <si>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</si>
  <si>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申請者</t>
    <rPh sb="0" eb="3">
      <t>シンセイシャ</t>
    </rPh>
    <phoneticPr fontId="4"/>
  </si>
  <si>
    <t>日</t>
  </si>
  <si>
    <t>月</t>
  </si>
  <si>
    <t>年</t>
  </si>
  <si>
    <t>変更届出書</t>
    <rPh sb="0" eb="2">
      <t>ヘンコウ</t>
    </rPh>
    <rPh sb="2" eb="4">
      <t>トドケデ</t>
    </rPh>
    <rPh sb="4" eb="5">
      <t>ショ</t>
    </rPh>
    <phoneticPr fontId="4"/>
  </si>
  <si>
    <t>指定特定相談支援事業所/指定一般相談支援事業所/指定障害児相談支援事業所</t>
    <phoneticPr fontId="49"/>
  </si>
  <si>
    <t>指定障害児通所支援事業所/指定障害児入所施設</t>
    <phoneticPr fontId="49"/>
  </si>
  <si>
    <t>指定障害福祉サービス事業所/指定障害者支援施設</t>
    <phoneticPr fontId="49"/>
  </si>
  <si>
    <t>(郵便番号</t>
  </si>
  <si>
    <t>-</t>
    <phoneticPr fontId="49"/>
  </si>
  <si>
    <t>)</t>
  </si>
  <si>
    <t>E-Mail</t>
    <phoneticPr fontId="49"/>
  </si>
  <si>
    <t>生年月日</t>
    <rPh sb="0" eb="4">
      <t>セイネンガッピ</t>
    </rPh>
    <phoneticPr fontId="49"/>
  </si>
  <si>
    <t>年</t>
    <rPh sb="0" eb="1">
      <t>ネン</t>
    </rPh>
    <phoneticPr fontId="49"/>
  </si>
  <si>
    <t>月</t>
    <rPh sb="0" eb="1">
      <t>ツキ</t>
    </rPh>
    <phoneticPr fontId="49"/>
  </si>
  <si>
    <t>日</t>
    <rPh sb="0" eb="1">
      <t>ニチ</t>
    </rPh>
    <phoneticPr fontId="4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</si>
  <si>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</si>
  <si>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</si>
  <si>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</si>
  <si>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9"/>
  </si>
  <si>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</si>
  <si>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</si>
  <si>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</si>
  <si>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</si>
  <si>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</si>
  <si>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</si>
  <si>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9"/>
  </si>
  <si>
    <t>サービスの提供形態(該当部分に○)</t>
  </si>
  <si>
    <t>生活支援員の業務の外部委託の予定</t>
    <phoneticPr fontId="4"/>
  </si>
  <si>
    <t>有</t>
    <rPh sb="0" eb="1">
      <t>ユウ</t>
    </rPh>
    <phoneticPr fontId="49"/>
  </si>
  <si>
    <t>無</t>
    <rPh sb="0" eb="1">
      <t>ム</t>
    </rPh>
    <phoneticPr fontId="49"/>
  </si>
  <si>
    <t>有の場合の月間時間数</t>
    <rPh sb="0" eb="1">
      <t>ユウ</t>
    </rPh>
    <rPh sb="2" eb="4">
      <t>バアイ</t>
    </rPh>
    <rPh sb="5" eb="7">
      <t>ゲッカン</t>
    </rPh>
    <rPh sb="7" eb="10">
      <t>ジカンスウ</t>
    </rPh>
    <phoneticPr fontId="49"/>
  </si>
  <si>
    <t>利用定員(人)</t>
    <rPh sb="0" eb="2">
      <t>リヨウ</t>
    </rPh>
    <rPh sb="2" eb="4">
      <t>テイイン</t>
    </rPh>
    <rPh sb="5" eb="6">
      <t>ニン</t>
    </rPh>
    <phoneticPr fontId="4"/>
  </si>
  <si>
    <t>利用者の推定数(人)</t>
    <rPh sb="0" eb="3">
      <t>リヨウシャ</t>
    </rPh>
    <rPh sb="4" eb="7">
      <t>スイテイスウ</t>
    </rPh>
    <phoneticPr fontId="4"/>
  </si>
  <si>
    <t>指定生活介護事業所等との連携体制</t>
    <rPh sb="0" eb="2">
      <t>シテイ</t>
    </rPh>
    <rPh sb="2" eb="4">
      <t>セイカツ</t>
    </rPh>
    <rPh sb="4" eb="6">
      <t>カイゴ</t>
    </rPh>
    <rPh sb="6" eb="9">
      <t>ジギョウショ</t>
    </rPh>
    <rPh sb="9" eb="10">
      <t>ナド</t>
    </rPh>
    <rPh sb="12" eb="16">
      <t>レンケイタイセイ</t>
    </rPh>
    <phoneticPr fontId="49"/>
  </si>
  <si>
    <t>連携する施設の種別</t>
    <rPh sb="0" eb="2">
      <t>レンケイ</t>
    </rPh>
    <rPh sb="4" eb="6">
      <t>シセツ</t>
    </rPh>
    <rPh sb="7" eb="9">
      <t>シュベツ</t>
    </rPh>
    <phoneticPr fontId="49"/>
  </si>
  <si>
    <t>施設名</t>
    <rPh sb="0" eb="3">
      <t>シセツメイ</t>
    </rPh>
    <phoneticPr fontId="49"/>
  </si>
  <si>
    <t>支援体制の概要</t>
    <rPh sb="0" eb="4">
      <t>シエンタイセイ</t>
    </rPh>
    <rPh sb="5" eb="7">
      <t>ガイヨウ</t>
    </rPh>
    <phoneticPr fontId="49"/>
  </si>
  <si>
    <t>協力医療機関</t>
    <rPh sb="0" eb="2">
      <t>キョウリョク</t>
    </rPh>
    <rPh sb="2" eb="6">
      <t>イリョウキカン</t>
    </rPh>
    <phoneticPr fontId="49"/>
  </si>
  <si>
    <t>名称</t>
    <rPh sb="0" eb="2">
      <t>メイショウ</t>
    </rPh>
    <phoneticPr fontId="49"/>
  </si>
  <si>
    <t>協力歯科医療機関</t>
    <rPh sb="0" eb="2">
      <t>キョウリョク</t>
    </rPh>
    <rPh sb="2" eb="4">
      <t>シカ</t>
    </rPh>
    <rPh sb="4" eb="8">
      <t>イリョウキカン</t>
    </rPh>
    <phoneticPr fontId="49"/>
  </si>
  <si>
    <t>○共同生活住居の情報</t>
    <rPh sb="1" eb="3">
      <t>キョウドウ</t>
    </rPh>
    <rPh sb="3" eb="5">
      <t>セイカツ</t>
    </rPh>
    <rPh sb="5" eb="7">
      <t>ジュウキョ</t>
    </rPh>
    <rPh sb="8" eb="10">
      <t>ジョウホウ</t>
    </rPh>
    <phoneticPr fontId="49"/>
  </si>
  <si>
    <t>共同生活住居①(主たる事業所)</t>
    <rPh sb="0" eb="6">
      <t>キョウドウセイカツジュウキョ</t>
    </rPh>
    <rPh sb="8" eb="9">
      <t>シュ</t>
    </rPh>
    <rPh sb="11" eb="14">
      <t>ジギョウショ</t>
    </rPh>
    <phoneticPr fontId="4"/>
  </si>
  <si>
    <t xml:space="preserve"> </t>
    <phoneticPr fontId="49"/>
  </si>
  <si>
    <t>一戸建て</t>
    <rPh sb="0" eb="3">
      <t>イッコダ</t>
    </rPh>
    <phoneticPr fontId="49"/>
  </si>
  <si>
    <t>アパート</t>
    <phoneticPr fontId="49"/>
  </si>
  <si>
    <t>マンション</t>
    <phoneticPr fontId="49"/>
  </si>
  <si>
    <t>建物所有者名</t>
    <rPh sb="0" eb="2">
      <t>タテモノ</t>
    </rPh>
    <rPh sb="2" eb="5">
      <t>ショユウシャ</t>
    </rPh>
    <rPh sb="5" eb="6">
      <t>メイ</t>
    </rPh>
    <phoneticPr fontId="4"/>
  </si>
  <si>
    <t>賃貸借契約の内容</t>
    <rPh sb="0" eb="5">
      <t>チンタイシャクケイヤク</t>
    </rPh>
    <rPh sb="6" eb="8">
      <t>ナイヨウ</t>
    </rPh>
    <phoneticPr fontId="4"/>
  </si>
  <si>
    <t>家賃月額(円)</t>
    <rPh sb="0" eb="2">
      <t>ヤチン</t>
    </rPh>
    <rPh sb="2" eb="4">
      <t>ゲツガク</t>
    </rPh>
    <rPh sb="5" eb="6">
      <t>エン</t>
    </rPh>
    <phoneticPr fontId="49"/>
  </si>
  <si>
    <t>契約期間</t>
    <rPh sb="0" eb="4">
      <t>ケイヤクキカン</t>
    </rPh>
    <phoneticPr fontId="49"/>
  </si>
  <si>
    <t>～</t>
    <phoneticPr fontId="49"/>
  </si>
  <si>
    <t>住居の利用定員(人)</t>
    <rPh sb="0" eb="2">
      <t>ジュウキョ</t>
    </rPh>
    <rPh sb="3" eb="7">
      <t>リヨウテイイン</t>
    </rPh>
    <rPh sb="8" eb="9">
      <t>ニン</t>
    </rPh>
    <phoneticPr fontId="4"/>
  </si>
  <si>
    <t>居室数</t>
    <rPh sb="0" eb="3">
      <t>キョシツスウ</t>
    </rPh>
    <phoneticPr fontId="49"/>
  </si>
  <si>
    <t>室(うち個室</t>
    <rPh sb="0" eb="1">
      <t>シツ</t>
    </rPh>
    <rPh sb="4" eb="6">
      <t>コシツ</t>
    </rPh>
    <phoneticPr fontId="49"/>
  </si>
  <si>
    <t>室)</t>
    <rPh sb="0" eb="1">
      <t>シツ</t>
    </rPh>
    <phoneticPr fontId="49"/>
  </si>
  <si>
    <t>入居者１人当たりの居室の最小床面積(㎡)</t>
    <rPh sb="0" eb="3">
      <t>ニュウキョシャ</t>
    </rPh>
    <rPh sb="4" eb="5">
      <t>ヒト</t>
    </rPh>
    <rPh sb="5" eb="6">
      <t>ア</t>
    </rPh>
    <rPh sb="9" eb="11">
      <t>キョシツ</t>
    </rPh>
    <rPh sb="12" eb="14">
      <t>サイショウ</t>
    </rPh>
    <rPh sb="14" eb="17">
      <t>ユカメンセキ</t>
    </rPh>
    <phoneticPr fontId="4"/>
  </si>
  <si>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4"/>
  </si>
  <si>
    <t>主たる対象者
(対象とするものに○)</t>
    <rPh sb="0" eb="1">
      <t>シュ</t>
    </rPh>
    <rPh sb="3" eb="6">
      <t>タイショウシャ</t>
    </rPh>
    <rPh sb="8" eb="10">
      <t>タイショウ</t>
    </rPh>
    <phoneticPr fontId="49"/>
  </si>
  <si>
    <t>身体障害</t>
    <rPh sb="0" eb="2">
      <t>シンタイ</t>
    </rPh>
    <rPh sb="2" eb="4">
      <t>ショウガイ</t>
    </rPh>
    <phoneticPr fontId="49"/>
  </si>
  <si>
    <t>知的障害</t>
    <rPh sb="0" eb="2">
      <t>チテキ</t>
    </rPh>
    <rPh sb="2" eb="4">
      <t>ショウガイ</t>
    </rPh>
    <phoneticPr fontId="49"/>
  </si>
  <si>
    <t>精神障害</t>
    <rPh sb="0" eb="2">
      <t>セイシン</t>
    </rPh>
    <rPh sb="2" eb="4">
      <t>ショウガイ</t>
    </rPh>
    <phoneticPr fontId="49"/>
  </si>
  <si>
    <t>難病等対象者</t>
    <rPh sb="0" eb="2">
      <t>ナンビョウ</t>
    </rPh>
    <rPh sb="2" eb="3">
      <t>トウ</t>
    </rPh>
    <rPh sb="3" eb="6">
      <t>タイショウシャ</t>
    </rPh>
    <phoneticPr fontId="49"/>
  </si>
  <si>
    <t>共同生活住居②</t>
    <rPh sb="0" eb="6">
      <t>キョウドウセイカツジュウキョ</t>
    </rPh>
    <phoneticPr fontId="4"/>
  </si>
  <si>
    <t>共同生活住居③</t>
    <rPh sb="0" eb="6">
      <t>キョウドウセイカツジュウキョ</t>
    </rPh>
    <phoneticPr fontId="4"/>
  </si>
  <si>
    <t>○サテライト型住居の情報</t>
    <rPh sb="6" eb="7">
      <t>ガタ</t>
    </rPh>
    <rPh sb="7" eb="9">
      <t>ジュウキョ</t>
    </rPh>
    <rPh sb="10" eb="12">
      <t>ジョウホウ</t>
    </rPh>
    <phoneticPr fontId="49"/>
  </si>
  <si>
    <t>居室の最小床面積(㎡)</t>
    <rPh sb="0" eb="2">
      <t>キョシツ</t>
    </rPh>
    <rPh sb="3" eb="5">
      <t>サイショウ</t>
    </rPh>
    <rPh sb="5" eb="8">
      <t>ユカメンセキ</t>
    </rPh>
    <phoneticPr fontId="49"/>
  </si>
  <si>
    <t>本体住居の名称</t>
    <phoneticPr fontId="4"/>
  </si>
  <si>
    <t>本体住居との距離(㎞)</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</si>
  <si>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9"/>
  </si>
  <si>
    <t>２．更新の場合には、「利用者の推定数」欄は前年度の平均利用者数を記入してください。</t>
    <phoneticPr fontId="49"/>
  </si>
  <si>
    <t>記入欄不足時の資料</t>
  </si>
  <si>
    <t>■サービス管理責任者</t>
    <rPh sb="5" eb="7">
      <t>カンリ</t>
    </rPh>
    <rPh sb="7" eb="9">
      <t>セキニン</t>
    </rPh>
    <rPh sb="9" eb="10">
      <t>シャ</t>
    </rPh>
    <phoneticPr fontId="42"/>
  </si>
  <si>
    <t>■事業所の体制</t>
    <rPh sb="1" eb="4">
      <t>ジギョウショ</t>
    </rPh>
    <rPh sb="5" eb="7">
      <t>タイセイ</t>
    </rPh>
    <phoneticPr fontId="42"/>
  </si>
  <si>
    <t>事業所の体制</t>
    <rPh sb="0" eb="3">
      <t>ジギョウショ</t>
    </rPh>
    <rPh sb="4" eb="6">
      <t>タイセイ</t>
    </rPh>
    <phoneticPr fontId="49"/>
  </si>
  <si>
    <t>他に指定を受けている障害福祉サービス等</t>
    <phoneticPr fontId="49"/>
  </si>
  <si>
    <t>種類</t>
    <rPh sb="0" eb="2">
      <t>シュルイ</t>
    </rPh>
    <phoneticPr fontId="49"/>
  </si>
  <si>
    <t>事業所名</t>
    <rPh sb="0" eb="4">
      <t>ジギョウショメイ</t>
    </rPh>
    <phoneticPr fontId="49"/>
  </si>
  <si>
    <t>事業所番号</t>
    <rPh sb="0" eb="5">
      <t>ジギョウショバンゴウ</t>
    </rPh>
    <phoneticPr fontId="49"/>
  </si>
  <si>
    <t>委託による提携事業所</t>
    <rPh sb="0" eb="2">
      <t>イタク</t>
    </rPh>
    <rPh sb="5" eb="7">
      <t>テイケイ</t>
    </rPh>
    <rPh sb="7" eb="10">
      <t>ジギョウショ</t>
    </rPh>
    <phoneticPr fontId="49"/>
  </si>
  <si>
    <t>■協力医療機関</t>
    <rPh sb="1" eb="3">
      <t>キョウリョク</t>
    </rPh>
    <rPh sb="3" eb="5">
      <t>イリョウ</t>
    </rPh>
    <rPh sb="5" eb="7">
      <t>キカン</t>
    </rPh>
    <phoneticPr fontId="42"/>
  </si>
  <si>
    <t>！申請するサービス類型を選択してください</t>
    <rPh sb="1" eb="3">
      <t>シンセイ</t>
    </rPh>
    <rPh sb="9" eb="11">
      <t>ルイケイ</t>
    </rPh>
    <rPh sb="12" eb="14">
      <t>センタク</t>
    </rPh>
    <phoneticPr fontId="30"/>
  </si>
  <si>
    <t>職種①</t>
    <rPh sb="0" eb="2">
      <t>ショクシュ</t>
    </rPh>
    <phoneticPr fontId="30"/>
  </si>
  <si>
    <t>職種②</t>
    <rPh sb="0" eb="2">
      <t>ショクシュ</t>
    </rPh>
    <phoneticPr fontId="30"/>
  </si>
  <si>
    <t>職種③</t>
    <rPh sb="0" eb="2">
      <t>ショクシュ</t>
    </rPh>
    <phoneticPr fontId="30"/>
  </si>
  <si>
    <t>職種④</t>
    <rPh sb="0" eb="2">
      <t>ショクシュ</t>
    </rPh>
    <phoneticPr fontId="30"/>
  </si>
  <si>
    <t>職種⑤</t>
    <rPh sb="0" eb="2">
      <t>ショクシュ</t>
    </rPh>
    <phoneticPr fontId="30"/>
  </si>
  <si>
    <t>職種⑥</t>
    <rPh sb="0" eb="2">
      <t>ショクシュ</t>
    </rPh>
    <phoneticPr fontId="30"/>
  </si>
  <si>
    <t>職種⑦</t>
    <rPh sb="0" eb="2">
      <t>ショクシュ</t>
    </rPh>
    <phoneticPr fontId="30"/>
  </si>
  <si>
    <t>職種⑧</t>
    <rPh sb="0" eb="2">
      <t>ショクシュ</t>
    </rPh>
    <phoneticPr fontId="30"/>
  </si>
  <si>
    <t>職種⑨</t>
    <phoneticPr fontId="30"/>
  </si>
  <si>
    <t>職種⑩</t>
    <phoneticPr fontId="30"/>
  </si>
  <si>
    <t>居宅介護</t>
    <phoneticPr fontId="4"/>
  </si>
  <si>
    <t>管理者</t>
    <rPh sb="0" eb="3">
      <t>カンリシャ</t>
    </rPh>
    <phoneticPr fontId="30"/>
  </si>
  <si>
    <t>サービス提供責任者</t>
    <rPh sb="4" eb="6">
      <t>テイキョウ</t>
    </rPh>
    <rPh sb="6" eb="9">
      <t>セキニンシャ</t>
    </rPh>
    <phoneticPr fontId="30"/>
  </si>
  <si>
    <t>従業者</t>
    <rPh sb="0" eb="3">
      <t>ジュウギョウシャ</t>
    </rPh>
    <phoneticPr fontId="30"/>
  </si>
  <si>
    <t>重度訪問介護</t>
    <rPh sb="0" eb="2">
      <t>ジュウド</t>
    </rPh>
    <rPh sb="2" eb="4">
      <t>ホウモン</t>
    </rPh>
    <rPh sb="4" eb="6">
      <t>カイゴ</t>
    </rPh>
    <phoneticPr fontId="30"/>
  </si>
  <si>
    <t>同行援護</t>
    <rPh sb="0" eb="2">
      <t>ドウコウ</t>
    </rPh>
    <rPh sb="2" eb="4">
      <t>エンゴ</t>
    </rPh>
    <phoneticPr fontId="30"/>
  </si>
  <si>
    <t>行動援護</t>
    <rPh sb="0" eb="4">
      <t>コウドウエンゴ</t>
    </rPh>
    <phoneticPr fontId="30"/>
  </si>
  <si>
    <t>療養介護</t>
    <rPh sb="0" eb="2">
      <t>リョウヨウ</t>
    </rPh>
    <rPh sb="2" eb="4">
      <t>カイゴ</t>
    </rPh>
    <phoneticPr fontId="4"/>
  </si>
  <si>
    <t>医師</t>
    <rPh sb="0" eb="2">
      <t>イシ</t>
    </rPh>
    <phoneticPr fontId="30"/>
  </si>
  <si>
    <t>看護職員</t>
    <rPh sb="0" eb="4">
      <t>カンゴショクイン</t>
    </rPh>
    <phoneticPr fontId="30"/>
  </si>
  <si>
    <t>生活支援員</t>
    <rPh sb="0" eb="5">
      <t>セイカツシエンイン</t>
    </rPh>
    <phoneticPr fontId="30"/>
  </si>
  <si>
    <t>生活介護</t>
    <rPh sb="0" eb="2">
      <t>セイカツ</t>
    </rPh>
    <rPh sb="2" eb="4">
      <t>カイゴ</t>
    </rPh>
    <phoneticPr fontId="4"/>
  </si>
  <si>
    <t>理学療法士</t>
    <rPh sb="0" eb="5">
      <t>リガクリョウホウシ</t>
    </rPh>
    <phoneticPr fontId="30"/>
  </si>
  <si>
    <t>作業療法士</t>
    <rPh sb="0" eb="5">
      <t>サギョウリョウホウシ</t>
    </rPh>
    <phoneticPr fontId="30"/>
  </si>
  <si>
    <t>言語聴覚士</t>
    <rPh sb="0" eb="2">
      <t>ゲンゴ</t>
    </rPh>
    <rPh sb="2" eb="5">
      <t>チョウカクシ</t>
    </rPh>
    <phoneticPr fontId="30"/>
  </si>
  <si>
    <t>その他職員</t>
    <rPh sb="2" eb="3">
      <t>タ</t>
    </rPh>
    <rPh sb="3" eb="5">
      <t>ショクイン</t>
    </rPh>
    <phoneticPr fontId="30"/>
  </si>
  <si>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</si>
  <si>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</si>
  <si>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</si>
  <si>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</si>
  <si>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障害者支援施設</t>
    <rPh sb="0" eb="3">
      <t>ショウガイシャ</t>
    </rPh>
    <rPh sb="3" eb="5">
      <t>シエン</t>
    </rPh>
    <rPh sb="5" eb="7">
      <t>シセツ</t>
    </rPh>
    <phoneticPr fontId="4"/>
  </si>
  <si>
    <t>就労支援員</t>
    <rPh sb="0" eb="2">
      <t>シュウロウ</t>
    </rPh>
    <rPh sb="2" eb="5">
      <t>シエンイン</t>
    </rPh>
    <phoneticPr fontId="30"/>
  </si>
  <si>
    <t>職業指導員</t>
    <rPh sb="0" eb="2">
      <t>ショクギョウ</t>
    </rPh>
    <rPh sb="2" eb="4">
      <t>シドウ</t>
    </rPh>
    <rPh sb="4" eb="5">
      <t>イン</t>
    </rPh>
    <phoneticPr fontId="30"/>
  </si>
  <si>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</si>
  <si>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</si>
  <si>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30"/>
  </si>
  <si>
    <t>就労移行支援</t>
    <rPh sb="0" eb="2">
      <t>シュウロウ</t>
    </rPh>
    <rPh sb="2" eb="4">
      <t>イコウ</t>
    </rPh>
    <rPh sb="4" eb="6">
      <t>シエン</t>
    </rPh>
    <phoneticPr fontId="4"/>
  </si>
  <si>
    <t>就労支援員</t>
    <rPh sb="0" eb="5">
      <t>シュウロウシエンイン</t>
    </rPh>
    <phoneticPr fontId="30"/>
  </si>
  <si>
    <t>職業指導員</t>
    <rPh sb="0" eb="4">
      <t>ショクギョウシドウ</t>
    </rPh>
    <rPh sb="4" eb="5">
      <t>イン</t>
    </rPh>
    <phoneticPr fontId="30"/>
  </si>
  <si>
    <t>生活支援員</t>
    <rPh sb="0" eb="2">
      <t>セイカツ</t>
    </rPh>
    <rPh sb="2" eb="5">
      <t>シエンイン</t>
    </rPh>
    <phoneticPr fontId="30"/>
  </si>
  <si>
    <t>認定指定就労移行支援</t>
    <rPh sb="0" eb="2">
      <t>ニンテイ</t>
    </rPh>
    <rPh sb="2" eb="4">
      <t>シテイ</t>
    </rPh>
    <rPh sb="4" eb="6">
      <t>シュウロウ</t>
    </rPh>
    <rPh sb="6" eb="8">
      <t>イコウ</t>
    </rPh>
    <rPh sb="8" eb="10">
      <t>シエン</t>
    </rPh>
    <phoneticPr fontId="4"/>
  </si>
  <si>
    <t>就労継続支援Ａ型・Ｂ型</t>
    <rPh sb="0" eb="2">
      <t>シュウロウ</t>
    </rPh>
    <rPh sb="2" eb="4">
      <t>ケイゾク</t>
    </rPh>
    <rPh sb="4" eb="6">
      <t>シエン</t>
    </rPh>
    <rPh sb="7" eb="8">
      <t>ガタ</t>
    </rPh>
    <rPh sb="10" eb="11">
      <t>ガタ</t>
    </rPh>
    <phoneticPr fontId="4"/>
  </si>
  <si>
    <t>一般相談支援事業</t>
    <rPh sb="2" eb="4">
      <t>ソウダン</t>
    </rPh>
    <rPh sb="4" eb="6">
      <t>シエン</t>
    </rPh>
    <rPh sb="6" eb="8">
      <t>ジギョウ</t>
    </rPh>
    <phoneticPr fontId="4"/>
  </si>
  <si>
    <t>就労定着支援</t>
    <rPh sb="0" eb="2">
      <t>シュウロウ</t>
    </rPh>
    <rPh sb="2" eb="4">
      <t>テイチャク</t>
    </rPh>
    <rPh sb="4" eb="6">
      <t>シエン</t>
    </rPh>
    <phoneticPr fontId="4"/>
  </si>
  <si>
    <t>就労定着支援員</t>
    <rPh sb="0" eb="2">
      <t>シュウロウ</t>
    </rPh>
    <rPh sb="2" eb="7">
      <t>テイチャクシエンイン</t>
    </rPh>
    <phoneticPr fontId="30"/>
  </si>
  <si>
    <t>自立生活援助</t>
    <rPh sb="0" eb="2">
      <t>ジリツ</t>
    </rPh>
    <rPh sb="2" eb="4">
      <t>セイカツ</t>
    </rPh>
    <rPh sb="4" eb="6">
      <t>エンジョ</t>
    </rPh>
    <phoneticPr fontId="4"/>
  </si>
  <si>
    <t>地域生活支援員</t>
    <rPh sb="0" eb="7">
      <t>チイキセイカツシエンイン</t>
    </rPh>
    <phoneticPr fontId="30"/>
  </si>
  <si>
    <t>特定相談支援・障害児相談支援</t>
    <rPh sb="0" eb="2">
      <t>トクテイ</t>
    </rPh>
    <rPh sb="2" eb="4">
      <t>ソウダン</t>
    </rPh>
    <rPh sb="4" eb="6">
      <t>シエン</t>
    </rPh>
    <rPh sb="7" eb="10">
      <t>ショウガイジ</t>
    </rPh>
    <rPh sb="10" eb="12">
      <t>ソウダン</t>
    </rPh>
    <rPh sb="12" eb="14">
      <t>シエン</t>
    </rPh>
    <phoneticPr fontId="35"/>
  </si>
  <si>
    <t>相談支援専門員</t>
    <rPh sb="0" eb="7">
      <t>ソウダンシエンセンモンイン</t>
    </rPh>
    <phoneticPr fontId="30"/>
  </si>
  <si>
    <t>相談支援員</t>
    <rPh sb="0" eb="2">
      <t>ソウダン</t>
    </rPh>
    <rPh sb="2" eb="5">
      <t>シエンイン</t>
    </rPh>
    <phoneticPr fontId="30"/>
  </si>
  <si>
    <t>児童発達支援・放課後等デイサービス</t>
    <rPh sb="0" eb="2">
      <t>ジドウ</t>
    </rPh>
    <rPh sb="2" eb="4">
      <t>ハッタツ</t>
    </rPh>
    <rPh sb="4" eb="6">
      <t>シエン</t>
    </rPh>
    <rPh sb="7" eb="11">
      <t>ホウカゴトウ</t>
    </rPh>
    <phoneticPr fontId="35"/>
  </si>
  <si>
    <t>児童発達支援管理責任者</t>
    <rPh sb="0" eb="2">
      <t>ジドウ</t>
    </rPh>
    <rPh sb="2" eb="6">
      <t>ハッタツシエン</t>
    </rPh>
    <rPh sb="6" eb="8">
      <t>カンリ</t>
    </rPh>
    <rPh sb="8" eb="11">
      <t>セキニンシャ</t>
    </rPh>
    <phoneticPr fontId="30"/>
  </si>
  <si>
    <t>児童指導員</t>
    <rPh sb="0" eb="2">
      <t>ジドウ</t>
    </rPh>
    <rPh sb="2" eb="5">
      <t>シドウイン</t>
    </rPh>
    <phoneticPr fontId="30"/>
  </si>
  <si>
    <t>保育士</t>
    <rPh sb="0" eb="3">
      <t>ホイクシ</t>
    </rPh>
    <phoneticPr fontId="30"/>
  </si>
  <si>
    <t>機能訓練担当職員</t>
    <rPh sb="0" eb="4">
      <t>キノウクンレン</t>
    </rPh>
    <rPh sb="4" eb="6">
      <t>タントウ</t>
    </rPh>
    <rPh sb="6" eb="8">
      <t>ショクイン</t>
    </rPh>
    <phoneticPr fontId="3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</si>
  <si>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0"/>
  </si>
  <si>
    <t>嘱託医</t>
    <rPh sb="0" eb="2">
      <t>ショクタク</t>
    </rPh>
    <phoneticPr fontId="30"/>
  </si>
  <si>
    <t>児童発達支援・児童発達支援センターであるもの</t>
    <rPh sb="0" eb="6">
      <t>ジドウハッタツシエン</t>
    </rPh>
    <rPh sb="7" eb="11">
      <t>ジドウハッタツ</t>
    </rPh>
    <rPh sb="11" eb="13">
      <t>シエン</t>
    </rPh>
    <phoneticPr fontId="30"/>
  </si>
  <si>
    <t>栄養士</t>
    <rPh sb="0" eb="3">
      <t>エイヨウシ</t>
    </rPh>
    <phoneticPr fontId="30"/>
  </si>
  <si>
    <t>調理員</t>
    <rPh sb="0" eb="3">
      <t>チョウリイン</t>
    </rPh>
    <phoneticPr fontId="30"/>
  </si>
  <si>
    <t>保育所等訪問支援</t>
    <rPh sb="0" eb="3">
      <t>ホイクショ</t>
    </rPh>
    <rPh sb="3" eb="4">
      <t>トウ</t>
    </rPh>
    <rPh sb="4" eb="6">
      <t>ホウモン</t>
    </rPh>
    <rPh sb="6" eb="8">
      <t>シエン</t>
    </rPh>
    <phoneticPr fontId="35"/>
  </si>
  <si>
    <t>訪問支援員</t>
    <rPh sb="0" eb="2">
      <t>ホウモン</t>
    </rPh>
    <rPh sb="2" eb="5">
      <t>シエンイン</t>
    </rPh>
    <phoneticPr fontId="30"/>
  </si>
  <si>
    <t>居宅訪問型児童発達支援</t>
    <rPh sb="0" eb="2">
      <t>キョタク</t>
    </rPh>
    <rPh sb="2" eb="4">
      <t>ホウモン</t>
    </rPh>
    <rPh sb="4" eb="5">
      <t>ガタ</t>
    </rPh>
    <rPh sb="5" eb="7">
      <t>ジドウ</t>
    </rPh>
    <rPh sb="7" eb="9">
      <t>ハッタツ</t>
    </rPh>
    <rPh sb="9" eb="11">
      <t>シエン</t>
    </rPh>
    <phoneticPr fontId="35"/>
  </si>
  <si>
    <t>福祉型障害児入所施設</t>
    <rPh sb="0" eb="3">
      <t>フクシガタ</t>
    </rPh>
    <rPh sb="3" eb="6">
      <t>ショウガイジ</t>
    </rPh>
    <rPh sb="6" eb="8">
      <t>ニュウショ</t>
    </rPh>
    <rPh sb="8" eb="10">
      <t>シセツ</t>
    </rPh>
    <phoneticPr fontId="35"/>
  </si>
  <si>
    <t>心理担当職員</t>
    <rPh sb="0" eb="6">
      <t>シンリタントウショクイン</t>
    </rPh>
    <phoneticPr fontId="30"/>
  </si>
  <si>
    <t>医療型障害児入所施設</t>
    <rPh sb="0" eb="2">
      <t>イリョウ</t>
    </rPh>
    <rPh sb="2" eb="3">
      <t>ガタ</t>
    </rPh>
    <rPh sb="3" eb="6">
      <t>ショウガイジ</t>
    </rPh>
    <rPh sb="6" eb="8">
      <t>ニュウショ</t>
    </rPh>
    <rPh sb="8" eb="10">
      <t>シセツ</t>
    </rPh>
    <phoneticPr fontId="35"/>
  </si>
  <si>
    <t>理学療法士又は作業療法士</t>
    <rPh sb="0" eb="5">
      <t>リガクリョウホウシ</t>
    </rPh>
    <rPh sb="5" eb="6">
      <t>マタ</t>
    </rPh>
    <rPh sb="7" eb="12">
      <t>サギョウリョウホウシ</t>
    </rPh>
    <phoneticPr fontId="30"/>
  </si>
  <si>
    <t>職業指導員</t>
    <rPh sb="0" eb="5">
      <t>ショクギョウシドウイン</t>
    </rPh>
    <phoneticPr fontId="30"/>
  </si>
  <si>
    <t>付表１２　共同生活援助事業所の指定等に係る記載事項</t>
  </si>
  <si>
    <t>サービス管理責任者</t>
    <rPh sb="4" eb="6">
      <t>カンリ</t>
    </rPh>
    <rPh sb="6" eb="9">
      <t>セキニンシャ</t>
    </rPh>
    <phoneticPr fontId="4"/>
  </si>
  <si>
    <t>診療科名</t>
    <rPh sb="0" eb="3">
      <t>シンリョウカ</t>
    </rPh>
    <rPh sb="3" eb="4">
      <t>メイ</t>
    </rPh>
    <phoneticPr fontId="49"/>
  </si>
  <si>
    <t xml:space="preserve"> （前頁に記載）</t>
    <rPh sb="2" eb="3">
      <t>マエ</t>
    </rPh>
    <rPh sb="3" eb="4">
      <t>ページ</t>
    </rPh>
    <rPh sb="5" eb="7">
      <t>キサイ</t>
    </rPh>
    <phoneticPr fontId="49"/>
  </si>
  <si>
    <t xml:space="preserve"> （前頁に記載）</t>
    <phoneticPr fontId="49"/>
  </si>
  <si>
    <t xml:space="preserve"> （前頁に記載）</t>
    <phoneticPr fontId="4"/>
  </si>
  <si>
    <t>住居区分
（該当するものに○）</t>
    <rPh sb="0" eb="4">
      <t>ジュウキョクブン</t>
    </rPh>
    <rPh sb="6" eb="8">
      <t>ガイトウ</t>
    </rPh>
    <phoneticPr fontId="49"/>
  </si>
  <si>
    <t>その他</t>
    <rPh sb="2" eb="3">
      <t>タ</t>
    </rPh>
    <phoneticPr fontId="4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</si>
  <si>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</si>
  <si>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4"/>
  </si>
  <si>
    <t>サービス管理責任者</t>
    <rPh sb="6" eb="9">
      <t>セキニンシャ</t>
    </rPh>
    <phoneticPr fontId="4"/>
  </si>
  <si>
    <t>付表12</t>
    <rPh sb="0" eb="2">
      <t>フヒョウ</t>
    </rPh>
    <phoneticPr fontId="4"/>
  </si>
  <si>
    <t>別紙様式第二号</t>
    <rPh sb="5" eb="6">
      <t>ニ</t>
    </rPh>
    <phoneticPr fontId="49"/>
  </si>
  <si>
    <t>知事（市区村長）　殿</t>
    <rPh sb="0" eb="2">
      <t>チジ</t>
    </rPh>
    <rPh sb="3" eb="5">
      <t>シク</t>
    </rPh>
    <rPh sb="5" eb="7">
      <t>ソンチョウ</t>
    </rPh>
    <rPh sb="9" eb="10">
      <t>ドノ</t>
    </rPh>
    <phoneticPr fontId="42"/>
  </si>
  <si>
    <t>代表者氏名　</t>
  </si>
  <si>
    <t>指定障害福祉サービス事業所等の指定に係る事項の変更の届出先（以下「指定権者」という。）と指定障害福祉サービス</t>
    <phoneticPr fontId="49"/>
  </si>
  <si>
    <t>事業所等の業務管理体制の整備に関する事項の変更の届出先（以下「監督権者」という。）が同一の自治体であり、かつ、</t>
    <phoneticPr fontId="49"/>
  </si>
  <si>
    <t>変更事項が「事業所（施設）の所在地」又は「申請者の代表者の氏名、生年月日、住所及び職名」の場合であって、同事項</t>
    <phoneticPr fontId="49"/>
  </si>
  <si>
    <t>に係る事実の確認に支障がないと認めるときは、監督権者への変更の届出又は届出書への記載については、指定権者</t>
    <phoneticPr fontId="49"/>
  </si>
  <si>
    <t>への変更の届出があったことをもって省略させることができることとされているので、その場合には左のチェックボックス（□）</t>
    <phoneticPr fontId="49"/>
  </si>
  <si>
    <t>に✓を付してください。なお、当該変更届出を受理した指定権者は、当該変更届出の写しを監督権者へ回付してください。</t>
    <phoneticPr fontId="49"/>
  </si>
  <si>
    <t>事業所（施設）の連絡先（電話番号）</t>
    <rPh sb="0" eb="3">
      <t>ジギョウショ</t>
    </rPh>
    <rPh sb="4" eb="6">
      <t>シセツ</t>
    </rPh>
    <rPh sb="8" eb="11">
      <t>レンラクサキ</t>
    </rPh>
    <rPh sb="12" eb="14">
      <t>デンワ</t>
    </rPh>
    <rPh sb="14" eb="16">
      <t>バンゴウ</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</si>
  <si>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</si>
  <si>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様式第二号</t>
    <phoneticPr fontId="4"/>
  </si>
  <si>
    <t>（県様式３）</t>
    <rPh sb="1" eb="2">
      <t>ケン</t>
    </rPh>
    <rPh sb="2" eb="4">
      <t>ヨウシキ</t>
    </rPh>
    <phoneticPr fontId="4"/>
  </si>
  <si>
    <t>県様式３</t>
    <rPh sb="0" eb="1">
      <t>ケン</t>
    </rPh>
    <rPh sb="1" eb="3">
      <t>ヨウシキ</t>
    </rPh>
    <phoneticPr fontId="4"/>
  </si>
  <si>
    <t>県様式３－２</t>
    <rPh sb="0" eb="1">
      <t>ケン</t>
    </rPh>
    <rPh sb="1" eb="3">
      <t>ヨウシキ</t>
    </rPh>
    <phoneticPr fontId="4"/>
  </si>
  <si>
    <t>施設又は事業所名欄には、施設・事業所の種別も記入すること。</t>
    <rPh sb="0" eb="2">
      <t>シセツ</t>
    </rPh>
    <rPh sb="2" eb="3">
      <t>マタ</t>
    </rPh>
    <rPh sb="4" eb="7">
      <t>ジギョウショ</t>
    </rPh>
    <rPh sb="7" eb="8">
      <t>メイ</t>
    </rPh>
    <rPh sb="8" eb="9">
      <t>ラン</t>
    </rPh>
    <rPh sb="12" eb="14">
      <t>シセツ</t>
    </rPh>
    <rPh sb="15" eb="18">
      <t>ジギョウショ</t>
    </rPh>
    <rPh sb="19" eb="21">
      <t>シュベツ</t>
    </rPh>
    <rPh sb="22" eb="24">
      <t>キニュウ</t>
    </rPh>
    <phoneticPr fontId="4"/>
  </si>
  <si>
    <t>業務内容欄は、看護師、生活指導員等の職名を記入し、証明を受ける者の本来業務について、「障害者支援施設における○○業務」、「○○実施要綱の○○事業の○○業務」等具体的に記入すること。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6">
      <t>ショウガイシャ</t>
    </rPh>
    <rPh sb="46" eb="50">
      <t>シエンシセツ</t>
    </rPh>
    <rPh sb="56" eb="58">
      <t>ギョウム</t>
    </rPh>
    <rPh sb="63" eb="65">
      <t>ジッシ</t>
    </rPh>
    <rPh sb="65" eb="67">
      <t>ヨウコウ</t>
    </rPh>
    <rPh sb="70" eb="72">
      <t>ジギョウ</t>
    </rPh>
    <rPh sb="75" eb="77">
      <t>ギョウム</t>
    </rPh>
    <rPh sb="78" eb="79">
      <t>ナド</t>
    </rPh>
    <rPh sb="79" eb="82">
      <t>グタイテキ</t>
    </rPh>
    <rPh sb="83" eb="85">
      <t>キニュウ</t>
    </rPh>
    <phoneticPr fontId="4"/>
  </si>
  <si>
    <t>(標準様式１)</t>
    <rPh sb="1" eb="3">
      <t>ヒョウジュン</t>
    </rPh>
    <rPh sb="3" eb="5">
      <t>ヨウシキ</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</si>
  <si>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</si>
  <si>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指定障害福祉サービス等の種類</t>
    <rPh sb="0" eb="2">
      <t>シテイ</t>
    </rPh>
    <rPh sb="2" eb="4">
      <t>ショウガイ</t>
    </rPh>
    <rPh sb="4" eb="6">
      <t>フクシ</t>
    </rPh>
    <rPh sb="10" eb="11">
      <t>ナド</t>
    </rPh>
    <rPh sb="12" eb="14">
      <t>シュルイ</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</si>
  <si>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</si>
  <si>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２　主たる対象者を１のとおり特定する理由</t>
    <rPh sb="2" eb="3">
      <t>シュ</t>
    </rPh>
    <rPh sb="5" eb="7">
      <t>タイショウ</t>
    </rPh>
    <rPh sb="7" eb="8">
      <t>シャ</t>
    </rPh>
    <rPh sb="14" eb="16">
      <t>トクテイ</t>
    </rPh>
    <rPh sb="18" eb="20">
      <t>リユウ</t>
    </rPh>
    <phoneticPr fontId="4"/>
  </si>
  <si>
    <t>(１)拡充予定の有無</t>
    <rPh sb="3" eb="5">
      <t>カクジュウ</t>
    </rPh>
    <rPh sb="5" eb="7">
      <t>ヨテイ</t>
    </rPh>
    <rPh sb="8" eb="10">
      <t>ウム</t>
    </rPh>
    <phoneticPr fontId="4"/>
  </si>
  <si>
    <t>(　　有り　　・　　無し　　)</t>
    <rPh sb="3" eb="4">
      <t>ア</t>
    </rPh>
    <rPh sb="10" eb="11">
      <t>ナ</t>
    </rPh>
    <phoneticPr fontId="49"/>
  </si>
  <si>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</si>
  <si>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</si>
  <si>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県様式４</t>
    <rPh sb="0" eb="1">
      <t>ケン</t>
    </rPh>
    <rPh sb="1" eb="3">
      <t>ヨウシキ</t>
    </rPh>
    <phoneticPr fontId="4"/>
  </si>
  <si>
    <t>標準様式１</t>
    <rPh sb="0" eb="4">
      <t>ヒョウジュンヨウシキ</t>
    </rPh>
    <phoneticPr fontId="4"/>
  </si>
  <si>
    <t>別紙</t>
    <rPh sb="0" eb="2">
      <t>ベッシ</t>
    </rPh>
    <phoneticPr fontId="4"/>
  </si>
  <si>
    <t>※選択肢にない職種については直接入力してください</t>
    <phoneticPr fontId="30"/>
  </si>
  <si>
    <t>＜人員基準に関する実人数集計＞</t>
    <rPh sb="1" eb="5">
      <t>ジンインキジュン</t>
    </rPh>
    <rPh sb="6" eb="7">
      <t>カン</t>
    </rPh>
    <rPh sb="9" eb="10">
      <t>ジツ</t>
    </rPh>
    <rPh sb="10" eb="12">
      <t>ニンズウ</t>
    </rPh>
    <rPh sb="12" eb="14">
      <t>シュウケイ</t>
    </rPh>
    <phoneticPr fontId="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</si>
  <si>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5"/>
  </si>
  <si>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</si>
  <si>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</si>
  <si>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</si>
  <si>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3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</si>
  <si>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</si>
  <si>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5"/>
  </si>
  <si>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</si>
  <si>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</si>
  <si>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就労選択支援</t>
    <rPh sb="0" eb="2">
      <t>シュウロウ</t>
    </rPh>
    <rPh sb="2" eb="4">
      <t>センタク</t>
    </rPh>
    <rPh sb="4" eb="6">
      <t>シエン</t>
    </rPh>
    <phoneticPr fontId="30"/>
  </si>
  <si>
    <t>就労選択支援員</t>
    <rPh sb="0" eb="2">
      <t>シュウロウ</t>
    </rPh>
    <rPh sb="2" eb="4">
      <t>センタク</t>
    </rPh>
    <rPh sb="4" eb="7">
      <t>シエンイン</t>
    </rPh>
    <phoneticPr fontId="30"/>
  </si>
  <si>
    <t>事業所の連絡先（電話番号）</t>
    <rPh sb="0" eb="3">
      <t>ジギョウショ</t>
    </rPh>
    <rPh sb="4" eb="6">
      <t>レンラク</t>
    </rPh>
    <rPh sb="6" eb="7">
      <t>サキ</t>
    </rPh>
    <rPh sb="8" eb="10">
      <t>デンワ</t>
    </rPh>
    <rPh sb="10" eb="12">
      <t>バンゴウ</t>
    </rPh>
    <phoneticPr fontId="4"/>
  </si>
  <si>
    <t>申請者の名称</t>
    <rPh sb="0" eb="3">
      <t>シンセイシャ</t>
    </rPh>
    <rPh sb="4" eb="6">
      <t>メイショウ</t>
    </rPh>
    <phoneticPr fontId="30"/>
  </si>
  <si>
    <t>申請者の重たる事務所の所在地</t>
    <rPh sb="0" eb="3">
      <t>シンセイシャ</t>
    </rPh>
    <rPh sb="4" eb="5">
      <t>オモ</t>
    </rPh>
    <rPh sb="7" eb="10">
      <t>ジムショ</t>
    </rPh>
    <rPh sb="11" eb="14">
      <t>ショザイチ</t>
    </rPh>
    <phoneticPr fontId="4"/>
  </si>
  <si>
    <t>申請者（代表者）の氏名、生年月日、住所及び職名</t>
    <rPh sb="0" eb="3">
      <t>シンセイシャ</t>
    </rPh>
    <rPh sb="4" eb="7">
      <t>ダイヒョウシャ</t>
    </rPh>
    <rPh sb="9" eb="11">
      <t>シメイ</t>
    </rPh>
    <rPh sb="12" eb="16">
      <t>セイネンガッピ</t>
    </rPh>
    <rPh sb="17" eb="19">
      <t>ジュウショ</t>
    </rPh>
    <rPh sb="19" eb="20">
      <t>オヨ</t>
    </rPh>
    <rPh sb="21" eb="23">
      <t>ショクメイ</t>
    </rPh>
    <phoneticPr fontId="30"/>
  </si>
  <si>
    <t>法人等の種類</t>
    <rPh sb="0" eb="3">
      <t>ホウジントウ</t>
    </rPh>
    <rPh sb="4" eb="6">
      <t>シュルイ</t>
    </rPh>
    <phoneticPr fontId="4"/>
  </si>
  <si>
    <t>○</t>
    <phoneticPr fontId="4"/>
  </si>
  <si>
    <t>登記事項証明書又は条例等（当該事業に関する者に限る。）</t>
    <rPh sb="0" eb="7">
      <t>トウキジコウショウメイショ</t>
    </rPh>
    <rPh sb="7" eb="8">
      <t>マタ</t>
    </rPh>
    <rPh sb="9" eb="11">
      <t>ジョウレイ</t>
    </rPh>
    <rPh sb="11" eb="12">
      <t>ナド</t>
    </rPh>
    <rPh sb="13" eb="17">
      <t>トウガイジギョウ</t>
    </rPh>
    <rPh sb="18" eb="19">
      <t>カン</t>
    </rPh>
    <rPh sb="21" eb="22">
      <t>モノ</t>
    </rPh>
    <rPh sb="23" eb="24">
      <t>カギ</t>
    </rPh>
    <phoneticPr fontId="4"/>
  </si>
  <si>
    <t>事業所の構造概要・平面図・設備の概要</t>
    <rPh sb="0" eb="3">
      <t>ジギョウショ</t>
    </rPh>
    <rPh sb="4" eb="8">
      <t>コウゾウガイヨウ</t>
    </rPh>
    <rPh sb="9" eb="12">
      <t>ヘイメンズ</t>
    </rPh>
    <rPh sb="13" eb="15">
      <t>セツビ</t>
    </rPh>
    <rPh sb="16" eb="18">
      <t>ガイヨウ</t>
    </rPh>
    <phoneticPr fontId="4"/>
  </si>
  <si>
    <t>（県様式１）</t>
    <rPh sb="1" eb="2">
      <t>ケン</t>
    </rPh>
    <rPh sb="2" eb="4">
      <t>ヨウシキ</t>
    </rPh>
    <phoneticPr fontId="4"/>
  </si>
  <si>
    <t>平面図</t>
    <rPh sb="0" eb="3">
      <t>ヘイメンズ</t>
    </rPh>
    <phoneticPr fontId="4"/>
  </si>
  <si>
    <t>備考１．各室の用途及び面積を記載してください。</t>
    <rPh sb="0" eb="2">
      <t>ビコウ</t>
    </rPh>
    <rPh sb="4" eb="6">
      <t>カクシツ</t>
    </rPh>
    <rPh sb="7" eb="9">
      <t>ヨウト</t>
    </rPh>
    <rPh sb="9" eb="10">
      <t>オヨ</t>
    </rPh>
    <rPh sb="11" eb="13">
      <t>メンセキ</t>
    </rPh>
    <rPh sb="14" eb="16">
      <t>キサイ</t>
    </rPh>
    <phoneticPr fontId="4"/>
  </si>
  <si>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</si>
  <si>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県様式１</t>
    <rPh sb="0" eb="1">
      <t>ケン</t>
    </rPh>
    <rPh sb="1" eb="3">
      <t>ヨウシキ</t>
    </rPh>
    <phoneticPr fontId="4"/>
  </si>
  <si>
    <t>平面図</t>
    <rPh sb="0" eb="3">
      <t>ヘイメンズ</t>
    </rPh>
    <phoneticPr fontId="4"/>
  </si>
  <si>
    <t>管理者の氏名、生年月日、住所及び経歴</t>
    <rPh sb="0" eb="3">
      <t>カンリシャ</t>
    </rPh>
    <rPh sb="4" eb="6">
      <t>シメイ</t>
    </rPh>
    <rPh sb="7" eb="11">
      <t>セイネンガッピ</t>
    </rPh>
    <rPh sb="12" eb="14">
      <t>ジュウショ</t>
    </rPh>
    <rPh sb="14" eb="15">
      <t>オヨ</t>
    </rPh>
    <rPh sb="16" eb="18">
      <t>ケイレキ</t>
    </rPh>
    <phoneticPr fontId="30"/>
  </si>
  <si>
    <t>サービス管理責任者の氏名、生年月日、住所及び経歴</t>
    <rPh sb="4" eb="6">
      <t>カンリ</t>
    </rPh>
    <rPh sb="6" eb="9">
      <t>セキニンシャ</t>
    </rPh>
    <rPh sb="10" eb="12">
      <t>シメイ</t>
    </rPh>
    <rPh sb="13" eb="15">
      <t>セイネン</t>
    </rPh>
    <rPh sb="15" eb="17">
      <t>ガッピ</t>
    </rPh>
    <rPh sb="18" eb="20">
      <t>ジュウショ</t>
    </rPh>
    <rPh sb="20" eb="21">
      <t>オヨ</t>
    </rPh>
    <rPh sb="22" eb="24">
      <t>ケイレキ</t>
    </rPh>
    <phoneticPr fontId="30"/>
  </si>
  <si>
    <t>（県様式３－２）</t>
    <rPh sb="1" eb="2">
      <t>ケン</t>
    </rPh>
    <rPh sb="2" eb="4">
      <t>ヨウシキ</t>
    </rPh>
    <phoneticPr fontId="4"/>
  </si>
  <si>
    <t>サービス管理責任者の兼務に関する調書</t>
    <phoneticPr fontId="4"/>
  </si>
  <si>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4"/>
  </si>
  <si>
    <t xml:space="preserve">
就労継続支援Ｂ型</t>
    <rPh sb="1" eb="3">
      <t>シュウロウ</t>
    </rPh>
    <rPh sb="3" eb="5">
      <t>ケイゾク</t>
    </rPh>
    <rPh sb="5" eb="7">
      <t>シエン</t>
    </rPh>
    <rPh sb="8" eb="9">
      <t>カタ</t>
    </rPh>
    <phoneticPr fontId="4"/>
  </si>
  <si>
    <t xml:space="preserve">
就労継続支援Ｂ型
生活介護</t>
    <rPh sb="1" eb="3">
      <t>シュウロウ</t>
    </rPh>
    <rPh sb="3" eb="5">
      <t>ケイゾク</t>
    </rPh>
    <rPh sb="5" eb="7">
      <t>シエン</t>
    </rPh>
    <rPh sb="8" eb="9">
      <t>カタ</t>
    </rPh>
    <rPh sb="10" eb="12">
      <t>セイカツ</t>
    </rPh>
    <rPh sb="12" eb="14">
      <t>カイゴ</t>
    </rPh>
    <phoneticPr fontId="4"/>
  </si>
  <si>
    <t>法人番号(13桁)</t>
    <rPh sb="0" eb="2">
      <t>ホウジン</t>
    </rPh>
    <rPh sb="2" eb="4">
      <t>バンゴウ</t>
    </rPh>
    <rPh sb="7" eb="8">
      <t>ケタ</t>
    </rPh>
    <phoneticPr fontId="49"/>
  </si>
  <si>
    <t>障害児対象事業の該当有無</t>
    <phoneticPr fontId="49"/>
  </si>
  <si>
    <t>利用する障害児の推定数</t>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</si>
</sst>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409]d;@"/>
    <numFmt numFmtId="178" formatCode="aaa"/>
    <numFmt numFmtId="179" formatCode="[$-409]d&quot;月&quot;"/>
    <numFmt numFmtId="180" formatCode="0_ "/>
    <numFmt numFmtId="181" formatCode=";;;"/>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scheme val="minor"/>
    </font>
    <font>
      <sz val="9"/>
      <color theme="1"/>
      <name val="ＭＳ ゴシック"/>
      <family val="3"/>
      <charset val="128"/>
    </font>
    <font>
      <sz val="12"/>
      <name val="ＭＳ Ｐゴシック"/>
      <family val="3"/>
      <charset val="128"/>
    </font>
    <font>
      <sz val="18"/>
      <name val="ＭＳ ゴシック"/>
      <family val="3"/>
      <charset val="128"/>
    </font>
    <font>
      <b/>
      <sz val="12"/>
      <name val="ＭＳ ゴシック"/>
      <family val="3"/>
      <charset val="128"/>
    </font>
    <font>
      <sz val="11"/>
      <name val="HGｺﾞｼｯｸM"/>
      <family val="3"/>
      <charset val="128"/>
    </font>
    <font>
      <sz val="8"/>
      <name val="HGｺﾞｼｯｸM"/>
      <family val="3"/>
      <charset val="128"/>
    </font>
    <font>
      <b/>
      <sz val="14"/>
      <name val="HGｺﾞｼｯｸM"/>
      <family val="3"/>
      <charset val="128"/>
    </font>
    <font>
      <sz val="14"/>
      <name val="HGｺﾞｼｯｸM"/>
      <family val="3"/>
      <charset val="128"/>
    </font>
    <font>
      <u/>
      <sz val="18"/>
      <name val="ＭＳ ゴシック"/>
      <family val="3"/>
      <charset val="128"/>
    </font>
    <font>
      <b/>
      <sz val="22"/>
      <name val="ＭＳ ゴシック"/>
      <family val="3"/>
      <charset val="128"/>
    </font>
    <font>
      <sz val="24"/>
      <name val="ＭＳ ゴシック"/>
      <family val="3"/>
      <charset val="128"/>
    </font>
    <font>
      <b/>
      <sz val="24"/>
      <name val="ＭＳ ゴシック"/>
      <family val="3"/>
      <charset val="128"/>
    </font>
    <font>
      <sz val="12"/>
      <name val="HG明朝B"/>
      <family val="1"/>
      <charset val="128"/>
    </font>
    <font>
      <sz val="10"/>
      <name val="HG明朝B"/>
      <family val="1"/>
      <charset val="128"/>
    </font>
    <font>
      <sz val="24"/>
      <name val="HG明朝B"/>
      <family val="1"/>
      <charset val="128"/>
    </font>
    <font>
      <sz val="9"/>
      <name val="HGｺﾞｼｯｸM"/>
      <family val="3"/>
      <charset val="128"/>
    </font>
    <font>
      <sz val="11"/>
      <color theme="1"/>
      <name val="ＭＳ ゴシック"/>
      <family val="2"/>
      <charset val="128"/>
    </font>
    <font>
      <sz val="10"/>
      <name val="ＭＳ Ｐゴシック"/>
      <family val="2"/>
      <charset val="128"/>
    </font>
    <font>
      <sz val="6"/>
      <name val="游ゴシック"/>
      <family val="3"/>
      <charset val="128"/>
    </font>
    <font>
      <sz val="8"/>
      <color theme="1"/>
      <name val="ＭＳ ゴシック"/>
      <family val="3"/>
      <charset val="128"/>
    </font>
    <font>
      <b/>
      <u/>
      <sz val="8"/>
      <name val="HGｺﾞｼｯｸM"/>
      <family val="3"/>
      <charset val="128"/>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name val="ＭＳ ゴシック"/>
      <family val="3"/>
      <charset val="128"/>
    </font>
    <font>
      <sz val="11"/>
      <color rgb="FFFF0000"/>
      <name val="ＭＳ Ｐゴシック"/>
      <family val="3"/>
      <charset val="128"/>
      <scheme val="minor"/>
    </font>
    <font>
      <sz val="12"/>
      <color rgb="FFFF0000"/>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ＭＳ Ｐゴシック"/>
      <family val="3"/>
      <charset val="128"/>
      <scheme val="minor"/>
    </font>
    <font>
      <sz val="6"/>
      <name val="ＭＳ Ｐゴシック"/>
      <family val="2"/>
      <charset val="128"/>
      <scheme val="minor"/>
    </font>
    <font>
      <sz val="11"/>
      <name val="ＭＳ Ｐゴシック"/>
      <family val="2"/>
      <charset val="128"/>
      <scheme val="minor"/>
    </font>
    <font>
      <b/>
      <sz val="10"/>
      <name val="ＭＳ ゴシック"/>
      <family val="3"/>
      <charset val="128"/>
    </font>
    <font>
      <sz val="10"/>
      <color rgb="FF000000"/>
      <name val="ＭＳ ゴシック"/>
      <family val="3"/>
      <charset val="128"/>
    </font>
    <font>
      <sz val="9"/>
      <color rgb="FFFF0000"/>
      <name val="ＭＳ Ｐゴシック"/>
      <family val="3"/>
      <charset val="128"/>
    </font>
    <font>
      <sz val="11"/>
      <color rgb="FF000000"/>
      <name val="ＭＳ Ｐゴシック"/>
      <family val="3"/>
      <charset val="128"/>
    </font>
    <font>
      <sz val="8"/>
      <color rgb="FFC00000"/>
      <name val="ＭＳ ゴシック"/>
      <family val="3"/>
      <charset val="128"/>
    </font>
  </fonts>
  <fills count="12">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9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style="medium">
        <color indexed="64"/>
      </top>
      <bottom/>
      <diagonal/>
    </border>
    <border>
      <left style="medium">
        <color indexed="64"/>
      </left>
      <right/>
      <top style="medium">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uble">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dotted">
        <color indexed="64"/>
      </right>
      <top style="thin">
        <color indexed="64"/>
      </top>
      <bottom style="thin">
        <color indexed="64"/>
      </bottom>
      <diagonal/>
    </border>
  </borders>
  <cellStyleXfs count="22">
    <xf numFmtId="0" fontId="0" fillId="0" borderId="0">
      <alignment vertical="center"/>
    </xf>
    <xf numFmtId="0" fontId="3" fillId="0" borderId="0">
      <alignment vertical="center"/>
    </xf>
    <xf numFmtId="0" fontId="11" fillId="0" borderId="0">
      <alignment vertical="center"/>
    </xf>
    <xf numFmtId="0" fontId="3" fillId="0" borderId="0">
      <alignment vertical="center"/>
    </xf>
    <xf numFmtId="0" fontId="3" fillId="0" borderId="0"/>
    <xf numFmtId="0" fontId="11" fillId="0" borderId="0">
      <alignment vertical="center"/>
    </xf>
    <xf numFmtId="0" fontId="3" fillId="0" borderId="0"/>
    <xf numFmtId="0" fontId="3" fillId="0" borderId="0"/>
    <xf numFmtId="0" fontId="28" fillId="0" borderId="0">
      <alignment vertical="center"/>
    </xf>
    <xf numFmtId="38" fontId="29" fillId="0" borderId="0" applyFont="0" applyFill="0" applyBorder="0" applyAlignment="0" applyProtection="0"/>
    <xf numFmtId="0" fontId="3" fillId="0" borderId="0">
      <alignment vertical="center"/>
    </xf>
    <xf numFmtId="0" fontId="11" fillId="0" borderId="0">
      <alignment vertical="center"/>
    </xf>
    <xf numFmtId="0" fontId="37" fillId="0" borderId="0">
      <alignment vertical="center"/>
    </xf>
    <xf numFmtId="0" fontId="13" fillId="0" borderId="0" applyBorder="0"/>
    <xf numFmtId="0" fontId="13" fillId="0" borderId="0" applyBorder="0"/>
    <xf numFmtId="0" fontId="3" fillId="0" borderId="0"/>
    <xf numFmtId="0" fontId="3" fillId="0" borderId="0"/>
    <xf numFmtId="0" fontId="3" fillId="0" borderId="0"/>
    <xf numFmtId="0" fontId="3" fillId="0" borderId="0">
      <alignment vertical="center"/>
    </xf>
    <xf numFmtId="0" fontId="2" fillId="0" borderId="0">
      <alignment vertical="center"/>
    </xf>
    <xf numFmtId="0" fontId="1" fillId="0" borderId="0">
      <alignment vertical="center"/>
    </xf>
    <xf numFmtId="0" fontId="3" fillId="0" borderId="0"/>
  </cellStyleXfs>
  <cellXfs count="711">
    <xf numFmtId="0" fontId="0" fillId="0" borderId="0" xfId="0">
      <alignment vertical="center"/>
    </xf>
    <xf numFmtId="0" fontId="5" fillId="0" borderId="0" xfId="1" applyFont="1">
      <alignment vertical="center"/>
    </xf>
    <xf numFmtId="0" fontId="5" fillId="0" borderId="0" xfId="1" applyFont="1" applyAlignment="1">
      <alignment vertical="center" textRotation="255" shrinkToFit="1"/>
    </xf>
    <xf numFmtId="0" fontId="7" fillId="0" borderId="0" xfId="1" applyFont="1" applyAlignment="1">
      <alignment horizontal="left" vertical="center"/>
    </xf>
    <xf numFmtId="0" fontId="27" fillId="0" borderId="0" xfId="10" applyFont="1" applyAlignment="1">
      <alignment horizontal="left" vertical="center"/>
    </xf>
    <xf numFmtId="0" fontId="16" fillId="0" borderId="0" xfId="10" applyFont="1" applyAlignment="1"/>
    <xf numFmtId="0" fontId="27" fillId="0" borderId="0" xfId="10" applyFont="1" applyAlignment="1"/>
    <xf numFmtId="0" fontId="12" fillId="0" borderId="24" xfId="10" applyFont="1" applyBorder="1" applyAlignment="1">
      <alignment horizontal="left" vertical="center" wrapText="1"/>
    </xf>
    <xf numFmtId="0" fontId="12" fillId="0" borderId="30" xfId="10" applyFont="1" applyBorder="1" applyAlignment="1">
      <alignment horizontal="left" vertical="center" wrapText="1"/>
    </xf>
    <xf numFmtId="0" fontId="12" fillId="0" borderId="30" xfId="10" applyFont="1" applyBorder="1" applyAlignment="1">
      <alignment horizontal="center" vertical="center" wrapText="1"/>
    </xf>
    <xf numFmtId="0" fontId="31" fillId="0" borderId="47" xfId="10" applyFont="1" applyBorder="1" applyAlignment="1">
      <alignment horizontal="left" vertical="center" wrapText="1"/>
    </xf>
    <xf numFmtId="0" fontId="27" fillId="0" borderId="0" xfId="10" applyFont="1">
      <alignment vertical="center"/>
    </xf>
    <xf numFmtId="0" fontId="27" fillId="3" borderId="19" xfId="10" applyFont="1" applyFill="1" applyBorder="1">
      <alignment vertical="center"/>
    </xf>
    <xf numFmtId="0" fontId="27" fillId="3" borderId="47" xfId="10" applyFont="1" applyFill="1" applyBorder="1" applyAlignment="1">
      <alignment vertical="center" shrinkToFit="1"/>
    </xf>
    <xf numFmtId="0" fontId="27" fillId="3" borderId="29" xfId="10" applyFont="1" applyFill="1" applyBorder="1" applyAlignment="1">
      <alignment horizontal="center" vertical="center"/>
    </xf>
    <xf numFmtId="0" fontId="27" fillId="3" borderId="24" xfId="10" applyFont="1" applyFill="1" applyBorder="1" applyAlignment="1">
      <alignment horizontal="center" vertical="center"/>
    </xf>
    <xf numFmtId="0" fontId="27" fillId="3" borderId="47" xfId="10" applyFont="1" applyFill="1" applyBorder="1" applyAlignment="1">
      <alignment horizontal="center" vertical="center"/>
    </xf>
    <xf numFmtId="0" fontId="27" fillId="0" borderId="23" xfId="10" applyFont="1" applyBorder="1">
      <alignment vertical="center"/>
    </xf>
    <xf numFmtId="0" fontId="27" fillId="0" borderId="37" xfId="10" applyFont="1" applyBorder="1" applyAlignment="1">
      <alignment vertical="center" shrinkToFit="1"/>
    </xf>
    <xf numFmtId="0" fontId="27" fillId="0" borderId="34" xfId="10" applyFont="1" applyBorder="1" applyAlignment="1">
      <alignment horizontal="center" vertical="center"/>
    </xf>
    <xf numFmtId="0" fontId="27" fillId="0" borderId="22" xfId="10" applyFont="1" applyBorder="1" applyAlignment="1">
      <alignment horizontal="center" vertical="center"/>
    </xf>
    <xf numFmtId="0" fontId="27" fillId="0" borderId="37" xfId="10" applyFont="1" applyBorder="1" applyAlignment="1">
      <alignment horizontal="center" vertical="center"/>
    </xf>
    <xf numFmtId="0" fontId="27" fillId="3" borderId="23" xfId="10" applyFont="1" applyFill="1" applyBorder="1">
      <alignment vertical="center"/>
    </xf>
    <xf numFmtId="0" fontId="27" fillId="3" borderId="37" xfId="10" applyFont="1" applyFill="1" applyBorder="1" applyAlignment="1">
      <alignment vertical="center" shrinkToFit="1"/>
    </xf>
    <xf numFmtId="0" fontId="27" fillId="3" borderId="34" xfId="10" applyFont="1" applyFill="1" applyBorder="1" applyAlignment="1">
      <alignment horizontal="center" vertical="center"/>
    </xf>
    <xf numFmtId="0" fontId="27" fillId="3" borderId="22" xfId="10" applyFont="1" applyFill="1" applyBorder="1" applyAlignment="1">
      <alignment horizontal="center" vertical="center"/>
    </xf>
    <xf numFmtId="0" fontId="27" fillId="3" borderId="37" xfId="10" applyFont="1" applyFill="1" applyBorder="1" applyAlignment="1">
      <alignment horizontal="center" vertical="center"/>
    </xf>
    <xf numFmtId="0" fontId="27" fillId="0" borderId="38" xfId="10" applyFont="1" applyBorder="1">
      <alignment vertical="center"/>
    </xf>
    <xf numFmtId="0" fontId="27" fillId="0" borderId="41" xfId="10" applyFont="1" applyBorder="1" applyAlignment="1">
      <alignment vertical="center" shrinkToFit="1"/>
    </xf>
    <xf numFmtId="0" fontId="27" fillId="0" borderId="40" xfId="10" applyFont="1" applyBorder="1" applyAlignment="1">
      <alignment horizontal="center" vertical="center"/>
    </xf>
    <xf numFmtId="0" fontId="27" fillId="0" borderId="39" xfId="10" applyFont="1" applyBorder="1" applyAlignment="1">
      <alignment horizontal="center" vertical="center"/>
    </xf>
    <xf numFmtId="0" fontId="27" fillId="0" borderId="41" xfId="10" applyFont="1" applyBorder="1" applyAlignment="1">
      <alignment horizontal="center" vertical="center"/>
    </xf>
    <xf numFmtId="0" fontId="17" fillId="0" borderId="0" xfId="10" applyFont="1">
      <alignment vertical="center"/>
    </xf>
    <xf numFmtId="0" fontId="32" fillId="0" borderId="0" xfId="10" applyFont="1">
      <alignment vertical="center"/>
    </xf>
    <xf numFmtId="0" fontId="33" fillId="0" borderId="0" xfId="1" applyFont="1" applyAlignment="1">
      <alignment horizontal="left" vertical="center"/>
    </xf>
    <xf numFmtId="0" fontId="6" fillId="0" borderId="0" xfId="1" applyFont="1" applyAlignment="1">
      <alignment horizontal="left" vertical="center"/>
    </xf>
    <xf numFmtId="0" fontId="7" fillId="0" borderId="0" xfId="1" applyFont="1">
      <alignment vertical="center"/>
    </xf>
    <xf numFmtId="0" fontId="34" fillId="0" borderId="0" xfId="11" applyFont="1">
      <alignment vertical="center"/>
    </xf>
    <xf numFmtId="0" fontId="7" fillId="0" borderId="0" xfId="1" applyFont="1" applyAlignment="1">
      <alignment horizontal="right" vertical="center"/>
    </xf>
    <xf numFmtId="0" fontId="7" fillId="0" borderId="0" xfId="1" applyFont="1" applyAlignment="1">
      <alignment horizontal="center" vertical="center"/>
    </xf>
    <xf numFmtId="0" fontId="36" fillId="0" borderId="0" xfId="11" applyFont="1">
      <alignment vertical="center"/>
    </xf>
    <xf numFmtId="0" fontId="37" fillId="0" borderId="0" xfId="11" applyFont="1">
      <alignment vertical="center"/>
    </xf>
    <xf numFmtId="0" fontId="37" fillId="0" borderId="0" xfId="11" applyFont="1" applyAlignment="1">
      <alignment horizontal="right" vertical="center"/>
    </xf>
    <xf numFmtId="0" fontId="37" fillId="7" borderId="22" xfId="11" applyFont="1" applyFill="1" applyBorder="1">
      <alignment vertical="center"/>
    </xf>
    <xf numFmtId="0" fontId="38" fillId="0" borderId="0" xfId="1" applyFont="1" applyAlignment="1">
      <alignment horizontal="center" vertical="center"/>
    </xf>
    <xf numFmtId="177" fontId="38" fillId="0" borderId="22" xfId="1" applyNumberFormat="1" applyFont="1" applyBorder="1">
      <alignment vertical="center"/>
    </xf>
    <xf numFmtId="178" fontId="38" fillId="0" borderId="22" xfId="1" applyNumberFormat="1" applyFont="1" applyBorder="1">
      <alignment vertical="center"/>
    </xf>
    <xf numFmtId="0" fontId="7" fillId="0" borderId="22" xfId="1" applyFont="1" applyBorder="1">
      <alignment vertical="center"/>
    </xf>
    <xf numFmtId="0" fontId="38" fillId="4" borderId="22" xfId="1" applyFont="1" applyFill="1" applyBorder="1" applyAlignment="1">
      <alignment horizontal="left" vertical="center"/>
    </xf>
    <xf numFmtId="0" fontId="38" fillId="4" borderId="35" xfId="1" applyFont="1" applyFill="1" applyBorder="1" applyAlignment="1">
      <alignment horizontal="center" vertical="center"/>
    </xf>
    <xf numFmtId="0" fontId="38" fillId="6" borderId="22" xfId="1" applyFont="1" applyFill="1" applyBorder="1">
      <alignment vertical="center"/>
    </xf>
    <xf numFmtId="0" fontId="38" fillId="6" borderId="35" xfId="1" applyFont="1" applyFill="1" applyBorder="1">
      <alignment vertical="center"/>
    </xf>
    <xf numFmtId="0" fontId="38" fillId="5" borderId="22" xfId="1" applyFont="1" applyFill="1" applyBorder="1" applyAlignment="1">
      <alignment horizontal="right" vertical="center"/>
    </xf>
    <xf numFmtId="0" fontId="38" fillId="0" borderId="34" xfId="1" applyFont="1" applyBorder="1" applyAlignment="1">
      <alignment horizontal="right" vertical="center"/>
    </xf>
    <xf numFmtId="176" fontId="38" fillId="0" borderId="22" xfId="1" applyNumberFormat="1" applyFont="1" applyBorder="1" applyAlignment="1">
      <alignment horizontal="right" vertical="center"/>
    </xf>
    <xf numFmtId="0" fontId="38" fillId="0" borderId="22" xfId="1" applyFont="1" applyBorder="1" applyAlignment="1">
      <alignment horizontal="right" vertical="center"/>
    </xf>
    <xf numFmtId="0" fontId="38" fillId="5" borderId="44" xfId="1" applyFont="1" applyFill="1" applyBorder="1" applyAlignment="1">
      <alignment horizontal="right" vertical="center"/>
    </xf>
    <xf numFmtId="0" fontId="38" fillId="0" borderId="71" xfId="1" applyFont="1" applyBorder="1" applyAlignment="1">
      <alignment horizontal="right" vertical="center"/>
    </xf>
    <xf numFmtId="0" fontId="38" fillId="0" borderId="0" xfId="1" applyFont="1">
      <alignment vertical="center"/>
    </xf>
    <xf numFmtId="179" fontId="38" fillId="0" borderId="22" xfId="1" applyNumberFormat="1" applyFont="1" applyBorder="1" applyAlignment="1">
      <alignment horizontal="center" vertical="center"/>
    </xf>
    <xf numFmtId="0" fontId="38" fillId="0" borderId="22" xfId="1" applyFont="1" applyBorder="1" applyAlignment="1">
      <alignment horizontal="center" vertical="center" wrapText="1"/>
    </xf>
    <xf numFmtId="0" fontId="11" fillId="0" borderId="0" xfId="11">
      <alignment vertical="center"/>
    </xf>
    <xf numFmtId="0" fontId="38" fillId="0" borderId="22" xfId="1" applyFont="1" applyBorder="1">
      <alignment vertical="center"/>
    </xf>
    <xf numFmtId="176" fontId="38" fillId="0" borderId="22" xfId="1" applyNumberFormat="1" applyFont="1" applyBorder="1">
      <alignment vertical="center"/>
    </xf>
    <xf numFmtId="0" fontId="38" fillId="0" borderId="15" xfId="1" applyFont="1" applyBorder="1" applyAlignment="1">
      <alignment vertical="center" wrapText="1"/>
    </xf>
    <xf numFmtId="0" fontId="40" fillId="0" borderId="0" xfId="11" applyFont="1">
      <alignment vertical="center"/>
    </xf>
    <xf numFmtId="0" fontId="41" fillId="0" borderId="0" xfId="1" applyFont="1">
      <alignment vertical="center"/>
    </xf>
    <xf numFmtId="0" fontId="38" fillId="0" borderId="44" xfId="1" applyFont="1" applyBorder="1" applyAlignment="1">
      <alignment vertical="center" wrapText="1"/>
    </xf>
    <xf numFmtId="176" fontId="38" fillId="0" borderId="74" xfId="1" applyNumberFormat="1" applyFont="1" applyBorder="1">
      <alignment vertical="center"/>
    </xf>
    <xf numFmtId="0" fontId="38" fillId="0" borderId="0" xfId="1" applyFont="1" applyAlignment="1">
      <alignment horizontal="left" vertical="center"/>
    </xf>
    <xf numFmtId="0" fontId="39" fillId="0" borderId="0" xfId="1" applyFont="1">
      <alignment vertical="center"/>
    </xf>
    <xf numFmtId="0" fontId="38" fillId="0" borderId="35" xfId="12" applyFont="1" applyBorder="1" applyAlignment="1">
      <alignment horizontal="center" vertical="center"/>
    </xf>
    <xf numFmtId="0" fontId="38" fillId="0" borderId="22" xfId="12" applyFont="1" applyBorder="1" applyAlignment="1">
      <alignment horizontal="center" vertical="center"/>
    </xf>
    <xf numFmtId="0" fontId="38" fillId="0" borderId="22" xfId="1" applyFont="1" applyBorder="1" applyAlignment="1">
      <alignment horizontal="center" vertical="center"/>
    </xf>
    <xf numFmtId="0" fontId="38" fillId="8" borderId="22" xfId="12" applyFont="1" applyFill="1" applyBorder="1" applyAlignment="1">
      <alignment horizontal="center" vertical="center"/>
    </xf>
    <xf numFmtId="0" fontId="43" fillId="0" borderId="0" xfId="12" applyFont="1" applyAlignment="1">
      <alignment horizontal="center" vertical="center"/>
    </xf>
    <xf numFmtId="0" fontId="7" fillId="0" borderId="0" xfId="12" applyFont="1" applyAlignment="1">
      <alignment horizontal="center" vertical="center"/>
    </xf>
    <xf numFmtId="0" fontId="44" fillId="0" borderId="0" xfId="1" applyFont="1" applyAlignment="1">
      <alignment horizontal="center" vertical="center"/>
    </xf>
    <xf numFmtId="0" fontId="44" fillId="0" borderId="0" xfId="12" applyFont="1" applyAlignment="1">
      <alignment horizontal="center" vertical="center"/>
    </xf>
    <xf numFmtId="0" fontId="44" fillId="0" borderId="0" xfId="1" applyFont="1">
      <alignment vertical="center"/>
    </xf>
    <xf numFmtId="0" fontId="43" fillId="0" borderId="0" xfId="1" applyFont="1">
      <alignment vertical="center"/>
    </xf>
    <xf numFmtId="0" fontId="43" fillId="0" borderId="0" xfId="1" applyFont="1" applyAlignment="1">
      <alignment horizontal="center" vertical="center"/>
    </xf>
    <xf numFmtId="0" fontId="38" fillId="0" borderId="0" xfId="1" applyFont="1" applyAlignment="1">
      <alignment vertical="center" textRotation="255" shrinkToFit="1"/>
    </xf>
    <xf numFmtId="0" fontId="38" fillId="0" borderId="22" xfId="1" applyFont="1" applyBorder="1" applyAlignment="1">
      <alignment vertical="center" textRotation="255" shrinkToFit="1"/>
    </xf>
    <xf numFmtId="0" fontId="38" fillId="0" borderId="35" xfId="1" applyFont="1" applyBorder="1" applyAlignment="1">
      <alignment horizontal="left" vertical="center"/>
    </xf>
    <xf numFmtId="0" fontId="38" fillId="0" borderId="33" xfId="1" applyFont="1" applyBorder="1" applyAlignment="1">
      <alignment horizontal="left" vertical="center"/>
    </xf>
    <xf numFmtId="0" fontId="38" fillId="0" borderId="34" xfId="1" applyFont="1" applyBorder="1" applyAlignment="1">
      <alignment horizontal="left" vertical="center"/>
    </xf>
    <xf numFmtId="176" fontId="38" fillId="0" borderId="22" xfId="1" applyNumberFormat="1" applyFont="1" applyBorder="1" applyAlignment="1">
      <alignment horizontal="center" vertical="center"/>
    </xf>
    <xf numFmtId="0" fontId="48" fillId="0" borderId="0" xfId="11" applyFont="1">
      <alignment vertical="center"/>
    </xf>
    <xf numFmtId="49" fontId="3" fillId="0" borderId="0" xfId="13" applyNumberFormat="1" applyFont="1" applyAlignment="1">
      <alignment vertical="center"/>
    </xf>
    <xf numFmtId="49" fontId="3" fillId="0" borderId="0" xfId="13" applyNumberFormat="1" applyFont="1" applyBorder="1" applyAlignment="1">
      <alignment vertical="center"/>
    </xf>
    <xf numFmtId="49" fontId="10" fillId="0" borderId="0" xfId="13" applyNumberFormat="1" applyFont="1" applyBorder="1" applyAlignment="1">
      <alignment vertical="center"/>
    </xf>
    <xf numFmtId="49" fontId="3" fillId="0" borderId="0" xfId="13" applyNumberFormat="1" applyFont="1" applyBorder="1" applyAlignment="1">
      <alignment horizontal="center" vertical="center"/>
    </xf>
    <xf numFmtId="49" fontId="3" fillId="0" borderId="0" xfId="14" applyNumberFormat="1" applyFont="1" applyBorder="1" applyAlignment="1">
      <alignment vertical="center"/>
    </xf>
    <xf numFmtId="49" fontId="3" fillId="0" borderId="0" xfId="14" applyNumberFormat="1" applyFont="1" applyBorder="1" applyAlignment="1">
      <alignment horizontal="left" vertical="center"/>
    </xf>
    <xf numFmtId="49" fontId="3" fillId="0" borderId="0" xfId="13" applyNumberFormat="1" applyFont="1" applyBorder="1" applyAlignment="1">
      <alignment horizontal="left" vertical="center"/>
    </xf>
    <xf numFmtId="49" fontId="10" fillId="0" borderId="0" xfId="13" applyNumberFormat="1" applyFont="1" applyBorder="1" applyAlignment="1">
      <alignment vertical="top" wrapText="1"/>
    </xf>
    <xf numFmtId="49" fontId="10" fillId="0" borderId="0" xfId="13" applyNumberFormat="1" applyFont="1" applyBorder="1" applyAlignment="1">
      <alignment vertical="center" wrapText="1"/>
    </xf>
    <xf numFmtId="49" fontId="10" fillId="0" borderId="0" xfId="14" applyNumberFormat="1" applyFont="1" applyBorder="1" applyAlignment="1">
      <alignment horizontal="right" vertical="center"/>
    </xf>
    <xf numFmtId="49" fontId="10" fillId="0" borderId="0" xfId="14" applyNumberFormat="1" applyFont="1" applyBorder="1" applyAlignment="1">
      <alignment vertical="center"/>
    </xf>
    <xf numFmtId="49" fontId="10" fillId="0" borderId="0" xfId="13" applyNumberFormat="1" applyFont="1" applyBorder="1" applyAlignment="1">
      <alignment horizontal="center" vertical="center"/>
    </xf>
    <xf numFmtId="49" fontId="50" fillId="0" borderId="0" xfId="13" applyNumberFormat="1" applyFont="1" applyBorder="1" applyAlignment="1">
      <alignment vertical="center" wrapText="1"/>
    </xf>
    <xf numFmtId="49" fontId="10" fillId="0" borderId="33" xfId="13" applyNumberFormat="1" applyFont="1" applyBorder="1" applyAlignment="1">
      <alignment vertical="center"/>
    </xf>
    <xf numFmtId="49" fontId="3" fillId="0" borderId="0" xfId="15" applyNumberFormat="1" applyAlignment="1">
      <alignment vertical="center"/>
    </xf>
    <xf numFmtId="49" fontId="3" fillId="0" borderId="0" xfId="15" applyNumberFormat="1" applyAlignment="1">
      <alignment horizontal="center" vertical="center"/>
    </xf>
    <xf numFmtId="49" fontId="3" fillId="0" borderId="0" xfId="13" applyNumberFormat="1" applyFont="1" applyAlignment="1">
      <alignment vertical="top"/>
    </xf>
    <xf numFmtId="49" fontId="3" fillId="0" borderId="0" xfId="13" applyNumberFormat="1" applyFont="1" applyBorder="1" applyAlignment="1">
      <alignment vertical="top"/>
    </xf>
    <xf numFmtId="49" fontId="3" fillId="0" borderId="0" xfId="13" applyNumberFormat="1" applyFont="1" applyAlignment="1">
      <alignment horizontal="right" vertical="center"/>
    </xf>
    <xf numFmtId="0" fontId="7" fillId="0" borderId="0" xfId="16" applyFont="1" applyAlignment="1">
      <alignment horizontal="left" vertical="center"/>
    </xf>
    <xf numFmtId="0" fontId="3" fillId="0" borderId="0" xfId="16" applyAlignment="1">
      <alignment horizontal="center" vertical="center"/>
    </xf>
    <xf numFmtId="0" fontId="7" fillId="0" borderId="0" xfId="16" applyFont="1" applyAlignment="1">
      <alignment vertical="center"/>
    </xf>
    <xf numFmtId="0" fontId="7" fillId="0" borderId="42" xfId="16" applyFont="1" applyBorder="1" applyAlignment="1">
      <alignment horizontal="center" vertical="center"/>
    </xf>
    <xf numFmtId="0" fontId="7" fillId="0" borderId="66" xfId="16" applyFont="1" applyBorder="1" applyAlignment="1">
      <alignment horizontal="center" vertical="center"/>
    </xf>
    <xf numFmtId="0" fontId="7" fillId="0" borderId="10" xfId="16" applyFont="1" applyBorder="1" applyAlignment="1">
      <alignment horizontal="left" vertical="center"/>
    </xf>
    <xf numFmtId="49" fontId="7" fillId="0" borderId="9" xfId="16" applyNumberFormat="1" applyFont="1" applyBorder="1" applyAlignment="1" applyProtection="1">
      <alignment horizontal="center" vertical="center"/>
      <protection locked="0"/>
    </xf>
    <xf numFmtId="0" fontId="7" fillId="0" borderId="9" xfId="16" applyFont="1" applyBorder="1" applyAlignment="1">
      <alignment horizontal="left" vertical="center"/>
    </xf>
    <xf numFmtId="0" fontId="7" fillId="0" borderId="11" xfId="16" applyFont="1" applyBorder="1" applyAlignment="1">
      <alignment horizontal="left" vertical="center"/>
    </xf>
    <xf numFmtId="0" fontId="7" fillId="0" borderId="5" xfId="16" applyFont="1" applyBorder="1" applyAlignment="1" applyProtection="1">
      <alignment horizontal="center" vertical="center"/>
      <protection locked="0"/>
    </xf>
    <xf numFmtId="49" fontId="7" fillId="0" borderId="0" xfId="12" applyNumberFormat="1" applyFont="1" applyAlignment="1">
      <alignment horizontal="left" vertical="center"/>
    </xf>
    <xf numFmtId="0" fontId="3" fillId="0" borderId="49" xfId="16" applyBorder="1" applyAlignment="1" applyProtection="1">
      <alignment horizontal="center" vertical="center"/>
      <protection locked="0"/>
    </xf>
    <xf numFmtId="49" fontId="7" fillId="0" borderId="0" xfId="12" applyNumberFormat="1" applyFont="1" applyAlignment="1">
      <alignment horizontal="center" vertical="center" shrinkToFit="1"/>
    </xf>
    <xf numFmtId="0" fontId="7" fillId="0" borderId="9" xfId="16" applyFont="1" applyBorder="1" applyAlignment="1">
      <alignment horizontal="left"/>
    </xf>
    <xf numFmtId="0" fontId="7" fillId="0" borderId="11" xfId="16" applyFont="1" applyBorder="1" applyAlignment="1">
      <alignment horizontal="left"/>
    </xf>
    <xf numFmtId="0" fontId="7" fillId="0" borderId="21" xfId="16" applyFont="1" applyBorder="1" applyAlignment="1">
      <alignment horizontal="center" vertical="center"/>
    </xf>
    <xf numFmtId="0" fontId="7" fillId="0" borderId="0" xfId="16" applyFont="1"/>
    <xf numFmtId="0" fontId="7" fillId="0" borderId="6" xfId="16" applyFont="1" applyBorder="1"/>
    <xf numFmtId="0" fontId="7" fillId="0" borderId="16" xfId="16" applyFont="1" applyBorder="1" applyAlignment="1" applyProtection="1">
      <alignment horizontal="center" vertical="center"/>
      <protection locked="0"/>
    </xf>
    <xf numFmtId="0" fontId="7" fillId="0" borderId="9" xfId="16" applyFont="1" applyBorder="1" applyAlignment="1" applyProtection="1">
      <alignment horizontal="left" vertical="center"/>
      <protection locked="0"/>
    </xf>
    <xf numFmtId="0" fontId="7" fillId="0" borderId="6" xfId="16" applyFont="1" applyBorder="1" applyAlignment="1">
      <alignment horizontal="center" vertical="center"/>
    </xf>
    <xf numFmtId="0" fontId="7" fillId="0" borderId="15" xfId="16" applyFont="1" applyBorder="1" applyAlignment="1" applyProtection="1">
      <alignment horizontal="center" vertical="center"/>
      <protection locked="0"/>
    </xf>
    <xf numFmtId="0" fontId="38" fillId="0" borderId="22" xfId="18" applyFont="1" applyBorder="1" applyAlignment="1">
      <alignment horizontal="center" vertical="center" wrapText="1"/>
    </xf>
    <xf numFmtId="0" fontId="10" fillId="0" borderId="0" xfId="16" applyFont="1" applyAlignment="1">
      <alignment horizontal="left" vertical="center"/>
    </xf>
    <xf numFmtId="0" fontId="7" fillId="0" borderId="0" xfId="16" applyFont="1" applyAlignment="1">
      <alignment horizontal="center" vertical="center" wrapText="1"/>
    </xf>
    <xf numFmtId="0" fontId="7" fillId="0" borderId="44" xfId="16" applyFont="1" applyBorder="1" applyAlignment="1">
      <alignment horizontal="center" vertical="center"/>
    </xf>
    <xf numFmtId="0" fontId="7" fillId="0" borderId="0" xfId="16" applyFont="1" applyAlignment="1">
      <alignment horizontal="center"/>
    </xf>
    <xf numFmtId="0" fontId="7" fillId="0" borderId="0" xfId="16" applyFont="1" applyAlignment="1">
      <alignment horizontal="left"/>
    </xf>
    <xf numFmtId="0" fontId="7" fillId="0" borderId="0" xfId="16" applyFont="1" applyAlignment="1">
      <alignment horizontal="center" vertical="center" textRotation="255" wrapText="1"/>
    </xf>
    <xf numFmtId="0" fontId="38" fillId="0" borderId="0" xfId="16" applyFont="1" applyAlignment="1">
      <alignment horizontal="center" vertical="center"/>
    </xf>
    <xf numFmtId="0" fontId="7" fillId="0" borderId="65" xfId="16" applyFont="1" applyBorder="1" applyAlignment="1">
      <alignment horizontal="center" vertical="center"/>
    </xf>
    <xf numFmtId="0" fontId="7" fillId="0" borderId="0" xfId="16" applyFont="1" applyAlignment="1" applyProtection="1">
      <alignment horizontal="center" vertical="center"/>
      <protection locked="0"/>
    </xf>
    <xf numFmtId="0" fontId="3" fillId="0" borderId="0" xfId="16" applyAlignment="1">
      <alignment horizontal="left" vertical="center"/>
    </xf>
    <xf numFmtId="0" fontId="7" fillId="0" borderId="79" xfId="16" applyFont="1" applyBorder="1" applyAlignment="1">
      <alignment horizontal="center" vertical="center"/>
    </xf>
    <xf numFmtId="0" fontId="7" fillId="0" borderId="0" xfId="17" applyFont="1" applyAlignment="1">
      <alignment horizontal="center" vertical="center" textRotation="255"/>
    </xf>
    <xf numFmtId="0" fontId="7" fillId="0" borderId="0" xfId="17" applyFont="1" applyAlignment="1">
      <alignment horizontal="left" vertical="center"/>
    </xf>
    <xf numFmtId="49" fontId="3" fillId="0" borderId="35" xfId="15" applyNumberFormat="1" applyBorder="1" applyAlignment="1">
      <alignment horizontal="center" vertical="center"/>
    </xf>
    <xf numFmtId="49" fontId="3" fillId="0" borderId="33" xfId="15" applyNumberFormat="1" applyBorder="1" applyAlignment="1">
      <alignment horizontal="center" vertical="center"/>
    </xf>
    <xf numFmtId="0" fontId="7" fillId="0" borderId="68" xfId="16" applyFont="1" applyBorder="1" applyAlignment="1" applyProtection="1">
      <alignment horizontal="center" vertical="center"/>
      <protection locked="0"/>
    </xf>
    <xf numFmtId="0" fontId="7" fillId="0" borderId="67" xfId="16" applyFont="1" applyBorder="1" applyAlignment="1" applyProtection="1">
      <alignment horizontal="center" vertical="center"/>
      <protection locked="0"/>
    </xf>
    <xf numFmtId="0" fontId="7" fillId="0" borderId="9" xfId="16" applyFont="1" applyBorder="1" applyAlignment="1">
      <alignment horizontal="center" vertical="center"/>
    </xf>
    <xf numFmtId="0" fontId="7" fillId="0" borderId="0" xfId="16" applyFont="1" applyAlignment="1">
      <alignment horizontal="center" vertical="center"/>
    </xf>
    <xf numFmtId="0" fontId="7" fillId="0" borderId="14" xfId="16" applyFont="1" applyBorder="1" applyAlignment="1">
      <alignment horizontal="center" vertical="center"/>
    </xf>
    <xf numFmtId="0" fontId="7" fillId="0" borderId="35" xfId="16" applyFont="1" applyBorder="1" applyAlignment="1" applyProtection="1">
      <alignment horizontal="center" vertical="center"/>
      <protection locked="0"/>
    </xf>
    <xf numFmtId="0" fontId="7" fillId="0" borderId="35" xfId="16" applyFont="1" applyBorder="1" applyAlignment="1">
      <alignment horizontal="center" vertical="center"/>
    </xf>
    <xf numFmtId="0" fontId="7" fillId="0" borderId="33" xfId="16" applyFont="1" applyBorder="1" applyAlignment="1">
      <alignment horizontal="center" vertical="center"/>
    </xf>
    <xf numFmtId="0" fontId="7" fillId="0" borderId="14" xfId="16" applyFont="1" applyBorder="1" applyAlignment="1" applyProtection="1">
      <alignment horizontal="center" vertical="center"/>
      <protection locked="0"/>
    </xf>
    <xf numFmtId="0" fontId="7" fillId="0" borderId="22" xfId="16" applyFont="1" applyBorder="1" applyAlignment="1">
      <alignment horizontal="center" vertical="center"/>
    </xf>
    <xf numFmtId="0" fontId="7" fillId="0" borderId="5" xfId="16" applyFont="1" applyBorder="1" applyAlignment="1">
      <alignment horizontal="center" vertical="center"/>
    </xf>
    <xf numFmtId="0" fontId="7" fillId="0" borderId="11" xfId="16" applyFont="1" applyBorder="1" applyAlignment="1">
      <alignment horizontal="center" vertical="center"/>
    </xf>
    <xf numFmtId="0" fontId="7" fillId="0" borderId="16" xfId="16" applyFont="1" applyBorder="1" applyAlignment="1">
      <alignment horizontal="center" vertical="center"/>
    </xf>
    <xf numFmtId="0" fontId="7" fillId="0" borderId="0" xfId="17" applyFont="1" applyAlignment="1">
      <alignment horizontal="left" vertical="center" wrapText="1"/>
    </xf>
    <xf numFmtId="0" fontId="7" fillId="0" borderId="10" xfId="4" applyFont="1" applyBorder="1" applyAlignment="1">
      <alignment horizontal="left" vertical="center" shrinkToFit="1"/>
    </xf>
    <xf numFmtId="0" fontId="7" fillId="0" borderId="22" xfId="18" applyFont="1" applyBorder="1" applyAlignment="1">
      <alignment horizontal="center" vertical="center"/>
    </xf>
    <xf numFmtId="0" fontId="7" fillId="0" borderId="22" xfId="16" applyFont="1" applyBorder="1" applyAlignment="1">
      <alignment horizontal="center" vertical="center" wrapText="1"/>
    </xf>
    <xf numFmtId="0" fontId="7" fillId="0" borderId="14" xfId="16" applyFont="1" applyBorder="1" applyAlignment="1">
      <alignment horizontal="left"/>
    </xf>
    <xf numFmtId="0" fontId="7" fillId="0" borderId="0" xfId="16" applyFont="1" applyAlignment="1">
      <alignment vertical="center" wrapText="1"/>
    </xf>
    <xf numFmtId="0" fontId="7" fillId="0" borderId="22" xfId="1" applyFont="1" applyBorder="1">
      <alignment vertical="center"/>
    </xf>
    <xf numFmtId="0" fontId="38" fillId="0" borderId="22" xfId="1" applyFont="1" applyBorder="1" applyAlignment="1">
      <alignment horizontal="center" vertical="center"/>
    </xf>
    <xf numFmtId="0" fontId="38" fillId="0" borderId="22" xfId="1" applyFont="1" applyBorder="1" applyAlignment="1">
      <alignment horizontal="center" vertical="center" wrapText="1"/>
    </xf>
    <xf numFmtId="179" fontId="38" fillId="0" borderId="22" xfId="1" applyNumberFormat="1" applyFont="1" applyBorder="1" applyAlignment="1">
      <alignment horizontal="center" vertical="center"/>
    </xf>
    <xf numFmtId="0" fontId="38" fillId="0" borderId="22" xfId="1" applyFont="1" applyBorder="1">
      <alignment vertical="center"/>
    </xf>
    <xf numFmtId="0" fontId="38" fillId="0" borderId="35" xfId="1" applyFont="1" applyBorder="1" applyAlignment="1">
      <alignment horizontal="left" vertical="center"/>
    </xf>
    <xf numFmtId="0" fontId="38" fillId="0" borderId="33" xfId="1" applyFont="1" applyBorder="1" applyAlignment="1">
      <alignment horizontal="left" vertical="center"/>
    </xf>
    <xf numFmtId="0" fontId="38" fillId="0" borderId="34" xfId="1" applyFont="1" applyBorder="1" applyAlignment="1">
      <alignment horizontal="left" vertical="center"/>
    </xf>
    <xf numFmtId="0" fontId="38" fillId="5" borderId="22" xfId="1" applyFont="1" applyFill="1" applyBorder="1" applyAlignment="1">
      <alignment horizontal="right" vertical="center"/>
    </xf>
    <xf numFmtId="0" fontId="38" fillId="0" borderId="22" xfId="12" applyFont="1" applyBorder="1" applyAlignment="1">
      <alignment horizontal="center" vertical="center"/>
    </xf>
    <xf numFmtId="0" fontId="38" fillId="0" borderId="35" xfId="12" applyFont="1" applyBorder="1" applyAlignment="1">
      <alignment horizontal="center" vertical="center"/>
    </xf>
    <xf numFmtId="0" fontId="38" fillId="0" borderId="22" xfId="1" applyFont="1" applyBorder="1" applyAlignment="1">
      <alignment horizontal="right" vertical="center"/>
    </xf>
    <xf numFmtId="0" fontId="52" fillId="10" borderId="0" xfId="16" applyFont="1" applyFill="1" applyAlignment="1">
      <alignment horizontal="left" vertical="center"/>
    </xf>
    <xf numFmtId="0" fontId="52" fillId="10" borderId="34" xfId="16" applyFont="1" applyFill="1" applyBorder="1" applyAlignment="1">
      <alignment horizontal="center" vertical="center"/>
    </xf>
    <xf numFmtId="0" fontId="7" fillId="10" borderId="42" xfId="16" applyFont="1" applyFill="1" applyBorder="1" applyAlignment="1">
      <alignment horizontal="center" vertical="center"/>
    </xf>
    <xf numFmtId="0" fontId="7" fillId="10" borderId="66" xfId="16" applyFont="1" applyFill="1" applyBorder="1" applyAlignment="1">
      <alignment horizontal="center" vertical="center"/>
    </xf>
    <xf numFmtId="0" fontId="7" fillId="10" borderId="34" xfId="16" applyFont="1" applyFill="1" applyBorder="1" applyAlignment="1">
      <alignment horizontal="center" vertical="center"/>
    </xf>
    <xf numFmtId="0" fontId="9" fillId="0" borderId="33" xfId="20" applyFont="1" applyBorder="1" applyAlignment="1">
      <alignment horizontal="left" vertical="center"/>
    </xf>
    <xf numFmtId="0" fontId="9" fillId="0" borderId="34" xfId="20" applyFont="1" applyBorder="1" applyAlignment="1">
      <alignment horizontal="left" vertical="center"/>
    </xf>
    <xf numFmtId="0" fontId="9" fillId="0" borderId="35" xfId="20" applyFont="1" applyBorder="1" applyAlignment="1">
      <alignment horizontal="center" vertical="center"/>
    </xf>
    <xf numFmtId="0" fontId="9" fillId="0" borderId="33" xfId="20" applyFont="1" applyBorder="1" applyAlignment="1">
      <alignment horizontal="center" vertical="center"/>
    </xf>
    <xf numFmtId="0" fontId="9" fillId="0" borderId="35" xfId="20" applyFont="1" applyBorder="1" applyAlignment="1">
      <alignment horizontal="right" vertical="center"/>
    </xf>
    <xf numFmtId="0" fontId="9" fillId="0" borderId="33" xfId="20" applyFont="1" applyBorder="1" applyAlignment="1">
      <alignment horizontal="right" vertical="center"/>
    </xf>
    <xf numFmtId="0" fontId="9" fillId="0" borderId="34" xfId="20" applyFont="1" applyBorder="1" applyAlignment="1">
      <alignment horizontal="right" vertical="center"/>
    </xf>
    <xf numFmtId="0" fontId="9" fillId="0" borderId="0" xfId="20" applyFont="1" applyAlignment="1">
      <alignment horizontal="left" vertical="center"/>
    </xf>
    <xf numFmtId="0" fontId="9" fillId="0" borderId="0" xfId="20" applyFont="1" applyAlignment="1">
      <alignment horizontal="right" vertical="center"/>
    </xf>
    <xf numFmtId="49" fontId="54" fillId="0" borderId="0" xfId="12" applyNumberFormat="1" applyFont="1">
      <alignment vertical="center"/>
    </xf>
    <xf numFmtId="181" fontId="3" fillId="0" borderId="0" xfId="13" applyNumberFormat="1" applyFont="1" applyAlignment="1">
      <alignment vertical="center"/>
    </xf>
    <xf numFmtId="49" fontId="54" fillId="0" borderId="0" xfId="13" applyNumberFormat="1" applyFont="1" applyAlignment="1">
      <alignment vertical="center"/>
    </xf>
    <xf numFmtId="49" fontId="3" fillId="0" borderId="89" xfId="15" applyNumberFormat="1" applyBorder="1" applyAlignment="1">
      <alignment horizontal="center" vertical="center"/>
    </xf>
    <xf numFmtId="49" fontId="3" fillId="0" borderId="90" xfId="15" applyNumberFormat="1" applyBorder="1" applyAlignment="1">
      <alignment horizontal="center" vertical="center"/>
    </xf>
    <xf numFmtId="49" fontId="3" fillId="0" borderId="91" xfId="15" applyNumberFormat="1" applyBorder="1" applyAlignment="1">
      <alignment horizontal="center" vertical="center"/>
    </xf>
    <xf numFmtId="0" fontId="19" fillId="0" borderId="0" xfId="4" applyFont="1"/>
    <xf numFmtId="0" fontId="16" fillId="0" borderId="0" xfId="4" applyFont="1"/>
    <xf numFmtId="0" fontId="16" fillId="0" borderId="22" xfId="4" applyFont="1" applyBorder="1" applyAlignment="1">
      <alignment horizontal="center" vertical="center"/>
    </xf>
    <xf numFmtId="0" fontId="16" fillId="0" borderId="44" xfId="4" applyFont="1" applyBorder="1" applyAlignment="1">
      <alignment horizontal="distributed" vertical="center" indent="1"/>
    </xf>
    <xf numFmtId="0" fontId="16" fillId="0" borderId="42" xfId="4" applyFont="1" applyBorder="1" applyAlignment="1">
      <alignment horizontal="distributed" vertical="center" indent="1"/>
    </xf>
    <xf numFmtId="0" fontId="16" fillId="0" borderId="22" xfId="4" applyFont="1" applyBorder="1" applyAlignment="1">
      <alignment horizontal="distributed" vertical="center" indent="1"/>
    </xf>
    <xf numFmtId="0" fontId="17" fillId="0" borderId="0" xfId="4" applyFont="1"/>
    <xf numFmtId="49" fontId="5" fillId="0" borderId="0" xfId="4" applyNumberFormat="1" applyFont="1" applyAlignment="1">
      <alignment vertical="center"/>
    </xf>
    <xf numFmtId="49" fontId="24" fillId="0" borderId="0" xfId="4" applyNumberFormat="1" applyFont="1" applyAlignment="1">
      <alignment vertical="center"/>
    </xf>
    <xf numFmtId="49" fontId="26" fillId="0" borderId="0" xfId="4" applyNumberFormat="1" applyFont="1" applyAlignment="1">
      <alignment vertical="center"/>
    </xf>
    <xf numFmtId="49" fontId="22" fillId="0" borderId="0" xfId="4" applyNumberFormat="1" applyFont="1" applyAlignment="1">
      <alignment horizontal="center" vertical="center"/>
    </xf>
    <xf numFmtId="49" fontId="26" fillId="0" borderId="0" xfId="4" applyNumberFormat="1" applyFont="1" applyAlignment="1">
      <alignment horizontal="center" vertical="center"/>
    </xf>
    <xf numFmtId="49" fontId="5" fillId="0" borderId="0" xfId="4" applyNumberFormat="1" applyFont="1" applyAlignment="1">
      <alignment horizontal="right" vertical="center"/>
    </xf>
    <xf numFmtId="49" fontId="5" fillId="0" borderId="0" xfId="4" applyNumberFormat="1" applyFont="1" applyAlignment="1">
      <alignment horizontal="center" vertical="center"/>
    </xf>
    <xf numFmtId="49" fontId="5" fillId="0" borderId="18" xfId="4" applyNumberFormat="1" applyFont="1" applyBorder="1" applyAlignment="1">
      <alignment vertical="center"/>
    </xf>
    <xf numFmtId="49" fontId="5" fillId="0" borderId="55" xfId="4" applyNumberFormat="1" applyFont="1" applyBorder="1" applyAlignment="1">
      <alignment vertical="center"/>
    </xf>
    <xf numFmtId="49" fontId="5" fillId="0" borderId="56" xfId="4" applyNumberFormat="1" applyFont="1" applyBorder="1" applyAlignment="1">
      <alignment vertical="center"/>
    </xf>
    <xf numFmtId="49" fontId="5" fillId="0" borderId="4" xfId="4" applyNumberFormat="1" applyFont="1" applyBorder="1" applyAlignment="1">
      <alignment vertical="center"/>
    </xf>
    <xf numFmtId="49" fontId="5" fillId="0" borderId="2" xfId="4" applyNumberFormat="1" applyFont="1" applyBorder="1" applyAlignment="1">
      <alignment vertical="center"/>
    </xf>
    <xf numFmtId="49" fontId="5" fillId="0" borderId="1" xfId="4" applyNumberFormat="1" applyFont="1" applyBorder="1" applyAlignment="1">
      <alignment vertical="center"/>
    </xf>
    <xf numFmtId="49" fontId="5" fillId="0" borderId="0" xfId="4" applyNumberFormat="1" applyFont="1" applyAlignment="1">
      <alignment horizontal="center" vertical="center" shrinkToFit="1"/>
    </xf>
    <xf numFmtId="49" fontId="7" fillId="0" borderId="0" xfId="4" applyNumberFormat="1" applyFont="1" applyAlignment="1">
      <alignment horizontal="right" vertical="center"/>
    </xf>
    <xf numFmtId="49" fontId="7" fillId="0" borderId="0" xfId="4" applyNumberFormat="1" applyFont="1" applyAlignment="1">
      <alignment horizontal="center" vertical="top"/>
    </xf>
    <xf numFmtId="49" fontId="25" fillId="0" borderId="0" xfId="4" applyNumberFormat="1" applyFont="1" applyAlignment="1">
      <alignment vertical="center"/>
    </xf>
    <xf numFmtId="49" fontId="7" fillId="0" borderId="0" xfId="4" applyNumberFormat="1" applyFont="1" applyAlignment="1">
      <alignment vertical="center"/>
    </xf>
    <xf numFmtId="49" fontId="7" fillId="0" borderId="0" xfId="4" applyNumberFormat="1" applyFont="1" applyAlignment="1">
      <alignment vertical="top"/>
    </xf>
    <xf numFmtId="49" fontId="25" fillId="0" borderId="0" xfId="4" applyNumberFormat="1" applyFont="1" applyAlignment="1">
      <alignment horizontal="center" vertical="top"/>
    </xf>
    <xf numFmtId="49" fontId="25" fillId="0" borderId="0" xfId="4" applyNumberFormat="1" applyFont="1" applyAlignment="1">
      <alignment vertical="top" wrapText="1"/>
    </xf>
    <xf numFmtId="49" fontId="25" fillId="0" borderId="0" xfId="4" applyNumberFormat="1" applyFont="1" applyAlignment="1">
      <alignment horizontal="center" vertical="center"/>
    </xf>
    <xf numFmtId="0" fontId="8" fillId="0" borderId="0" xfId="4" applyFont="1"/>
    <xf numFmtId="0" fontId="5" fillId="0" borderId="0" xfId="4" applyFont="1"/>
    <xf numFmtId="0" fontId="5" fillId="0" borderId="0" xfId="4" applyFont="1" applyAlignment="1">
      <alignment horizontal="center"/>
    </xf>
    <xf numFmtId="0" fontId="6" fillId="0" borderId="22" xfId="4" applyFont="1" applyBorder="1" applyAlignment="1">
      <alignment horizontal="distributed" vertical="center" indent="1"/>
    </xf>
    <xf numFmtId="0" fontId="5" fillId="0" borderId="22" xfId="4" applyFont="1" applyBorder="1" applyAlignment="1">
      <alignment horizontal="left"/>
    </xf>
    <xf numFmtId="0" fontId="7" fillId="0" borderId="22" xfId="4" applyFont="1" applyBorder="1" applyAlignment="1">
      <alignment horizontal="distributed" vertical="center" indent="1"/>
    </xf>
    <xf numFmtId="0" fontId="5" fillId="0" borderId="10" xfId="4" applyFont="1" applyBorder="1"/>
    <xf numFmtId="0" fontId="5" fillId="0" borderId="9" xfId="4" applyFont="1" applyBorder="1"/>
    <xf numFmtId="0" fontId="5" fillId="0" borderId="11" xfId="4" applyFont="1" applyBorder="1"/>
    <xf numFmtId="0" fontId="5" fillId="0" borderId="5" xfId="4" applyFont="1" applyBorder="1"/>
    <xf numFmtId="0" fontId="5" fillId="0" borderId="6" xfId="4" applyFont="1" applyBorder="1"/>
    <xf numFmtId="0" fontId="5" fillId="0" borderId="0" xfId="4" applyFont="1" applyAlignment="1">
      <alignment vertical="center"/>
    </xf>
    <xf numFmtId="0" fontId="5" fillId="0" borderId="6" xfId="4" applyFont="1" applyBorder="1" applyAlignment="1">
      <alignment horizontal="center"/>
    </xf>
    <xf numFmtId="0" fontId="34" fillId="0" borderId="0" xfId="5" applyFont="1">
      <alignment vertical="center"/>
    </xf>
    <xf numFmtId="0" fontId="36" fillId="0" borderId="0" xfId="5" applyFont="1">
      <alignment vertical="center"/>
    </xf>
    <xf numFmtId="0" fontId="37" fillId="0" borderId="0" xfId="5" applyFont="1">
      <alignment vertical="center"/>
    </xf>
    <xf numFmtId="0" fontId="37" fillId="0" borderId="0" xfId="5" applyFont="1" applyAlignment="1">
      <alignment horizontal="right" vertical="center"/>
    </xf>
    <xf numFmtId="0" fontId="37" fillId="7" borderId="22" xfId="5" applyFont="1" applyFill="1" applyBorder="1">
      <alignment vertical="center"/>
    </xf>
    <xf numFmtId="0" fontId="38" fillId="4" borderId="44" xfId="1" applyFont="1" applyFill="1" applyBorder="1" applyAlignment="1">
      <alignment horizontal="left" vertical="center"/>
    </xf>
    <xf numFmtId="0" fontId="11" fillId="0" borderId="0" xfId="5">
      <alignment vertical="center"/>
    </xf>
    <xf numFmtId="0" fontId="40" fillId="0" borderId="0" xfId="5" applyFont="1">
      <alignment vertical="center"/>
    </xf>
    <xf numFmtId="0" fontId="48" fillId="0" borderId="0" xfId="5" applyFont="1">
      <alignment vertical="center"/>
    </xf>
    <xf numFmtId="0" fontId="12" fillId="11" borderId="24" xfId="10" applyFont="1" applyFill="1" applyBorder="1" applyAlignment="1">
      <alignment horizontal="left" vertical="center" wrapText="1"/>
    </xf>
    <xf numFmtId="0" fontId="5" fillId="0" borderId="15" xfId="4" applyFont="1" applyBorder="1"/>
    <xf numFmtId="0" fontId="5" fillId="0" borderId="14" xfId="4" applyFont="1" applyBorder="1"/>
    <xf numFmtId="0" fontId="5" fillId="0" borderId="16" xfId="4" applyFont="1" applyBorder="1"/>
    <xf numFmtId="0" fontId="7" fillId="0" borderId="0" xfId="4" applyFont="1"/>
    <xf numFmtId="0" fontId="27" fillId="10" borderId="0" xfId="10" applyFont="1" applyFill="1" applyAlignment="1"/>
    <xf numFmtId="0" fontId="27" fillId="10" borderId="22" xfId="10" applyFont="1" applyFill="1" applyBorder="1" applyAlignment="1">
      <alignment horizontal="center" vertical="center"/>
    </xf>
    <xf numFmtId="0" fontId="27" fillId="10" borderId="11" xfId="10" applyFont="1" applyFill="1" applyBorder="1" applyAlignment="1">
      <alignment horizontal="center" vertical="center"/>
    </xf>
    <xf numFmtId="0" fontId="27" fillId="10" borderId="39" xfId="10" applyFont="1" applyFill="1" applyBorder="1" applyAlignment="1">
      <alignment horizontal="center" vertical="center"/>
    </xf>
    <xf numFmtId="0" fontId="17" fillId="10" borderId="0" xfId="10" applyFont="1" applyFill="1">
      <alignment vertical="center"/>
    </xf>
    <xf numFmtId="0" fontId="27" fillId="10" borderId="0" xfId="10" applyFont="1" applyFill="1">
      <alignment vertical="center"/>
    </xf>
    <xf numFmtId="0" fontId="27" fillId="10" borderId="92" xfId="10" applyFont="1" applyFill="1" applyBorder="1">
      <alignment vertical="center"/>
    </xf>
    <xf numFmtId="0" fontId="27" fillId="10" borderId="93" xfId="10" applyFont="1" applyFill="1" applyBorder="1" applyAlignment="1">
      <alignment vertical="center" shrinkToFit="1"/>
    </xf>
    <xf numFmtId="0" fontId="27" fillId="10" borderId="42" xfId="10" applyFont="1" applyFill="1" applyBorder="1" applyAlignment="1">
      <alignment horizontal="center" vertical="center"/>
    </xf>
    <xf numFmtId="0" fontId="27" fillId="10" borderId="93" xfId="10" applyFont="1" applyFill="1" applyBorder="1" applyAlignment="1">
      <alignment horizontal="center" vertical="center"/>
    </xf>
    <xf numFmtId="0" fontId="22" fillId="0" borderId="0" xfId="21" applyFont="1"/>
    <xf numFmtId="0" fontId="14" fillId="0" borderId="0" xfId="21" applyFont="1"/>
    <xf numFmtId="0" fontId="23" fillId="0" borderId="0" xfId="21" applyFont="1" applyAlignment="1">
      <alignment horizontal="center"/>
    </xf>
    <xf numFmtId="0" fontId="14" fillId="0" borderId="0" xfId="21" applyFont="1" applyAlignment="1">
      <alignment horizontal="right"/>
    </xf>
    <xf numFmtId="0" fontId="14" fillId="0" borderId="0" xfId="21" applyFont="1" applyAlignment="1">
      <alignment horizontal="center" vertical="center"/>
    </xf>
    <xf numFmtId="0" fontId="14" fillId="0" borderId="0" xfId="21" applyFont="1" applyAlignment="1">
      <alignment vertical="center"/>
    </xf>
    <xf numFmtId="0" fontId="14" fillId="0" borderId="34" xfId="21" applyFont="1" applyBorder="1" applyAlignment="1">
      <alignment horizontal="right" vertical="center"/>
    </xf>
    <xf numFmtId="0" fontId="14" fillId="0" borderId="34" xfId="21" applyFont="1" applyBorder="1" applyAlignment="1">
      <alignment horizontal="center" vertical="center"/>
    </xf>
    <xf numFmtId="0" fontId="14" fillId="0" borderId="22" xfId="21" applyFont="1" applyBorder="1" applyAlignment="1">
      <alignment horizontal="center" vertical="center"/>
    </xf>
    <xf numFmtId="0" fontId="14" fillId="0" borderId="34" xfId="21" applyFont="1" applyBorder="1" applyAlignment="1">
      <alignment horizontal="center" vertical="center" wrapText="1"/>
    </xf>
    <xf numFmtId="0" fontId="14" fillId="0" borderId="22" xfId="21" applyFont="1" applyBorder="1" applyAlignment="1">
      <alignment vertical="center" wrapText="1"/>
    </xf>
    <xf numFmtId="0" fontId="14" fillId="0" borderId="0" xfId="21" applyFont="1" applyAlignment="1">
      <alignment horizontal="left" vertical="center" shrinkToFit="1"/>
    </xf>
    <xf numFmtId="49" fontId="3" fillId="0" borderId="0" xfId="13" applyNumberFormat="1" applyFont="1" applyAlignment="1">
      <alignment horizontal="center" vertical="center"/>
    </xf>
    <xf numFmtId="49" fontId="3" fillId="0" borderId="0" xfId="13" applyNumberFormat="1" applyFont="1" applyAlignment="1">
      <alignment horizontal="left" vertical="top"/>
    </xf>
    <xf numFmtId="49" fontId="3" fillId="0" borderId="0" xfId="13" applyNumberFormat="1" applyFont="1" applyAlignment="1">
      <alignment horizontal="left" vertical="top" wrapText="1"/>
    </xf>
    <xf numFmtId="0" fontId="27" fillId="0" borderId="26" xfId="10" applyFont="1" applyBorder="1" applyAlignment="1">
      <alignment horizontal="center" vertical="center" wrapText="1"/>
    </xf>
    <xf numFmtId="0" fontId="27" fillId="0" borderId="25" xfId="10" applyFont="1" applyBorder="1" applyAlignment="1">
      <alignment horizontal="center" vertical="center" wrapText="1"/>
    </xf>
    <xf numFmtId="49" fontId="10" fillId="0" borderId="22" xfId="13" applyNumberFormat="1" applyFont="1" applyBorder="1" applyAlignment="1">
      <alignment horizontal="left" vertical="center" wrapText="1"/>
    </xf>
    <xf numFmtId="49" fontId="10" fillId="0" borderId="22" xfId="13" applyNumberFormat="1" applyFont="1" applyBorder="1" applyAlignment="1">
      <alignment horizontal="center" vertical="center"/>
    </xf>
    <xf numFmtId="49" fontId="10" fillId="0" borderId="22" xfId="13" applyNumberFormat="1" applyFont="1" applyBorder="1" applyAlignment="1">
      <alignment horizontal="left" vertical="center"/>
    </xf>
    <xf numFmtId="49" fontId="10" fillId="0" borderId="5" xfId="13" applyNumberFormat="1" applyFont="1" applyBorder="1" applyAlignment="1">
      <alignment horizontal="left" vertical="top"/>
    </xf>
    <xf numFmtId="49" fontId="10" fillId="0" borderId="0" xfId="13" applyNumberFormat="1" applyFont="1" applyBorder="1" applyAlignment="1">
      <alignment horizontal="left" vertical="top"/>
    </xf>
    <xf numFmtId="49" fontId="10" fillId="0" borderId="6" xfId="13" applyNumberFormat="1" applyFont="1" applyBorder="1" applyAlignment="1">
      <alignment horizontal="left" vertical="top"/>
    </xf>
    <xf numFmtId="49" fontId="10" fillId="0" borderId="22" xfId="13" applyNumberFormat="1" applyFont="1" applyBorder="1" applyAlignment="1">
      <alignment horizontal="left" vertical="top" wrapText="1"/>
    </xf>
    <xf numFmtId="49" fontId="10" fillId="10" borderId="22" xfId="13" applyNumberFormat="1" applyFont="1" applyFill="1" applyBorder="1" applyAlignment="1">
      <alignment horizontal="center" vertical="center"/>
    </xf>
    <xf numFmtId="49" fontId="10" fillId="10" borderId="22" xfId="13" applyNumberFormat="1" applyFont="1" applyFill="1" applyBorder="1" applyAlignment="1">
      <alignment horizontal="left" vertical="center" wrapText="1"/>
    </xf>
    <xf numFmtId="49" fontId="10" fillId="9" borderId="35" xfId="13" applyNumberFormat="1" applyFont="1" applyFill="1" applyBorder="1" applyAlignment="1">
      <alignment horizontal="center" vertical="center"/>
    </xf>
    <xf numFmtId="49" fontId="10" fillId="9" borderId="33" xfId="13" applyNumberFormat="1" applyFont="1" applyFill="1" applyBorder="1" applyAlignment="1">
      <alignment horizontal="center" vertical="center"/>
    </xf>
    <xf numFmtId="49" fontId="10" fillId="9" borderId="34" xfId="13" applyNumberFormat="1" applyFont="1" applyFill="1" applyBorder="1" applyAlignment="1">
      <alignment horizontal="center" vertical="center"/>
    </xf>
    <xf numFmtId="49" fontId="10" fillId="0" borderId="22" xfId="13" applyNumberFormat="1" applyFont="1" applyBorder="1" applyAlignment="1">
      <alignment horizontal="left" vertical="top"/>
    </xf>
    <xf numFmtId="49" fontId="10" fillId="10" borderId="22" xfId="13" applyNumberFormat="1" applyFont="1" applyFill="1" applyBorder="1" applyAlignment="1">
      <alignment horizontal="left" vertical="center"/>
    </xf>
    <xf numFmtId="49" fontId="10" fillId="0" borderId="35" xfId="13" applyNumberFormat="1" applyFont="1" applyBorder="1" applyAlignment="1">
      <alignment horizontal="left" vertical="center" wrapText="1"/>
    </xf>
    <xf numFmtId="49" fontId="10" fillId="0" borderId="33" xfId="13" applyNumberFormat="1" applyFont="1" applyBorder="1" applyAlignment="1">
      <alignment horizontal="left" vertical="center" wrapText="1"/>
    </xf>
    <xf numFmtId="49" fontId="10" fillId="0" borderId="34" xfId="13" applyNumberFormat="1" applyFont="1" applyBorder="1" applyAlignment="1">
      <alignment horizontal="left" vertical="center" wrapText="1"/>
    </xf>
    <xf numFmtId="49" fontId="10" fillId="0" borderId="35" xfId="13" applyNumberFormat="1" applyFont="1" applyBorder="1" applyAlignment="1">
      <alignment horizontal="center" vertical="center"/>
    </xf>
    <xf numFmtId="49" fontId="10" fillId="0" borderId="33" xfId="13" applyNumberFormat="1" applyFont="1" applyBorder="1" applyAlignment="1">
      <alignment horizontal="center" vertical="center"/>
    </xf>
    <xf numFmtId="49" fontId="10" fillId="0" borderId="34" xfId="13" applyNumberFormat="1" applyFont="1" applyBorder="1" applyAlignment="1">
      <alignment horizontal="center" vertical="center"/>
    </xf>
    <xf numFmtId="49" fontId="10" fillId="0" borderId="35" xfId="15" applyNumberFormat="1" applyFont="1" applyBorder="1" applyAlignment="1">
      <alignment horizontal="left" vertical="center"/>
    </xf>
    <xf numFmtId="49" fontId="10" fillId="0" borderId="33" xfId="15" applyNumberFormat="1" applyFont="1" applyBorder="1" applyAlignment="1">
      <alignment horizontal="left" vertical="center"/>
    </xf>
    <xf numFmtId="49" fontId="10" fillId="0" borderId="34" xfId="15" applyNumberFormat="1" applyFont="1" applyBorder="1" applyAlignment="1">
      <alignment horizontal="left" vertical="center"/>
    </xf>
    <xf numFmtId="49" fontId="10" fillId="9" borderId="10" xfId="13" applyNumberFormat="1" applyFont="1" applyFill="1" applyBorder="1" applyAlignment="1">
      <alignment horizontal="center" vertical="center"/>
    </xf>
    <xf numFmtId="49" fontId="10" fillId="9" borderId="9" xfId="13" applyNumberFormat="1" applyFont="1" applyFill="1" applyBorder="1" applyAlignment="1">
      <alignment horizontal="center" vertical="center"/>
    </xf>
    <xf numFmtId="49" fontId="10" fillId="9" borderId="11" xfId="13" applyNumberFormat="1" applyFont="1" applyFill="1" applyBorder="1" applyAlignment="1">
      <alignment horizontal="center" vertical="center"/>
    </xf>
    <xf numFmtId="49" fontId="10" fillId="9" borderId="5" xfId="13" applyNumberFormat="1" applyFont="1" applyFill="1" applyBorder="1" applyAlignment="1">
      <alignment horizontal="center" vertical="center"/>
    </xf>
    <xf numFmtId="49" fontId="10" fillId="9" borderId="0" xfId="13" applyNumberFormat="1" applyFont="1" applyFill="1" applyBorder="1" applyAlignment="1">
      <alignment horizontal="center" vertical="center"/>
    </xf>
    <xf numFmtId="49" fontId="10" fillId="9" borderId="6" xfId="13" applyNumberFormat="1" applyFont="1" applyFill="1" applyBorder="1" applyAlignment="1">
      <alignment horizontal="center" vertical="center"/>
    </xf>
    <xf numFmtId="49" fontId="10" fillId="9" borderId="15" xfId="13" applyNumberFormat="1" applyFont="1" applyFill="1" applyBorder="1" applyAlignment="1">
      <alignment horizontal="center" vertical="center"/>
    </xf>
    <xf numFmtId="49" fontId="10" fillId="9" borderId="14" xfId="13" applyNumberFormat="1" applyFont="1" applyFill="1" applyBorder="1" applyAlignment="1">
      <alignment horizontal="center" vertical="center"/>
    </xf>
    <xf numFmtId="49" fontId="10" fillId="9" borderId="16" xfId="13" applyNumberFormat="1" applyFont="1" applyFill="1" applyBorder="1" applyAlignment="1">
      <alignment horizontal="center" vertical="center"/>
    </xf>
    <xf numFmtId="49" fontId="10" fillId="0" borderId="10" xfId="15" applyNumberFormat="1" applyFont="1" applyBorder="1" applyAlignment="1">
      <alignment horizontal="center" vertical="center"/>
    </xf>
    <xf numFmtId="49" fontId="10" fillId="0" borderId="9" xfId="15" applyNumberFormat="1" applyFont="1" applyBorder="1" applyAlignment="1">
      <alignment horizontal="center" vertical="center"/>
    </xf>
    <xf numFmtId="49" fontId="10" fillId="0" borderId="78" xfId="15" applyNumberFormat="1" applyFont="1" applyBorder="1" applyAlignment="1">
      <alignment horizontal="center" vertical="center"/>
    </xf>
    <xf numFmtId="49" fontId="10" fillId="0" borderId="15" xfId="15" applyNumberFormat="1" applyFont="1" applyBorder="1" applyAlignment="1">
      <alignment horizontal="center" vertical="center"/>
    </xf>
    <xf numFmtId="49" fontId="10" fillId="0" borderId="14" xfId="15" applyNumberFormat="1" applyFont="1" applyBorder="1" applyAlignment="1">
      <alignment horizontal="center" vertical="center"/>
    </xf>
    <xf numFmtId="49" fontId="10" fillId="0" borderId="76" xfId="15" applyNumberFormat="1" applyFont="1" applyBorder="1" applyAlignment="1">
      <alignment horizontal="center" vertical="center"/>
    </xf>
    <xf numFmtId="49" fontId="10" fillId="0" borderId="9" xfId="13" applyNumberFormat="1" applyFont="1" applyBorder="1" applyAlignment="1">
      <alignment horizontal="left" vertical="center" wrapText="1"/>
    </xf>
    <xf numFmtId="49" fontId="10" fillId="0" borderId="11" xfId="13" applyNumberFormat="1" applyFont="1" applyBorder="1" applyAlignment="1">
      <alignment horizontal="left" vertical="center" wrapText="1"/>
    </xf>
    <xf numFmtId="49" fontId="10" fillId="0" borderId="14" xfId="13" applyNumberFormat="1" applyFont="1" applyBorder="1" applyAlignment="1">
      <alignment horizontal="left" vertical="center" wrapText="1"/>
    </xf>
    <xf numFmtId="49" fontId="10" fillId="0" borderId="16" xfId="13" applyNumberFormat="1" applyFont="1" applyBorder="1" applyAlignment="1">
      <alignment horizontal="left" vertical="center" wrapText="1"/>
    </xf>
    <xf numFmtId="49" fontId="10" fillId="0" borderId="5" xfId="15" applyNumberFormat="1" applyFont="1" applyBorder="1" applyAlignment="1">
      <alignment horizontal="center" vertical="center"/>
    </xf>
    <xf numFmtId="49" fontId="10" fillId="0" borderId="0" xfId="15" applyNumberFormat="1" applyFont="1" applyAlignment="1">
      <alignment horizontal="center" vertical="center"/>
    </xf>
    <xf numFmtId="49" fontId="10" fillId="0" borderId="77" xfId="15" applyNumberFormat="1" applyFont="1" applyBorder="1" applyAlignment="1">
      <alignment horizontal="center" vertical="center"/>
    </xf>
    <xf numFmtId="49" fontId="10" fillId="0" borderId="9" xfId="15" applyNumberFormat="1" applyFont="1" applyBorder="1" applyAlignment="1">
      <alignment horizontal="left" vertical="top"/>
    </xf>
    <xf numFmtId="49" fontId="10" fillId="0" borderId="11" xfId="15" applyNumberFormat="1" applyFont="1" applyBorder="1" applyAlignment="1">
      <alignment horizontal="left" vertical="top"/>
    </xf>
    <xf numFmtId="49" fontId="10" fillId="0" borderId="0" xfId="15" applyNumberFormat="1" applyFont="1" applyAlignment="1">
      <alignment horizontal="left" vertical="top"/>
    </xf>
    <xf numFmtId="49" fontId="10" fillId="0" borderId="6" xfId="15" applyNumberFormat="1" applyFont="1" applyBorder="1" applyAlignment="1">
      <alignment horizontal="left" vertical="top"/>
    </xf>
    <xf numFmtId="49" fontId="10" fillId="0" borderId="14" xfId="15" applyNumberFormat="1" applyFont="1" applyBorder="1" applyAlignment="1">
      <alignment horizontal="left" vertical="top"/>
    </xf>
    <xf numFmtId="49" fontId="10" fillId="0" borderId="16" xfId="15" applyNumberFormat="1" applyFont="1" applyBorder="1" applyAlignment="1">
      <alignment horizontal="left" vertical="top"/>
    </xf>
    <xf numFmtId="49" fontId="3" fillId="0" borderId="0" xfId="13" applyNumberFormat="1" applyFont="1" applyAlignment="1">
      <alignment horizontal="left" vertical="top"/>
    </xf>
    <xf numFmtId="49" fontId="3" fillId="0" borderId="0" xfId="13" applyNumberFormat="1" applyFont="1" applyAlignment="1">
      <alignment horizontal="left" vertical="top" wrapText="1"/>
    </xf>
    <xf numFmtId="49" fontId="54" fillId="0" borderId="0" xfId="13" applyNumberFormat="1" applyFont="1" applyAlignment="1">
      <alignment horizontal="left" vertical="top"/>
    </xf>
    <xf numFmtId="49" fontId="3" fillId="0" borderId="0" xfId="13" applyNumberFormat="1" applyFont="1" applyAlignment="1">
      <alignment vertical="center" wrapText="1"/>
    </xf>
    <xf numFmtId="49" fontId="3" fillId="0" borderId="0" xfId="13" applyNumberFormat="1" applyFont="1" applyAlignment="1">
      <alignment horizontal="center" vertical="center"/>
    </xf>
    <xf numFmtId="180" fontId="3" fillId="0" borderId="0" xfId="13" applyNumberFormat="1" applyFont="1" applyAlignment="1">
      <alignment horizontal="center" vertical="center"/>
    </xf>
    <xf numFmtId="0" fontId="7" fillId="0" borderId="22" xfId="16" applyFont="1" applyBorder="1" applyAlignment="1" applyProtection="1">
      <alignment horizontal="left" vertical="center" wrapText="1"/>
      <protection locked="0"/>
    </xf>
    <xf numFmtId="0" fontId="7" fillId="10" borderId="22" xfId="16" applyFont="1" applyFill="1" applyBorder="1" applyAlignment="1">
      <alignment horizontal="center" vertical="center" wrapText="1"/>
    </xf>
    <xf numFmtId="0" fontId="7" fillId="0" borderId="22" xfId="16" applyFont="1" applyBorder="1" applyProtection="1">
      <protection locked="0"/>
    </xf>
    <xf numFmtId="0" fontId="3" fillId="0" borderId="22" xfId="16" applyBorder="1" applyAlignment="1">
      <alignment horizontal="left" vertical="center" wrapText="1"/>
    </xf>
    <xf numFmtId="0" fontId="7" fillId="0" borderId="35" xfId="16" applyFont="1" applyBorder="1" applyAlignment="1">
      <alignment horizontal="center" vertical="center" wrapText="1"/>
    </xf>
    <xf numFmtId="0" fontId="7" fillId="0" borderId="33" xfId="16" applyFont="1" applyBorder="1" applyAlignment="1">
      <alignment horizontal="center" vertical="center" wrapText="1"/>
    </xf>
    <xf numFmtId="0" fontId="7" fillId="0" borderId="34" xfId="16" applyFont="1" applyBorder="1" applyAlignment="1">
      <alignment horizontal="center" vertical="center" wrapText="1"/>
    </xf>
    <xf numFmtId="0" fontId="7" fillId="0" borderId="86" xfId="17" applyFont="1" applyBorder="1" applyAlignment="1">
      <alignment horizontal="left" vertical="center"/>
    </xf>
    <xf numFmtId="0" fontId="7" fillId="0" borderId="87" xfId="17" applyFont="1" applyBorder="1" applyAlignment="1">
      <alignment horizontal="left" vertical="center"/>
    </xf>
    <xf numFmtId="0" fontId="7" fillId="0" borderId="88" xfId="17" applyFont="1" applyBorder="1" applyAlignment="1">
      <alignment horizontal="left" vertical="center"/>
    </xf>
    <xf numFmtId="0" fontId="3" fillId="0" borderId="22" xfId="16" applyBorder="1" applyAlignment="1">
      <alignment horizontal="left" vertical="center"/>
    </xf>
    <xf numFmtId="0" fontId="7" fillId="0" borderId="22" xfId="17" applyFont="1" applyBorder="1" applyAlignment="1">
      <alignment horizontal="left" vertical="center" wrapText="1"/>
    </xf>
    <xf numFmtId="0" fontId="7" fillId="0" borderId="22" xfId="17" applyFont="1" applyBorder="1" applyAlignment="1">
      <alignment horizontal="center" vertical="center" textRotation="255"/>
    </xf>
    <xf numFmtId="0" fontId="7" fillId="0" borderId="83" xfId="17" applyFont="1" applyBorder="1" applyAlignment="1">
      <alignment horizontal="left" vertical="center"/>
    </xf>
    <xf numFmtId="0" fontId="7" fillId="0" borderId="84" xfId="17" applyFont="1" applyBorder="1" applyAlignment="1">
      <alignment horizontal="left" vertical="center"/>
    </xf>
    <xf numFmtId="0" fontId="7" fillId="0" borderId="85" xfId="17" applyFont="1" applyBorder="1" applyAlignment="1">
      <alignment horizontal="left" vertical="center"/>
    </xf>
    <xf numFmtId="0" fontId="7" fillId="0" borderId="42" xfId="17" applyFont="1" applyBorder="1" applyAlignment="1">
      <alignment horizontal="center" vertical="center"/>
    </xf>
    <xf numFmtId="0" fontId="7" fillId="0" borderId="80" xfId="17" applyFont="1" applyBorder="1" applyAlignment="1">
      <alignment horizontal="left" vertical="center"/>
    </xf>
    <xf numFmtId="0" fontId="7" fillId="0" borderId="81" xfId="17" applyFont="1" applyBorder="1" applyAlignment="1">
      <alignment horizontal="left" vertical="center"/>
    </xf>
    <xf numFmtId="0" fontId="7" fillId="0" borderId="82" xfId="17" applyFont="1" applyBorder="1" applyAlignment="1">
      <alignment horizontal="left" vertical="center"/>
    </xf>
    <xf numFmtId="0" fontId="7" fillId="0" borderId="10" xfId="16" applyFont="1" applyBorder="1" applyAlignment="1">
      <alignment horizontal="center" vertical="center"/>
    </xf>
    <xf numFmtId="0" fontId="7" fillId="0" borderId="5" xfId="16" applyFont="1" applyBorder="1" applyAlignment="1">
      <alignment horizontal="center" vertical="center"/>
    </xf>
    <xf numFmtId="0" fontId="7" fillId="0" borderId="15" xfId="16" applyFont="1" applyBorder="1" applyAlignment="1">
      <alignment horizontal="center" vertical="center"/>
    </xf>
    <xf numFmtId="0" fontId="7" fillId="0" borderId="49" xfId="16" applyFont="1" applyBorder="1" applyProtection="1">
      <protection locked="0"/>
    </xf>
    <xf numFmtId="0" fontId="7" fillId="0" borderId="50" xfId="16" applyFont="1" applyBorder="1" applyProtection="1">
      <protection locked="0"/>
    </xf>
    <xf numFmtId="0" fontId="7" fillId="0" borderId="21" xfId="16" applyFont="1" applyBorder="1" applyAlignment="1" applyProtection="1">
      <alignment horizontal="center" vertical="center"/>
      <protection locked="0"/>
    </xf>
    <xf numFmtId="0" fontId="7" fillId="0" borderId="20" xfId="16" applyFont="1" applyBorder="1" applyAlignment="1" applyProtection="1">
      <alignment horizontal="center" vertical="center"/>
      <protection locked="0"/>
    </xf>
    <xf numFmtId="0" fontId="7" fillId="0" borderId="60" xfId="16" applyFont="1" applyBorder="1" applyAlignment="1" applyProtection="1">
      <alignment horizontal="center" vertical="center"/>
      <protection locked="0"/>
    </xf>
    <xf numFmtId="0" fontId="7" fillId="0" borderId="54" xfId="16" applyFont="1" applyBorder="1" applyAlignment="1" applyProtection="1">
      <alignment horizontal="center" vertical="center"/>
      <protection locked="0"/>
    </xf>
    <xf numFmtId="0" fontId="7" fillId="0" borderId="63" xfId="16" applyFont="1" applyBorder="1" applyAlignment="1" applyProtection="1">
      <alignment horizontal="center" vertical="center"/>
      <protection locked="0"/>
    </xf>
    <xf numFmtId="0" fontId="7" fillId="0" borderId="62" xfId="16" applyFont="1" applyBorder="1" applyAlignment="1" applyProtection="1">
      <alignment horizontal="center" vertical="center"/>
      <protection locked="0"/>
    </xf>
    <xf numFmtId="0" fontId="7" fillId="0" borderId="22" xfId="16" applyFont="1" applyBorder="1" applyAlignment="1">
      <alignment horizontal="center" vertical="center"/>
    </xf>
    <xf numFmtId="0" fontId="7" fillId="0" borderId="9" xfId="16" applyFont="1" applyBorder="1" applyAlignment="1" applyProtection="1">
      <alignment horizontal="center"/>
      <protection locked="0"/>
    </xf>
    <xf numFmtId="0" fontId="7" fillId="0" borderId="14" xfId="16" applyFont="1" applyBorder="1" applyAlignment="1" applyProtection="1">
      <alignment horizontal="center"/>
      <protection locked="0"/>
    </xf>
    <xf numFmtId="0" fontId="7" fillId="0" borderId="0" xfId="16" applyFont="1" applyAlignment="1">
      <alignment horizontal="left" vertical="center" wrapText="1"/>
    </xf>
    <xf numFmtId="0" fontId="7" fillId="10" borderId="0" xfId="16" applyFont="1" applyFill="1" applyAlignment="1">
      <alignment horizontal="left" vertical="center" wrapText="1"/>
    </xf>
    <xf numFmtId="0" fontId="7" fillId="10" borderId="0" xfId="16" applyFont="1" applyFill="1" applyAlignment="1">
      <alignment vertical="center" wrapText="1"/>
    </xf>
    <xf numFmtId="0" fontId="7" fillId="0" borderId="42" xfId="16" applyFont="1" applyBorder="1" applyAlignment="1">
      <alignment horizontal="center" vertical="center" textRotation="255" wrapText="1"/>
    </xf>
    <xf numFmtId="0" fontId="7" fillId="0" borderId="43" xfId="16" applyFont="1" applyBorder="1" applyAlignment="1">
      <alignment horizontal="center" vertical="center" textRotation="255" wrapText="1"/>
    </xf>
    <xf numFmtId="0" fontId="7" fillId="0" borderId="44" xfId="16" applyFont="1" applyBorder="1" applyAlignment="1">
      <alignment horizontal="center" vertical="center" textRotation="255" wrapText="1"/>
    </xf>
    <xf numFmtId="0" fontId="7" fillId="0" borderId="33" xfId="16" applyFont="1" applyBorder="1" applyAlignment="1">
      <alignment horizontal="left" vertical="center"/>
    </xf>
    <xf numFmtId="0" fontId="7" fillId="0" borderId="34" xfId="16" applyFont="1" applyBorder="1" applyAlignment="1">
      <alignment horizontal="left" vertical="center"/>
    </xf>
    <xf numFmtId="0" fontId="9" fillId="0" borderId="10" xfId="20" applyFont="1" applyBorder="1" applyAlignment="1">
      <alignment horizontal="right" vertical="center"/>
    </xf>
    <xf numFmtId="0" fontId="9" fillId="0" borderId="11" xfId="20" applyFont="1" applyBorder="1" applyAlignment="1">
      <alignment horizontal="right" vertical="center"/>
    </xf>
    <xf numFmtId="0" fontId="9" fillId="0" borderId="15" xfId="20" applyFont="1" applyBorder="1" applyAlignment="1">
      <alignment horizontal="right" vertical="center"/>
    </xf>
    <xf numFmtId="0" fontId="9" fillId="0" borderId="16" xfId="20" applyFont="1" applyBorder="1" applyAlignment="1">
      <alignment horizontal="right" vertical="center"/>
    </xf>
    <xf numFmtId="0" fontId="7" fillId="0" borderId="34" xfId="16" applyFont="1" applyBorder="1" applyAlignment="1">
      <alignment horizontal="center" vertical="center"/>
    </xf>
    <xf numFmtId="49" fontId="7" fillId="0" borderId="22" xfId="16" applyNumberFormat="1" applyFont="1" applyBorder="1" applyAlignment="1" applyProtection="1">
      <alignment horizontal="center" vertical="center"/>
      <protection locked="0"/>
    </xf>
    <xf numFmtId="0" fontId="7" fillId="0" borderId="33" xfId="16" applyFont="1" applyBorder="1" applyAlignment="1">
      <alignment horizontal="center" vertical="center"/>
    </xf>
    <xf numFmtId="0" fontId="9" fillId="0" borderId="33" xfId="20" applyFont="1" applyBorder="1" applyAlignment="1">
      <alignment horizontal="left" vertical="center"/>
    </xf>
    <xf numFmtId="0" fontId="9" fillId="0" borderId="34" xfId="20" applyFont="1" applyBorder="1" applyAlignment="1">
      <alignment horizontal="left" vertical="center"/>
    </xf>
    <xf numFmtId="0" fontId="9" fillId="0" borderId="35" xfId="20" applyFont="1" applyBorder="1" applyAlignment="1">
      <alignment horizontal="left" vertical="center"/>
    </xf>
    <xf numFmtId="0" fontId="7" fillId="0" borderId="22" xfId="16" applyFont="1" applyBorder="1" applyAlignment="1">
      <alignment horizontal="center" vertical="center" textRotation="255" wrapText="1"/>
    </xf>
    <xf numFmtId="0" fontId="7" fillId="0" borderId="69" xfId="16" applyFont="1" applyBorder="1" applyAlignment="1" applyProtection="1">
      <alignment horizontal="center" vertical="center"/>
      <protection locked="0"/>
    </xf>
    <xf numFmtId="0" fontId="7" fillId="0" borderId="68" xfId="16" applyFont="1" applyBorder="1" applyAlignment="1" applyProtection="1">
      <alignment horizontal="center" vertical="center"/>
      <protection locked="0"/>
    </xf>
    <xf numFmtId="0" fontId="7" fillId="0" borderId="67" xfId="16" applyFont="1" applyBorder="1" applyAlignment="1" applyProtection="1">
      <alignment horizontal="center" vertical="center"/>
      <protection locked="0"/>
    </xf>
    <xf numFmtId="0" fontId="7" fillId="0" borderId="66" xfId="16" applyFont="1" applyBorder="1" applyAlignment="1" applyProtection="1">
      <alignment horizontal="center" vertical="center"/>
      <protection locked="0"/>
    </xf>
    <xf numFmtId="0" fontId="7" fillId="0" borderId="65" xfId="16" applyFont="1" applyBorder="1" applyAlignment="1" applyProtection="1">
      <alignment horizontal="center" vertical="center"/>
      <protection locked="0"/>
    </xf>
    <xf numFmtId="0" fontId="7" fillId="0" borderId="70" xfId="16" applyFont="1" applyBorder="1" applyAlignment="1" applyProtection="1">
      <alignment horizontal="center" vertical="center"/>
      <protection locked="0"/>
    </xf>
    <xf numFmtId="0" fontId="7" fillId="0" borderId="9" xfId="16" applyFont="1" applyBorder="1" applyAlignment="1">
      <alignment horizontal="center" vertical="center"/>
    </xf>
    <xf numFmtId="0" fontId="7" fillId="0" borderId="0" xfId="16" applyFont="1" applyAlignment="1">
      <alignment horizontal="center" vertical="center"/>
    </xf>
    <xf numFmtId="0" fontId="7" fillId="0" borderId="14" xfId="16" applyFont="1" applyBorder="1" applyAlignment="1">
      <alignment horizontal="center" vertical="center"/>
    </xf>
    <xf numFmtId="0" fontId="7" fillId="10" borderId="35" xfId="16" applyFont="1" applyFill="1" applyBorder="1" applyAlignment="1">
      <alignment horizontal="center" vertical="center"/>
    </xf>
    <xf numFmtId="0" fontId="7" fillId="10" borderId="33" xfId="16" applyFont="1" applyFill="1" applyBorder="1" applyAlignment="1">
      <alignment horizontal="center" vertical="center"/>
    </xf>
    <xf numFmtId="0" fontId="7" fillId="10" borderId="34" xfId="16" applyFont="1" applyFill="1" applyBorder="1" applyAlignment="1">
      <alignment horizontal="center" vertical="center"/>
    </xf>
    <xf numFmtId="0" fontId="38" fillId="10" borderId="10" xfId="16" applyFont="1" applyFill="1" applyBorder="1" applyAlignment="1">
      <alignment horizontal="center" vertical="center" wrapText="1"/>
    </xf>
    <xf numFmtId="0" fontId="38" fillId="10" borderId="11" xfId="16" applyFont="1" applyFill="1" applyBorder="1" applyAlignment="1">
      <alignment horizontal="center" vertical="center"/>
    </xf>
    <xf numFmtId="0" fontId="38" fillId="10" borderId="15" xfId="16" applyFont="1" applyFill="1" applyBorder="1" applyAlignment="1">
      <alignment horizontal="center" vertical="center"/>
    </xf>
    <xf numFmtId="0" fontId="38" fillId="10" borderId="16" xfId="16" applyFont="1" applyFill="1" applyBorder="1" applyAlignment="1">
      <alignment horizontal="center" vertical="center"/>
    </xf>
    <xf numFmtId="0" fontId="7" fillId="10" borderId="33" xfId="16" applyFont="1" applyFill="1" applyBorder="1" applyAlignment="1">
      <alignment horizontal="left" vertical="center"/>
    </xf>
    <xf numFmtId="0" fontId="7" fillId="10" borderId="34" xfId="16" applyFont="1" applyFill="1" applyBorder="1" applyAlignment="1">
      <alignment horizontal="left" vertical="center"/>
    </xf>
    <xf numFmtId="0" fontId="53" fillId="10" borderId="10" xfId="20" applyFont="1" applyFill="1" applyBorder="1" applyAlignment="1">
      <alignment horizontal="right" vertical="center"/>
    </xf>
    <xf numFmtId="0" fontId="53" fillId="10" borderId="11" xfId="20" applyFont="1" applyFill="1" applyBorder="1" applyAlignment="1">
      <alignment horizontal="right" vertical="center"/>
    </xf>
    <xf numFmtId="0" fontId="53" fillId="10" borderId="15" xfId="20" applyFont="1" applyFill="1" applyBorder="1" applyAlignment="1">
      <alignment horizontal="right" vertical="center"/>
    </xf>
    <xf numFmtId="0" fontId="53" fillId="10" borderId="16" xfId="20" applyFont="1" applyFill="1" applyBorder="1" applyAlignment="1">
      <alignment horizontal="right" vertical="center"/>
    </xf>
    <xf numFmtId="0" fontId="7" fillId="0" borderId="11" xfId="16" applyFont="1" applyBorder="1" applyAlignment="1">
      <alignment horizontal="center" vertical="center"/>
    </xf>
    <xf numFmtId="0" fontId="7" fillId="0" borderId="16" xfId="16" applyFont="1" applyBorder="1" applyAlignment="1">
      <alignment horizontal="center" vertical="center"/>
    </xf>
    <xf numFmtId="0" fontId="7" fillId="0" borderId="35" xfId="16" applyFont="1" applyBorder="1" applyAlignment="1" applyProtection="1">
      <alignment horizontal="center" vertical="center"/>
      <protection locked="0"/>
    </xf>
    <xf numFmtId="0" fontId="7" fillId="0" borderId="34" xfId="16" applyFont="1" applyBorder="1" applyAlignment="1" applyProtection="1">
      <alignment horizontal="center" vertical="center"/>
      <protection locked="0"/>
    </xf>
    <xf numFmtId="0" fontId="7" fillId="0" borderId="33" xfId="16" applyFont="1" applyBorder="1" applyAlignment="1" applyProtection="1">
      <alignment horizontal="center" vertical="center"/>
      <protection locked="0"/>
    </xf>
    <xf numFmtId="0" fontId="7" fillId="0" borderId="15" xfId="16" applyFont="1" applyBorder="1"/>
    <xf numFmtId="0" fontId="7" fillId="0" borderId="14" xfId="16" applyFont="1" applyBorder="1"/>
    <xf numFmtId="0" fontId="7" fillId="0" borderId="14" xfId="16" applyFont="1" applyBorder="1" applyAlignment="1">
      <alignment horizontal="left"/>
    </xf>
    <xf numFmtId="0" fontId="38" fillId="0" borderId="9" xfId="16" applyFont="1" applyBorder="1" applyAlignment="1">
      <alignment horizontal="center" vertical="center" wrapText="1"/>
    </xf>
    <xf numFmtId="0" fontId="38" fillId="0" borderId="11" xfId="16" applyFont="1" applyBorder="1" applyAlignment="1">
      <alignment horizontal="center" vertical="center"/>
    </xf>
    <xf numFmtId="0" fontId="38" fillId="0" borderId="14" xfId="16" applyFont="1" applyBorder="1" applyAlignment="1">
      <alignment horizontal="center" vertical="center"/>
    </xf>
    <xf numFmtId="0" fontId="38" fillId="0" borderId="16" xfId="16" applyFont="1" applyBorder="1" applyAlignment="1">
      <alignment horizontal="center" vertical="center"/>
    </xf>
    <xf numFmtId="0" fontId="51" fillId="0" borderId="0" xfId="17" applyFont="1" applyAlignment="1">
      <alignment horizontal="left" vertical="center" shrinkToFit="1"/>
    </xf>
    <xf numFmtId="0" fontId="9" fillId="0" borderId="22" xfId="20" applyFont="1" applyBorder="1" applyAlignment="1">
      <alignment horizontal="left" vertical="center"/>
    </xf>
    <xf numFmtId="0" fontId="7" fillId="0" borderId="5" xfId="16" applyFont="1" applyBorder="1" applyAlignment="1">
      <alignment horizontal="center" vertical="center" textRotation="255" wrapText="1"/>
    </xf>
    <xf numFmtId="0" fontId="38" fillId="0" borderId="10" xfId="16" applyFont="1" applyBorder="1" applyAlignment="1">
      <alignment horizontal="center" vertical="center" wrapText="1"/>
    </xf>
    <xf numFmtId="0" fontId="38" fillId="0" borderId="15" xfId="16" applyFont="1" applyBorder="1" applyAlignment="1">
      <alignment horizontal="center" vertical="center"/>
    </xf>
    <xf numFmtId="0" fontId="9" fillId="10" borderId="10" xfId="20" applyFont="1" applyFill="1" applyBorder="1" applyAlignment="1">
      <alignment horizontal="right" vertical="center"/>
    </xf>
    <xf numFmtId="0" fontId="9" fillId="10" borderId="11" xfId="20" applyFont="1" applyFill="1" applyBorder="1" applyAlignment="1">
      <alignment horizontal="right" vertical="center"/>
    </xf>
    <xf numFmtId="0" fontId="9" fillId="10" borderId="15" xfId="20" applyFont="1" applyFill="1" applyBorder="1" applyAlignment="1">
      <alignment horizontal="right" vertical="center"/>
    </xf>
    <xf numFmtId="0" fontId="9" fillId="10" borderId="16" xfId="20" applyFont="1" applyFill="1" applyBorder="1" applyAlignment="1">
      <alignment horizontal="right" vertical="center"/>
    </xf>
    <xf numFmtId="0" fontId="10" fillId="0" borderId="35" xfId="16" applyFont="1" applyBorder="1" applyAlignment="1">
      <alignment horizontal="left" vertical="center"/>
    </xf>
    <xf numFmtId="0" fontId="10" fillId="0" borderId="34" xfId="16" applyFont="1" applyBorder="1" applyAlignment="1">
      <alignment horizontal="left" vertical="center"/>
    </xf>
    <xf numFmtId="0" fontId="7" fillId="10" borderId="10" xfId="16" applyFont="1" applyFill="1" applyBorder="1" applyAlignment="1" applyProtection="1">
      <alignment horizontal="center" vertical="center"/>
      <protection locked="0"/>
    </xf>
    <xf numFmtId="0" fontId="7" fillId="10" borderId="9" xfId="16" applyFont="1" applyFill="1" applyBorder="1" applyAlignment="1" applyProtection="1">
      <alignment horizontal="center" vertical="center"/>
      <protection locked="0"/>
    </xf>
    <xf numFmtId="0" fontId="7" fillId="10" borderId="11" xfId="16" applyFont="1" applyFill="1" applyBorder="1" applyAlignment="1" applyProtection="1">
      <alignment horizontal="center" vertical="center"/>
      <protection locked="0"/>
    </xf>
    <xf numFmtId="0" fontId="7" fillId="10" borderId="15" xfId="16" applyFont="1" applyFill="1" applyBorder="1" applyAlignment="1" applyProtection="1">
      <alignment horizontal="center" vertical="center"/>
      <protection locked="0"/>
    </xf>
    <xf numFmtId="0" fontId="7" fillId="10" borderId="14" xfId="16" applyFont="1" applyFill="1" applyBorder="1" applyAlignment="1" applyProtection="1">
      <alignment horizontal="center" vertical="center"/>
      <protection locked="0"/>
    </xf>
    <xf numFmtId="0" fontId="7" fillId="10" borderId="16" xfId="16" applyFont="1" applyFill="1" applyBorder="1" applyAlignment="1" applyProtection="1">
      <alignment horizontal="center" vertical="center"/>
      <protection locked="0"/>
    </xf>
    <xf numFmtId="0" fontId="7" fillId="10" borderId="9" xfId="16" applyFont="1" applyFill="1" applyBorder="1" applyAlignment="1">
      <alignment horizontal="center" vertical="center"/>
    </xf>
    <xf numFmtId="0" fontId="7" fillId="10" borderId="0" xfId="16" applyFont="1" applyFill="1" applyAlignment="1">
      <alignment horizontal="center" vertical="center"/>
    </xf>
    <xf numFmtId="0" fontId="7" fillId="10" borderId="14" xfId="16" applyFont="1" applyFill="1" applyBorder="1" applyAlignment="1">
      <alignment horizontal="center" vertical="center"/>
    </xf>
    <xf numFmtId="0" fontId="7" fillId="10" borderId="10" xfId="16" applyFont="1" applyFill="1" applyBorder="1" applyAlignment="1">
      <alignment horizontal="center" vertical="center"/>
    </xf>
    <xf numFmtId="0" fontId="7" fillId="10" borderId="11" xfId="16" applyFont="1" applyFill="1" applyBorder="1" applyAlignment="1">
      <alignment horizontal="center" vertical="center"/>
    </xf>
    <xf numFmtId="0" fontId="7" fillId="10" borderId="5" xfId="16" applyFont="1" applyFill="1" applyBorder="1" applyAlignment="1">
      <alignment horizontal="center" vertical="center"/>
    </xf>
    <xf numFmtId="0" fontId="7" fillId="10" borderId="6" xfId="16" applyFont="1" applyFill="1" applyBorder="1" applyAlignment="1">
      <alignment horizontal="center" vertical="center"/>
    </xf>
    <xf numFmtId="0" fontId="7" fillId="10" borderId="15" xfId="16" applyFont="1" applyFill="1" applyBorder="1" applyAlignment="1">
      <alignment horizontal="center" vertical="center"/>
    </xf>
    <xf numFmtId="0" fontId="7" fillId="10" borderId="16" xfId="16" applyFont="1" applyFill="1" applyBorder="1" applyAlignment="1">
      <alignment horizontal="center" vertical="center"/>
    </xf>
    <xf numFmtId="0" fontId="39" fillId="0" borderId="10" xfId="18" applyFont="1" applyBorder="1" applyAlignment="1">
      <alignment horizontal="center" vertical="center" wrapText="1"/>
    </xf>
    <xf numFmtId="0" fontId="39" fillId="0" borderId="11" xfId="18" applyFont="1" applyBorder="1" applyAlignment="1">
      <alignment horizontal="center" vertical="center" wrapText="1"/>
    </xf>
    <xf numFmtId="0" fontId="39" fillId="0" borderId="15" xfId="18" applyFont="1" applyBorder="1" applyAlignment="1">
      <alignment horizontal="center" vertical="center" wrapText="1"/>
    </xf>
    <xf numFmtId="0" fontId="39" fillId="0" borderId="16" xfId="18" applyFont="1" applyBorder="1" applyAlignment="1">
      <alignment horizontal="center" vertical="center" wrapText="1"/>
    </xf>
    <xf numFmtId="0" fontId="7" fillId="0" borderId="22" xfId="18" applyFont="1" applyBorder="1" applyAlignment="1">
      <alignment horizontal="center" vertical="center"/>
    </xf>
    <xf numFmtId="0" fontId="7" fillId="0" borderId="22" xfId="16" applyFont="1" applyBorder="1" applyAlignment="1" applyProtection="1">
      <alignment horizontal="center" vertical="center"/>
      <protection locked="0"/>
    </xf>
    <xf numFmtId="0" fontId="3" fillId="0" borderId="35" xfId="16" applyBorder="1" applyAlignment="1">
      <alignment horizontal="left" vertical="center"/>
    </xf>
    <xf numFmtId="0" fontId="3" fillId="0" borderId="34" xfId="16" applyBorder="1" applyAlignment="1">
      <alignment horizontal="left" vertical="center"/>
    </xf>
    <xf numFmtId="0" fontId="38" fillId="0" borderId="33" xfId="4" applyFont="1" applyBorder="1" applyAlignment="1">
      <alignment horizontal="left" vertical="center" wrapText="1"/>
    </xf>
    <xf numFmtId="0" fontId="38" fillId="0" borderId="34" xfId="4" applyFont="1" applyBorder="1" applyAlignment="1">
      <alignment horizontal="left" vertical="center" wrapText="1"/>
    </xf>
    <xf numFmtId="0" fontId="7" fillId="0" borderId="22" xfId="4" applyFont="1" applyBorder="1" applyAlignment="1">
      <alignment horizontal="center" vertical="center" wrapText="1"/>
    </xf>
    <xf numFmtId="0" fontId="7" fillId="0" borderId="35" xfId="16" applyFont="1" applyBorder="1" applyAlignment="1">
      <alignment horizontal="left" vertical="center"/>
    </xf>
    <xf numFmtId="0" fontId="7" fillId="0" borderId="15" xfId="16" applyFont="1" applyBorder="1" applyAlignment="1" applyProtection="1">
      <alignment horizontal="left" vertical="center"/>
      <protection locked="0"/>
    </xf>
    <xf numFmtId="0" fontId="7" fillId="0" borderId="14" xfId="16" applyFont="1" applyBorder="1" applyAlignment="1" applyProtection="1">
      <alignment horizontal="left" vertical="center"/>
      <protection locked="0"/>
    </xf>
    <xf numFmtId="0" fontId="7" fillId="0" borderId="33" xfId="16" applyFont="1" applyBorder="1" applyAlignment="1" applyProtection="1">
      <alignment horizontal="left" vertical="center"/>
      <protection locked="0"/>
    </xf>
    <xf numFmtId="0" fontId="7" fillId="0" borderId="34" xfId="16" applyFont="1" applyBorder="1" applyAlignment="1" applyProtection="1">
      <alignment horizontal="left" vertical="center"/>
      <protection locked="0"/>
    </xf>
    <xf numFmtId="0" fontId="39" fillId="0" borderId="9" xfId="18" applyFont="1" applyBorder="1" applyAlignment="1">
      <alignment horizontal="center" vertical="center" wrapText="1"/>
    </xf>
    <xf numFmtId="0" fontId="7" fillId="0" borderId="35" xfId="18" applyFont="1" applyBorder="1" applyAlignment="1">
      <alignment horizontal="center" vertical="center"/>
    </xf>
    <xf numFmtId="0" fontId="7" fillId="0" borderId="33" xfId="18" applyFont="1" applyBorder="1" applyAlignment="1">
      <alignment horizontal="center" vertical="center"/>
    </xf>
    <xf numFmtId="0" fontId="7" fillId="0" borderId="9" xfId="18" applyFont="1" applyBorder="1" applyAlignment="1">
      <alignment horizontal="center" vertical="center"/>
    </xf>
    <xf numFmtId="0" fontId="7" fillId="0" borderId="34" xfId="18" applyFont="1" applyBorder="1" applyAlignment="1">
      <alignment horizontal="center" vertical="center"/>
    </xf>
    <xf numFmtId="0" fontId="51" fillId="0" borderId="35" xfId="17" applyFont="1" applyBorder="1" applyAlignment="1">
      <alignment horizontal="left" vertical="center" shrinkToFit="1"/>
    </xf>
    <xf numFmtId="0" fontId="51" fillId="0" borderId="33" xfId="17" applyFont="1" applyBorder="1" applyAlignment="1">
      <alignment horizontal="left" vertical="center" shrinkToFit="1"/>
    </xf>
    <xf numFmtId="0" fontId="51" fillId="0" borderId="9" xfId="17" applyFont="1" applyBorder="1" applyAlignment="1">
      <alignment horizontal="left" vertical="center" shrinkToFit="1"/>
    </xf>
    <xf numFmtId="0" fontId="51" fillId="0" borderId="34" xfId="17" applyFont="1" applyBorder="1" applyAlignment="1">
      <alignment horizontal="left" vertical="center" shrinkToFit="1"/>
    </xf>
    <xf numFmtId="0" fontId="7" fillId="0" borderId="10" xfId="17" applyFont="1" applyBorder="1" applyAlignment="1">
      <alignment horizontal="left" vertical="center" wrapText="1"/>
    </xf>
    <xf numFmtId="0" fontId="7" fillId="0" borderId="9" xfId="17" applyFont="1" applyBorder="1" applyAlignment="1">
      <alignment horizontal="left" vertical="center" wrapText="1"/>
    </xf>
    <xf numFmtId="0" fontId="7" fillId="0" borderId="5" xfId="17" applyFont="1" applyBorder="1" applyAlignment="1">
      <alignment horizontal="left" vertical="center" wrapText="1"/>
    </xf>
    <xf numFmtId="0" fontId="7" fillId="0" borderId="0" xfId="17" applyFont="1" applyAlignment="1">
      <alignment horizontal="left" vertical="center" wrapText="1"/>
    </xf>
    <xf numFmtId="0" fontId="7" fillId="0" borderId="33" xfId="4" applyFont="1" applyBorder="1" applyAlignment="1">
      <alignment horizontal="left" vertical="center"/>
    </xf>
    <xf numFmtId="0" fontId="7" fillId="0" borderId="34" xfId="4" applyFont="1" applyBorder="1" applyAlignment="1">
      <alignment horizontal="left" vertical="center"/>
    </xf>
    <xf numFmtId="0" fontId="7" fillId="0" borderId="34" xfId="4" applyFont="1" applyBorder="1" applyAlignment="1">
      <alignment horizontal="left" vertical="center" wrapText="1"/>
    </xf>
    <xf numFmtId="0" fontId="7" fillId="0" borderId="22" xfId="4" applyFont="1" applyBorder="1" applyAlignment="1">
      <alignment horizontal="left" vertical="center" wrapText="1"/>
    </xf>
    <xf numFmtId="0" fontId="7" fillId="0" borderId="33" xfId="16" applyFont="1" applyBorder="1" applyProtection="1">
      <protection locked="0"/>
    </xf>
    <xf numFmtId="0" fontId="7" fillId="0" borderId="34" xfId="16" applyFont="1" applyBorder="1" applyProtection="1">
      <protection locked="0"/>
    </xf>
    <xf numFmtId="0" fontId="7" fillId="0" borderId="14" xfId="4" applyFont="1" applyBorder="1" applyAlignment="1">
      <alignment horizontal="left" vertical="center"/>
    </xf>
    <xf numFmtId="0" fontId="7" fillId="0" borderId="16" xfId="4" applyFont="1" applyBorder="1" applyAlignment="1">
      <alignment horizontal="left" vertical="center"/>
    </xf>
    <xf numFmtId="0" fontId="7" fillId="0" borderId="10" xfId="4" applyFont="1" applyBorder="1" applyAlignment="1">
      <alignment horizontal="left" vertical="center" shrinkToFit="1"/>
    </xf>
    <xf numFmtId="0" fontId="7" fillId="0" borderId="9" xfId="4" applyFont="1" applyBorder="1" applyAlignment="1">
      <alignment horizontal="left" vertical="center" shrinkToFit="1"/>
    </xf>
    <xf numFmtId="0" fontId="7" fillId="0" borderId="11" xfId="4" applyFont="1" applyBorder="1" applyAlignment="1">
      <alignment horizontal="left" vertical="center" shrinkToFit="1"/>
    </xf>
    <xf numFmtId="0" fontId="7" fillId="2" borderId="22" xfId="16" applyFont="1" applyFill="1" applyBorder="1" applyAlignment="1">
      <alignment horizontal="center" vertical="center"/>
    </xf>
    <xf numFmtId="0" fontId="7" fillId="0" borderId="35" xfId="17" applyFont="1" applyBorder="1" applyAlignment="1">
      <alignment horizontal="center" vertical="center" shrinkToFit="1"/>
    </xf>
    <xf numFmtId="0" fontId="7" fillId="0" borderId="33" xfId="17" applyFont="1" applyBorder="1" applyAlignment="1">
      <alignment horizontal="center" vertical="center" shrinkToFit="1"/>
    </xf>
    <xf numFmtId="0" fontId="7" fillId="0" borderId="9" xfId="17" applyFont="1" applyBorder="1" applyAlignment="1">
      <alignment horizontal="center" vertical="center" shrinkToFit="1"/>
    </xf>
    <xf numFmtId="0" fontId="7" fillId="0" borderId="33" xfId="17" applyFont="1" applyBorder="1" applyAlignment="1">
      <alignment horizontal="center" vertical="center"/>
    </xf>
    <xf numFmtId="0" fontId="7" fillId="0" borderId="34" xfId="17" applyFont="1" applyBorder="1" applyAlignment="1">
      <alignment horizontal="center" vertical="center"/>
    </xf>
    <xf numFmtId="0" fontId="7" fillId="0" borderId="35" xfId="17" applyFont="1" applyBorder="1" applyAlignment="1" applyProtection="1">
      <alignment horizontal="center" vertical="center"/>
      <protection locked="0"/>
    </xf>
    <xf numFmtId="0" fontId="7" fillId="0" borderId="33" xfId="17" applyFont="1" applyBorder="1" applyAlignment="1" applyProtection="1">
      <alignment horizontal="center" vertical="center"/>
      <protection locked="0"/>
    </xf>
    <xf numFmtId="0" fontId="7" fillId="0" borderId="34" xfId="17" applyFont="1" applyBorder="1" applyAlignment="1" applyProtection="1">
      <alignment horizontal="center" vertical="center"/>
      <protection locked="0"/>
    </xf>
    <xf numFmtId="0" fontId="7" fillId="0" borderId="10" xfId="16" applyFont="1" applyBorder="1" applyAlignment="1">
      <alignment horizontal="left" vertical="center" wrapText="1"/>
    </xf>
    <xf numFmtId="0" fontId="7" fillId="0" borderId="11" xfId="16" applyFont="1" applyBorder="1" applyAlignment="1">
      <alignment horizontal="left" vertical="center" wrapText="1"/>
    </xf>
    <xf numFmtId="0" fontId="7" fillId="0" borderId="15" xfId="16" applyFont="1" applyBorder="1" applyAlignment="1">
      <alignment horizontal="left" vertical="center" wrapText="1"/>
    </xf>
    <xf numFmtId="0" fontId="7" fillId="0" borderId="16" xfId="16" applyFont="1" applyBorder="1" applyAlignment="1">
      <alignment horizontal="left" vertical="center" wrapText="1"/>
    </xf>
    <xf numFmtId="0" fontId="38" fillId="0" borderId="10" xfId="16" applyFont="1" applyBorder="1" applyAlignment="1">
      <alignment horizontal="left" vertical="center" wrapText="1" shrinkToFit="1"/>
    </xf>
    <xf numFmtId="0" fontId="38" fillId="0" borderId="9" xfId="16" applyFont="1" applyBorder="1" applyAlignment="1">
      <alignment horizontal="left" vertical="center" wrapText="1" shrinkToFit="1"/>
    </xf>
    <xf numFmtId="0" fontId="38" fillId="0" borderId="5" xfId="16" applyFont="1" applyBorder="1" applyAlignment="1">
      <alignment horizontal="left" vertical="center" wrapText="1" shrinkToFit="1"/>
    </xf>
    <xf numFmtId="0" fontId="38" fillId="0" borderId="0" xfId="16" applyFont="1" applyAlignment="1">
      <alignment horizontal="left" vertical="center" wrapText="1" shrinkToFit="1"/>
    </xf>
    <xf numFmtId="0" fontId="38" fillId="0" borderId="15" xfId="16" applyFont="1" applyBorder="1" applyAlignment="1">
      <alignment horizontal="left" vertical="center" wrapText="1" shrinkToFit="1"/>
    </xf>
    <xf numFmtId="0" fontId="38" fillId="0" borderId="14" xfId="16" applyFont="1" applyBorder="1" applyAlignment="1">
      <alignment horizontal="left" vertical="center" wrapText="1" shrinkToFit="1"/>
    </xf>
    <xf numFmtId="0" fontId="7" fillId="0" borderId="14" xfId="16" applyFont="1" applyBorder="1" applyAlignment="1" applyProtection="1">
      <alignment horizontal="center" vertical="center"/>
      <protection locked="0"/>
    </xf>
    <xf numFmtId="0" fontId="7" fillId="0" borderId="11" xfId="16" applyFont="1" applyBorder="1" applyAlignment="1">
      <alignment vertical="center"/>
    </xf>
    <xf numFmtId="0" fontId="7" fillId="0" borderId="15" xfId="16" applyFont="1" applyBorder="1" applyAlignment="1">
      <alignment vertical="center"/>
    </xf>
    <xf numFmtId="0" fontId="7" fillId="0" borderId="16" xfId="16" applyFont="1" applyBorder="1" applyAlignment="1">
      <alignment vertical="center"/>
    </xf>
    <xf numFmtId="0" fontId="7" fillId="0" borderId="35" xfId="16" applyFont="1" applyBorder="1" applyAlignment="1">
      <alignment horizontal="center" vertical="center"/>
    </xf>
    <xf numFmtId="0" fontId="15" fillId="0" borderId="0" xfId="4" applyFont="1" applyAlignment="1">
      <alignment horizontal="center"/>
    </xf>
    <xf numFmtId="0" fontId="5" fillId="0" borderId="5" xfId="4" applyFont="1" applyBorder="1" applyAlignment="1">
      <alignment horizontal="center"/>
    </xf>
    <xf numFmtId="0" fontId="5" fillId="0" borderId="0" xfId="4" applyFont="1" applyAlignment="1">
      <alignment horizontal="center"/>
    </xf>
    <xf numFmtId="0" fontId="5" fillId="0" borderId="6" xfId="4" applyFont="1" applyBorder="1" applyAlignment="1">
      <alignment horizontal="center"/>
    </xf>
    <xf numFmtId="0" fontId="38" fillId="0" borderId="22" xfId="1" applyFont="1" applyBorder="1">
      <alignment vertical="center"/>
    </xf>
    <xf numFmtId="0" fontId="38" fillId="0" borderId="35" xfId="12" applyFont="1" applyBorder="1" applyAlignment="1">
      <alignment horizontal="center" vertical="center" wrapText="1"/>
    </xf>
    <xf numFmtId="0" fontId="38" fillId="0" borderId="33" xfId="12" applyFont="1" applyBorder="1" applyAlignment="1">
      <alignment horizontal="center" vertical="center" wrapText="1"/>
    </xf>
    <xf numFmtId="0" fontId="38" fillId="0" borderId="34" xfId="12" applyFont="1" applyBorder="1" applyAlignment="1">
      <alignment horizontal="center" vertical="center" wrapText="1"/>
    </xf>
    <xf numFmtId="0" fontId="38" fillId="0" borderId="22" xfId="1" applyFont="1" applyBorder="1" applyAlignment="1">
      <alignment horizontal="center" vertical="center"/>
    </xf>
    <xf numFmtId="0" fontId="38" fillId="8" borderId="35" xfId="12" applyFont="1" applyFill="1" applyBorder="1" applyAlignment="1">
      <alignment horizontal="center" vertical="center" wrapText="1"/>
    </xf>
    <xf numFmtId="0" fontId="38" fillId="8" borderId="34" xfId="12" applyFont="1" applyFill="1" applyBorder="1" applyAlignment="1">
      <alignment horizontal="center" vertical="center" wrapText="1"/>
    </xf>
    <xf numFmtId="0" fontId="38" fillId="0" borderId="35" xfId="12" applyFont="1" applyBorder="1" applyAlignment="1">
      <alignment horizontal="center" vertical="center"/>
    </xf>
    <xf numFmtId="0" fontId="38" fillId="0" borderId="33" xfId="12" applyFont="1" applyBorder="1" applyAlignment="1">
      <alignment horizontal="center" vertical="center"/>
    </xf>
    <xf numFmtId="0" fontId="38" fillId="0" borderId="34" xfId="12" applyFont="1" applyBorder="1" applyAlignment="1">
      <alignment horizontal="center" vertical="center"/>
    </xf>
    <xf numFmtId="0" fontId="38" fillId="0" borderId="22" xfId="12" applyFont="1" applyBorder="1" applyAlignment="1">
      <alignment horizontal="center" vertical="center" wrapText="1"/>
    </xf>
    <xf numFmtId="0" fontId="38" fillId="0" borderId="22" xfId="12" applyFont="1" applyBorder="1" applyAlignment="1">
      <alignment horizontal="center" vertical="center"/>
    </xf>
    <xf numFmtId="0" fontId="38" fillId="0" borderId="22" xfId="1" applyFont="1" applyBorder="1" applyAlignment="1">
      <alignment horizontal="center" vertical="center" wrapText="1"/>
    </xf>
    <xf numFmtId="0" fontId="38" fillId="0" borderId="22" xfId="1" applyFont="1" applyBorder="1" applyAlignment="1">
      <alignment horizontal="right" vertical="center"/>
    </xf>
    <xf numFmtId="176" fontId="12" fillId="0" borderId="22" xfId="5" applyNumberFormat="1" applyFont="1" applyBorder="1">
      <alignment vertical="center"/>
    </xf>
    <xf numFmtId="0" fontId="38" fillId="5" borderId="22" xfId="1" applyFont="1" applyFill="1" applyBorder="1" applyAlignment="1">
      <alignment horizontal="right" vertical="center"/>
    </xf>
    <xf numFmtId="0" fontId="5" fillId="0" borderId="72" xfId="1" applyFont="1" applyBorder="1" applyAlignment="1">
      <alignment horizontal="center" vertical="center"/>
    </xf>
    <xf numFmtId="0" fontId="5" fillId="0" borderId="73" xfId="1" applyFont="1" applyBorder="1" applyAlignment="1">
      <alignment horizontal="center" vertical="center"/>
    </xf>
    <xf numFmtId="176" fontId="38" fillId="0" borderId="35" xfId="1" applyNumberFormat="1" applyFont="1" applyBorder="1" applyAlignment="1">
      <alignment horizontal="center" vertical="center"/>
    </xf>
    <xf numFmtId="176" fontId="38" fillId="0" borderId="33" xfId="1" applyNumberFormat="1" applyFont="1" applyBorder="1" applyAlignment="1">
      <alignment horizontal="center" vertical="center"/>
    </xf>
    <xf numFmtId="0" fontId="38" fillId="0" borderId="22" xfId="1" applyFont="1" applyBorder="1" applyAlignment="1">
      <alignment horizontal="left" vertical="center"/>
    </xf>
    <xf numFmtId="0" fontId="39" fillId="0" borderId="35" xfId="1" applyFont="1" applyBorder="1" applyAlignment="1">
      <alignment horizontal="center" vertical="center" wrapText="1"/>
    </xf>
    <xf numFmtId="0" fontId="39" fillId="0" borderId="34" xfId="1" applyFont="1" applyBorder="1" applyAlignment="1">
      <alignment horizontal="center" vertical="center" wrapText="1"/>
    </xf>
    <xf numFmtId="0" fontId="38" fillId="0" borderId="10" xfId="1" applyFont="1" applyBorder="1" applyAlignment="1">
      <alignment horizontal="left" vertical="center" wrapText="1"/>
    </xf>
    <xf numFmtId="0" fontId="38" fillId="0" borderId="33" xfId="1" applyFont="1" applyBorder="1" applyAlignment="1">
      <alignment horizontal="left" vertical="center"/>
    </xf>
    <xf numFmtId="0" fontId="38" fillId="0" borderId="34" xfId="1" applyFont="1" applyBorder="1" applyAlignment="1">
      <alignment horizontal="left" vertical="center"/>
    </xf>
    <xf numFmtId="0" fontId="38" fillId="0" borderId="35" xfId="1" applyFont="1" applyBorder="1" applyAlignment="1">
      <alignment horizontal="left" vertical="center"/>
    </xf>
    <xf numFmtId="176" fontId="38" fillId="0" borderId="35" xfId="1" applyNumberFormat="1" applyFont="1" applyBorder="1" applyAlignment="1">
      <alignment horizontal="center" vertical="center" wrapText="1"/>
    </xf>
    <xf numFmtId="176" fontId="38" fillId="0" borderId="34" xfId="1" applyNumberFormat="1" applyFont="1" applyBorder="1" applyAlignment="1">
      <alignment horizontal="center" vertical="center" wrapText="1"/>
    </xf>
    <xf numFmtId="0" fontId="38" fillId="0" borderId="35" xfId="1" applyFont="1" applyBorder="1">
      <alignment vertical="center"/>
    </xf>
    <xf numFmtId="0" fontId="38" fillId="0" borderId="33" xfId="1" applyFont="1" applyBorder="1">
      <alignment vertical="center"/>
    </xf>
    <xf numFmtId="0" fontId="38" fillId="0" borderId="34" xfId="1" applyFont="1" applyBorder="1">
      <alignment vertical="center"/>
    </xf>
    <xf numFmtId="179" fontId="38" fillId="0" borderId="22" xfId="1" applyNumberFormat="1" applyFont="1" applyBorder="1" applyAlignment="1">
      <alignment horizontal="center" vertical="center"/>
    </xf>
    <xf numFmtId="0" fontId="7" fillId="6" borderId="22" xfId="1" applyFont="1" applyFill="1" applyBorder="1">
      <alignment vertical="center"/>
    </xf>
    <xf numFmtId="0" fontId="38" fillId="0" borderId="35" xfId="1" applyFont="1" applyBorder="1" applyAlignment="1">
      <alignment horizontal="center" vertical="center"/>
    </xf>
    <xf numFmtId="0" fontId="38" fillId="0" borderId="33" xfId="1" applyFont="1" applyBorder="1" applyAlignment="1">
      <alignment horizontal="center" vertical="center"/>
    </xf>
    <xf numFmtId="0" fontId="7" fillId="0" borderId="22" xfId="1" applyFont="1" applyBorder="1">
      <alignment vertical="center"/>
    </xf>
    <xf numFmtId="0" fontId="38" fillId="0" borderId="34" xfId="1" applyFont="1" applyBorder="1" applyAlignment="1">
      <alignment horizontal="center" vertical="center"/>
    </xf>
    <xf numFmtId="0" fontId="55" fillId="0" borderId="5" xfId="1" applyFont="1" applyBorder="1" applyAlignment="1">
      <alignment horizontal="center" vertical="center" wrapText="1"/>
    </xf>
    <xf numFmtId="0" fontId="55" fillId="0" borderId="15"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35" xfId="1" applyFont="1" applyBorder="1">
      <alignment vertical="center"/>
    </xf>
    <xf numFmtId="0" fontId="38" fillId="0" borderId="10" xfId="1" applyFont="1" applyBorder="1" applyAlignment="1">
      <alignment horizontal="center" vertical="center"/>
    </xf>
    <xf numFmtId="0" fontId="38" fillId="0" borderId="5" xfId="1" applyFont="1" applyBorder="1" applyAlignment="1">
      <alignment horizontal="center" vertical="center"/>
    </xf>
    <xf numFmtId="0" fontId="38" fillId="0" borderId="9" xfId="1" applyFont="1" applyBorder="1" applyAlignment="1">
      <alignment horizontal="center" vertical="center" wrapText="1"/>
    </xf>
    <xf numFmtId="0" fontId="38" fillId="0" borderId="0" xfId="1" applyFont="1" applyAlignment="1">
      <alignment horizontal="center" vertical="center" wrapText="1"/>
    </xf>
    <xf numFmtId="0" fontId="38" fillId="0" borderId="14" xfId="1" applyFont="1" applyBorder="1" applyAlignment="1">
      <alignment horizontal="center" vertical="center" wrapText="1"/>
    </xf>
    <xf numFmtId="49" fontId="38" fillId="0" borderId="22" xfId="1" applyNumberFormat="1" applyFont="1" applyBorder="1" applyAlignment="1">
      <alignment horizontal="center" vertical="center"/>
    </xf>
    <xf numFmtId="0" fontId="38" fillId="0" borderId="34" xfId="1" applyFont="1" applyBorder="1" applyAlignment="1">
      <alignment horizontal="center" vertical="center" wrapText="1"/>
    </xf>
    <xf numFmtId="0" fontId="7" fillId="4" borderId="22" xfId="1" applyFont="1" applyFill="1" applyBorder="1" applyAlignment="1">
      <alignment horizontal="center" vertical="center" wrapText="1"/>
    </xf>
    <xf numFmtId="0" fontId="7" fillId="5" borderId="14" xfId="1" applyFont="1" applyFill="1" applyBorder="1" applyAlignment="1">
      <alignment horizontal="center" vertical="center"/>
    </xf>
    <xf numFmtId="0" fontId="7" fillId="0" borderId="14" xfId="1" applyFont="1" applyBorder="1" applyAlignment="1">
      <alignment horizontal="center" vertical="center"/>
    </xf>
    <xf numFmtId="0" fontId="7" fillId="6" borderId="22" xfId="1" applyFont="1" applyFill="1" applyBorder="1" applyAlignment="1">
      <alignment horizontal="center" vertical="center"/>
    </xf>
    <xf numFmtId="0" fontId="7" fillId="4" borderId="22" xfId="1" applyFont="1" applyFill="1" applyBorder="1" applyAlignment="1">
      <alignment horizontal="center" vertical="center"/>
    </xf>
    <xf numFmtId="0" fontId="37" fillId="7" borderId="22" xfId="5" applyFont="1" applyFill="1" applyBorder="1">
      <alignment vertical="center"/>
    </xf>
    <xf numFmtId="0" fontId="37" fillId="7" borderId="22" xfId="11" applyFont="1" applyFill="1" applyBorder="1">
      <alignment vertical="center"/>
    </xf>
    <xf numFmtId="0" fontId="38" fillId="0" borderId="10" xfId="1" applyFont="1" applyBorder="1" applyAlignment="1">
      <alignment horizontal="center" vertical="center" wrapText="1"/>
    </xf>
    <xf numFmtId="0" fontId="38" fillId="0" borderId="5" xfId="1" applyFont="1" applyBorder="1" applyAlignment="1">
      <alignment horizontal="center" vertical="center" wrapText="1"/>
    </xf>
    <xf numFmtId="0" fontId="38" fillId="0" borderId="15" xfId="1" applyFont="1" applyBorder="1" applyAlignment="1">
      <alignment horizontal="center" vertical="center" wrapText="1"/>
    </xf>
    <xf numFmtId="176" fontId="12" fillId="0" borderId="22" xfId="11" applyNumberFormat="1" applyFont="1" applyBorder="1">
      <alignment vertical="center"/>
    </xf>
    <xf numFmtId="0" fontId="38" fillId="0" borderId="72" xfId="12" applyFont="1" applyBorder="1" applyAlignment="1">
      <alignment horizontal="center" vertical="center" wrapText="1"/>
    </xf>
    <xf numFmtId="0" fontId="38" fillId="0" borderId="75" xfId="12" applyFont="1" applyBorder="1" applyAlignment="1">
      <alignment horizontal="center" vertical="center" wrapText="1"/>
    </xf>
    <xf numFmtId="0" fontId="38" fillId="0" borderId="73" xfId="12" applyFont="1" applyBorder="1" applyAlignment="1">
      <alignment horizontal="center" vertical="center" wrapText="1"/>
    </xf>
    <xf numFmtId="176" fontId="12" fillId="0" borderId="22" xfId="5" quotePrefix="1" applyNumberFormat="1" applyFont="1" applyBorder="1">
      <alignment vertical="center"/>
    </xf>
    <xf numFmtId="0" fontId="48" fillId="0" borderId="22" xfId="5" applyFont="1" applyBorder="1" applyAlignment="1">
      <alignment horizontal="right" vertical="center"/>
    </xf>
    <xf numFmtId="0" fontId="38" fillId="5" borderId="35" xfId="1" applyFont="1" applyFill="1" applyBorder="1" applyAlignment="1">
      <alignment horizontal="right" vertical="center"/>
    </xf>
    <xf numFmtId="0" fontId="38" fillId="5" borderId="33" xfId="1" applyFont="1" applyFill="1" applyBorder="1" applyAlignment="1">
      <alignment horizontal="right" vertical="center"/>
    </xf>
    <xf numFmtId="0" fontId="38" fillId="5" borderId="34" xfId="1" applyFont="1" applyFill="1" applyBorder="1" applyAlignment="1">
      <alignment horizontal="right" vertical="center"/>
    </xf>
    <xf numFmtId="176" fontId="38" fillId="0" borderId="42" xfId="1" applyNumberFormat="1" applyFont="1" applyBorder="1" applyAlignment="1">
      <alignment horizontal="center" vertical="center"/>
    </xf>
    <xf numFmtId="176" fontId="38" fillId="0" borderId="44" xfId="1" applyNumberFormat="1" applyFont="1" applyBorder="1" applyAlignment="1">
      <alignment horizontal="center" vertical="center"/>
    </xf>
    <xf numFmtId="176" fontId="12" fillId="0" borderId="22" xfId="11" quotePrefix="1" applyNumberFormat="1" applyFont="1" applyBorder="1">
      <alignment vertical="center"/>
    </xf>
    <xf numFmtId="0" fontId="48" fillId="0" borderId="22" xfId="11" applyFont="1" applyBorder="1" applyAlignment="1">
      <alignment horizontal="right" vertical="center"/>
    </xf>
    <xf numFmtId="0" fontId="6" fillId="0" borderId="35" xfId="4" applyFont="1" applyBorder="1" applyAlignment="1">
      <alignment horizontal="center" vertical="center"/>
    </xf>
    <xf numFmtId="0" fontId="6" fillId="0" borderId="33" xfId="4" applyFont="1" applyBorder="1" applyAlignment="1">
      <alignment horizontal="center" vertical="center"/>
    </xf>
    <xf numFmtId="0" fontId="6" fillId="0" borderId="34" xfId="4" applyFont="1" applyBorder="1" applyAlignment="1">
      <alignment horizontal="center" vertical="center"/>
    </xf>
    <xf numFmtId="0" fontId="5" fillId="0" borderId="35" xfId="4" applyFont="1" applyBorder="1" applyAlignment="1">
      <alignment horizontal="left" vertical="center"/>
    </xf>
    <xf numFmtId="0" fontId="5" fillId="0" borderId="33" xfId="4" applyFont="1" applyBorder="1" applyAlignment="1">
      <alignment horizontal="left" vertical="center"/>
    </xf>
    <xf numFmtId="0" fontId="5" fillId="0" borderId="34" xfId="4" applyFont="1" applyBorder="1" applyAlignment="1">
      <alignment horizontal="left" vertical="center"/>
    </xf>
    <xf numFmtId="0" fontId="16" fillId="0" borderId="10" xfId="4" applyFont="1" applyBorder="1" applyAlignment="1">
      <alignment horizontal="left" vertical="top"/>
    </xf>
    <xf numFmtId="0" fontId="16" fillId="0" borderId="9" xfId="4" applyFont="1" applyBorder="1" applyAlignment="1">
      <alignment horizontal="left" vertical="top"/>
    </xf>
    <xf numFmtId="0" fontId="16" fillId="0" borderId="11" xfId="4" applyFont="1" applyBorder="1" applyAlignment="1">
      <alignment horizontal="left" vertical="top"/>
    </xf>
    <xf numFmtId="0" fontId="16" fillId="0" borderId="5" xfId="4" applyFont="1" applyBorder="1" applyAlignment="1">
      <alignment horizontal="left" vertical="top"/>
    </xf>
    <xf numFmtId="0" fontId="16" fillId="0" borderId="0" xfId="4" applyFont="1" applyAlignment="1">
      <alignment horizontal="left" vertical="top"/>
    </xf>
    <xf numFmtId="0" fontId="16" fillId="0" borderId="6" xfId="4" applyFont="1" applyBorder="1" applyAlignment="1">
      <alignment horizontal="left" vertical="top"/>
    </xf>
    <xf numFmtId="0" fontId="16" fillId="0" borderId="15" xfId="4" applyFont="1" applyBorder="1" applyAlignment="1">
      <alignment horizontal="left" vertical="top"/>
    </xf>
    <xf numFmtId="0" fontId="16" fillId="0" borderId="14" xfId="4" applyFont="1" applyBorder="1" applyAlignment="1">
      <alignment horizontal="left" vertical="top"/>
    </xf>
    <xf numFmtId="0" fontId="16" fillId="0" borderId="16" xfId="4" applyFont="1" applyBorder="1" applyAlignment="1">
      <alignment horizontal="left" vertical="top"/>
    </xf>
    <xf numFmtId="0" fontId="16" fillId="0" borderId="48" xfId="4" applyFont="1" applyBorder="1" applyAlignment="1">
      <alignment horizontal="center"/>
    </xf>
    <xf numFmtId="0" fontId="16" fillId="0" borderId="49" xfId="4" applyFont="1" applyBorder="1" applyAlignment="1">
      <alignment horizontal="center"/>
    </xf>
    <xf numFmtId="0" fontId="16" fillId="0" borderId="50" xfId="4" applyFont="1" applyBorder="1" applyAlignment="1">
      <alignment horizontal="center"/>
    </xf>
    <xf numFmtId="0" fontId="16" fillId="0" borderId="15" xfId="4" applyFont="1" applyBorder="1" applyAlignment="1">
      <alignment horizontal="center"/>
    </xf>
    <xf numFmtId="0" fontId="16" fillId="0" borderId="14" xfId="4" applyFont="1" applyBorder="1" applyAlignment="1">
      <alignment horizontal="center"/>
    </xf>
    <xf numFmtId="0" fontId="16" fillId="0" borderId="16" xfId="4" applyFont="1" applyBorder="1" applyAlignment="1">
      <alignment horizontal="center"/>
    </xf>
    <xf numFmtId="0" fontId="16" fillId="0" borderId="35" xfId="4" applyFont="1" applyBorder="1" applyAlignment="1">
      <alignment horizontal="center" vertical="center"/>
    </xf>
    <xf numFmtId="0" fontId="16" fillId="0" borderId="33" xfId="4" applyFont="1" applyBorder="1" applyAlignment="1">
      <alignment horizontal="center" vertical="center"/>
    </xf>
    <xf numFmtId="0" fontId="16" fillId="0" borderId="34" xfId="4" applyFont="1" applyBorder="1" applyAlignment="1">
      <alignment horizontal="center" vertical="center"/>
    </xf>
    <xf numFmtId="0" fontId="16" fillId="0" borderId="10" xfId="4" applyFont="1" applyBorder="1" applyAlignment="1">
      <alignment horizontal="center"/>
    </xf>
    <xf numFmtId="0" fontId="16" fillId="0" borderId="9" xfId="4" applyFont="1" applyBorder="1" applyAlignment="1">
      <alignment horizontal="center"/>
    </xf>
    <xf numFmtId="0" fontId="16" fillId="0" borderId="11" xfId="4" applyFont="1" applyBorder="1" applyAlignment="1">
      <alignment horizontal="center"/>
    </xf>
    <xf numFmtId="0" fontId="16" fillId="0" borderId="5" xfId="4" applyFont="1" applyBorder="1" applyAlignment="1">
      <alignment horizontal="center"/>
    </xf>
    <xf numFmtId="0" fontId="16" fillId="0" borderId="0" xfId="4" applyFont="1" applyAlignment="1">
      <alignment horizontal="center"/>
    </xf>
    <xf numFmtId="0" fontId="16" fillId="0" borderId="6" xfId="4" applyFont="1" applyBorder="1" applyAlignment="1">
      <alignment horizontal="center"/>
    </xf>
    <xf numFmtId="0" fontId="16" fillId="0" borderId="61" xfId="4" applyFont="1" applyBorder="1" applyAlignment="1">
      <alignment horizontal="center"/>
    </xf>
    <xf numFmtId="0" fontId="16" fillId="0" borderId="59" xfId="4" applyFont="1" applyBorder="1" applyAlignment="1">
      <alignment horizontal="center"/>
    </xf>
    <xf numFmtId="0" fontId="16" fillId="0" borderId="58" xfId="4" applyFont="1" applyBorder="1" applyAlignment="1">
      <alignment horizontal="center"/>
    </xf>
    <xf numFmtId="0" fontId="16" fillId="0" borderId="54" xfId="4" applyFont="1" applyBorder="1" applyAlignment="1">
      <alignment horizontal="center"/>
    </xf>
    <xf numFmtId="0" fontId="16" fillId="0" borderId="63" xfId="4" applyFont="1" applyBorder="1" applyAlignment="1">
      <alignment horizontal="center"/>
    </xf>
    <xf numFmtId="0" fontId="16" fillId="0" borderId="62" xfId="4" applyFont="1" applyBorder="1" applyAlignment="1">
      <alignment horizontal="center"/>
    </xf>
    <xf numFmtId="0" fontId="16" fillId="0" borderId="51" xfId="4" applyFont="1" applyBorder="1" applyAlignment="1">
      <alignment horizontal="center"/>
    </xf>
    <xf numFmtId="0" fontId="16" fillId="0" borderId="52" xfId="4" applyFont="1" applyBorder="1" applyAlignment="1">
      <alignment horizontal="center"/>
    </xf>
    <xf numFmtId="0" fontId="16" fillId="0" borderId="53" xfId="4" applyFont="1" applyBorder="1" applyAlignment="1">
      <alignment horizontal="center"/>
    </xf>
    <xf numFmtId="0" fontId="16" fillId="0" borderId="42" xfId="4" applyFont="1" applyBorder="1" applyAlignment="1">
      <alignment horizontal="distributed" vertical="center" indent="1"/>
    </xf>
    <xf numFmtId="0" fontId="16" fillId="0" borderId="44" xfId="4" applyFont="1" applyBorder="1" applyAlignment="1">
      <alignment horizontal="distributed" vertical="center" indent="1"/>
    </xf>
    <xf numFmtId="0" fontId="16" fillId="0" borderId="33" xfId="4" applyFont="1" applyBorder="1" applyAlignment="1">
      <alignment horizontal="center"/>
    </xf>
    <xf numFmtId="0" fontId="16" fillId="0" borderId="34" xfId="4" applyFont="1" applyBorder="1" applyAlignment="1">
      <alignment horizontal="center"/>
    </xf>
    <xf numFmtId="0" fontId="18" fillId="0" borderId="0" xfId="4" applyFont="1" applyAlignment="1">
      <alignment horizontal="center"/>
    </xf>
    <xf numFmtId="0" fontId="16" fillId="0" borderId="33" xfId="4" applyFont="1" applyBorder="1" applyAlignment="1">
      <alignment horizontal="distributed" vertical="center"/>
    </xf>
    <xf numFmtId="0" fontId="3" fillId="0" borderId="33" xfId="4" applyBorder="1"/>
    <xf numFmtId="0" fontId="3" fillId="0" borderId="34" xfId="4" applyBorder="1"/>
    <xf numFmtId="0" fontId="16" fillId="0" borderId="43" xfId="4" applyFont="1" applyBorder="1" applyAlignment="1">
      <alignment horizontal="distributed" vertical="center"/>
    </xf>
    <xf numFmtId="0" fontId="16" fillId="0" borderId="5" xfId="4" applyFont="1" applyBorder="1" applyAlignment="1">
      <alignment horizontal="center" vertical="center"/>
    </xf>
    <xf numFmtId="0" fontId="16" fillId="0" borderId="0" xfId="4" applyFont="1" applyAlignment="1">
      <alignment horizontal="center" vertical="center"/>
    </xf>
    <xf numFmtId="0" fontId="16" fillId="0" borderId="6" xfId="4" applyFont="1" applyBorder="1" applyAlignment="1">
      <alignment horizontal="center" vertical="center"/>
    </xf>
    <xf numFmtId="0" fontId="14" fillId="0" borderId="35" xfId="21" applyFont="1" applyBorder="1" applyAlignment="1">
      <alignment horizontal="center" vertical="center"/>
    </xf>
    <xf numFmtId="0" fontId="14" fillId="0" borderId="34" xfId="21" applyFont="1" applyBorder="1" applyAlignment="1">
      <alignment horizontal="center" vertical="center"/>
    </xf>
    <xf numFmtId="0" fontId="14" fillId="0" borderId="0" xfId="21" applyFont="1"/>
    <xf numFmtId="0" fontId="23" fillId="0" borderId="0" xfId="21" applyFont="1" applyAlignment="1">
      <alignment horizontal="center"/>
    </xf>
    <xf numFmtId="0" fontId="21" fillId="0" borderId="14" xfId="21" applyFont="1" applyBorder="1" applyAlignment="1">
      <alignment wrapText="1"/>
    </xf>
    <xf numFmtId="0" fontId="14" fillId="0" borderId="22" xfId="21" applyFont="1" applyBorder="1" applyAlignment="1">
      <alignment horizontal="center" vertical="center"/>
    </xf>
    <xf numFmtId="0" fontId="14" fillId="0" borderId="33" xfId="21" applyFont="1" applyBorder="1" applyAlignment="1">
      <alignment horizontal="center" vertical="center"/>
    </xf>
    <xf numFmtId="0" fontId="14" fillId="0" borderId="35" xfId="21" applyFont="1" applyBorder="1" applyAlignment="1">
      <alignment horizontal="center" vertical="center" wrapText="1"/>
    </xf>
    <xf numFmtId="0" fontId="14" fillId="0" borderId="34" xfId="21" applyFont="1" applyBorder="1" applyAlignment="1">
      <alignment horizontal="center" vertical="center" wrapText="1"/>
    </xf>
    <xf numFmtId="0" fontId="21" fillId="0" borderId="33" xfId="21" applyFont="1" applyBorder="1" applyAlignment="1">
      <alignment wrapText="1"/>
    </xf>
    <xf numFmtId="0" fontId="20" fillId="0" borderId="35" xfId="21" applyFont="1" applyBorder="1" applyAlignment="1">
      <alignment horizontal="center" vertical="center" wrapText="1"/>
    </xf>
    <xf numFmtId="0" fontId="14" fillId="0" borderId="0" xfId="21" applyFont="1" applyAlignment="1">
      <alignment horizontal="center" vertical="center" shrinkToFit="1"/>
    </xf>
    <xf numFmtId="49" fontId="5" fillId="0" borderId="0" xfId="4" applyNumberFormat="1" applyFont="1" applyAlignment="1">
      <alignment horizontal="center" vertical="center" shrinkToFit="1"/>
    </xf>
    <xf numFmtId="49" fontId="7" fillId="0" borderId="0" xfId="4" applyNumberFormat="1" applyFont="1" applyAlignment="1">
      <alignment horizontal="left" vertical="top" wrapText="1"/>
    </xf>
    <xf numFmtId="49" fontId="5" fillId="0" borderId="12" xfId="4" applyNumberFormat="1" applyFont="1" applyBorder="1" applyAlignment="1">
      <alignment horizontal="center" vertical="center"/>
    </xf>
    <xf numFmtId="49" fontId="5" fillId="0" borderId="9" xfId="4" applyNumberFormat="1" applyFont="1" applyBorder="1" applyAlignment="1">
      <alignment horizontal="center" vertical="center"/>
    </xf>
    <xf numFmtId="49" fontId="5" fillId="0" borderId="8" xfId="4" applyNumberFormat="1" applyFont="1" applyBorder="1" applyAlignment="1">
      <alignment horizontal="center" vertical="center"/>
    </xf>
    <xf numFmtId="49" fontId="5" fillId="0" borderId="17" xfId="4" applyNumberFormat="1" applyFont="1" applyBorder="1" applyAlignment="1">
      <alignment horizontal="center" vertical="center"/>
    </xf>
    <xf numFmtId="49" fontId="5" fillId="0" borderId="14" xfId="4" applyNumberFormat="1" applyFont="1" applyBorder="1" applyAlignment="1">
      <alignment horizontal="center" vertical="center"/>
    </xf>
    <xf numFmtId="49" fontId="5" fillId="0" borderId="13" xfId="4" applyNumberFormat="1" applyFont="1" applyBorder="1" applyAlignment="1">
      <alignment horizontal="center" vertical="center"/>
    </xf>
    <xf numFmtId="49" fontId="5" fillId="0" borderId="17" xfId="4" applyNumberFormat="1" applyFont="1" applyBorder="1" applyAlignment="1">
      <alignment horizontal="left" vertical="center" shrinkToFit="1"/>
    </xf>
    <xf numFmtId="49" fontId="5" fillId="0" borderId="14" xfId="4" applyNumberFormat="1" applyFont="1" applyBorder="1" applyAlignment="1">
      <alignment horizontal="left" vertical="center" shrinkToFit="1"/>
    </xf>
    <xf numFmtId="49" fontId="5" fillId="0" borderId="13" xfId="4" applyNumberFormat="1" applyFont="1" applyBorder="1" applyAlignment="1">
      <alignment horizontal="left" vertical="center" shrinkToFit="1"/>
    </xf>
    <xf numFmtId="49" fontId="5" fillId="0" borderId="32" xfId="4" applyNumberFormat="1" applyFont="1" applyBorder="1" applyAlignment="1">
      <alignment horizontal="left" vertical="center" shrinkToFit="1"/>
    </xf>
    <xf numFmtId="0" fontId="3" fillId="0" borderId="33" xfId="4" applyBorder="1" applyAlignment="1">
      <alignment horizontal="left" vertical="center" shrinkToFit="1"/>
    </xf>
    <xf numFmtId="49" fontId="5" fillId="0" borderId="33" xfId="4" applyNumberFormat="1" applyFont="1" applyBorder="1" applyAlignment="1">
      <alignment horizontal="left" vertical="center" shrinkToFit="1"/>
    </xf>
    <xf numFmtId="0" fontId="3" fillId="0" borderId="36" xfId="4" applyBorder="1" applyAlignment="1">
      <alignment horizontal="left" vertical="center" shrinkToFit="1"/>
    </xf>
    <xf numFmtId="49" fontId="5" fillId="0" borderId="7" xfId="4" applyNumberFormat="1" applyFont="1" applyBorder="1" applyAlignment="1">
      <alignment horizontal="center" vertical="center"/>
    </xf>
    <xf numFmtId="49" fontId="5" fillId="0" borderId="0" xfId="4" applyNumberFormat="1" applyFont="1" applyAlignment="1">
      <alignment horizontal="center" vertical="center"/>
    </xf>
    <xf numFmtId="49" fontId="5" fillId="0" borderId="4" xfId="4" applyNumberFormat="1" applyFont="1" applyBorder="1" applyAlignment="1">
      <alignment horizontal="center" vertical="center"/>
    </xf>
    <xf numFmtId="49" fontId="5" fillId="0" borderId="3" xfId="4" applyNumberFormat="1" applyFont="1" applyBorder="1" applyAlignment="1">
      <alignment horizontal="center" vertical="center"/>
    </xf>
    <xf numFmtId="49" fontId="5" fillId="0" borderId="2" xfId="4" applyNumberFormat="1" applyFont="1" applyBorder="1" applyAlignment="1">
      <alignment horizontal="center" vertical="center"/>
    </xf>
    <xf numFmtId="49" fontId="5" fillId="0" borderId="1" xfId="4" applyNumberFormat="1" applyFont="1" applyBorder="1" applyAlignment="1">
      <alignment horizontal="center" vertical="center"/>
    </xf>
    <xf numFmtId="49" fontId="5" fillId="0" borderId="12" xfId="4" applyNumberFormat="1" applyFont="1" applyBorder="1" applyAlignment="1">
      <alignment horizontal="left" vertical="center"/>
    </xf>
    <xf numFmtId="49" fontId="5" fillId="0" borderId="9" xfId="4" applyNumberFormat="1" applyFont="1" applyBorder="1" applyAlignment="1">
      <alignment horizontal="left" vertical="center"/>
    </xf>
    <xf numFmtId="49" fontId="5" fillId="0" borderId="8" xfId="4" applyNumberFormat="1" applyFont="1" applyBorder="1" applyAlignment="1">
      <alignment horizontal="left" vertical="center"/>
    </xf>
    <xf numFmtId="49" fontId="22" fillId="0" borderId="0" xfId="4" applyNumberFormat="1" applyFont="1" applyAlignment="1">
      <alignment horizontal="center" vertical="center"/>
    </xf>
    <xf numFmtId="49" fontId="5" fillId="0" borderId="27" xfId="4" applyNumberFormat="1" applyFont="1" applyBorder="1" applyAlignment="1">
      <alignment horizontal="center" vertical="center"/>
    </xf>
    <xf numFmtId="49" fontId="5" fillId="0" borderId="28" xfId="4" applyNumberFormat="1" applyFont="1" applyBorder="1" applyAlignment="1">
      <alignment horizontal="center" vertical="center"/>
    </xf>
    <xf numFmtId="49" fontId="5" fillId="0" borderId="31" xfId="4" applyNumberFormat="1" applyFont="1" applyBorder="1" applyAlignment="1">
      <alignment horizontal="center" vertical="center"/>
    </xf>
    <xf numFmtId="49" fontId="5" fillId="0" borderId="28" xfId="4" applyNumberFormat="1" applyFont="1" applyBorder="1" applyAlignment="1">
      <alignment horizontal="right" vertical="center"/>
    </xf>
    <xf numFmtId="49" fontId="5" fillId="0" borderId="31" xfId="4" applyNumberFormat="1" applyFont="1" applyBorder="1" applyAlignment="1">
      <alignment horizontal="right" vertical="center"/>
    </xf>
    <xf numFmtId="49" fontId="5" fillId="0" borderId="64" xfId="4" applyNumberFormat="1" applyFont="1" applyBorder="1" applyAlignment="1">
      <alignment horizontal="center" vertical="center"/>
    </xf>
    <xf numFmtId="49" fontId="5" fillId="0" borderId="55" xfId="4" applyNumberFormat="1" applyFont="1" applyBorder="1" applyAlignment="1">
      <alignment horizontal="center" vertical="center"/>
    </xf>
    <xf numFmtId="49" fontId="5" fillId="0" borderId="56" xfId="4" applyNumberFormat="1" applyFont="1" applyBorder="1" applyAlignment="1">
      <alignment horizontal="center" vertical="center"/>
    </xf>
    <xf numFmtId="49" fontId="5" fillId="0" borderId="57" xfId="4" applyNumberFormat="1" applyFont="1" applyBorder="1" applyAlignment="1">
      <alignment horizontal="center" vertical="center" shrinkToFit="1"/>
    </xf>
    <xf numFmtId="49" fontId="5" fillId="0" borderId="45" xfId="4" applyNumberFormat="1" applyFont="1" applyBorder="1" applyAlignment="1">
      <alignment horizontal="center" vertical="center" shrinkToFit="1"/>
    </xf>
    <xf numFmtId="49" fontId="5" fillId="0" borderId="46" xfId="4" applyNumberFormat="1" applyFont="1" applyBorder="1" applyAlignment="1">
      <alignment horizontal="center" vertical="center" shrinkToFit="1"/>
    </xf>
    <xf numFmtId="49" fontId="5" fillId="0" borderId="17" xfId="4" applyNumberFormat="1" applyFont="1" applyBorder="1" applyAlignment="1">
      <alignment horizontal="center" vertical="center" shrinkToFit="1"/>
    </xf>
    <xf numFmtId="49" fontId="5" fillId="0" borderId="14" xfId="4" applyNumberFormat="1" applyFont="1" applyBorder="1" applyAlignment="1">
      <alignment horizontal="center" vertical="center" shrinkToFit="1"/>
    </xf>
    <xf numFmtId="49" fontId="5" fillId="0" borderId="13" xfId="4" applyNumberFormat="1" applyFont="1" applyBorder="1" applyAlignment="1">
      <alignment horizontal="center" vertical="center" shrinkToFit="1"/>
    </xf>
    <xf numFmtId="49" fontId="9" fillId="0" borderId="35" xfId="12" applyNumberFormat="1" applyFont="1" applyBorder="1" applyAlignment="1">
      <alignment horizontal="center" vertical="center"/>
    </xf>
    <xf numFmtId="49" fontId="9" fillId="0" borderId="33" xfId="12" applyNumberFormat="1" applyFont="1" applyBorder="1" applyAlignment="1">
      <alignment horizontal="center" vertical="center"/>
    </xf>
    <xf numFmtId="49" fontId="9" fillId="0" borderId="34" xfId="12" applyNumberFormat="1" applyFont="1" applyBorder="1" applyAlignment="1">
      <alignment horizontal="center" vertical="center"/>
    </xf>
    <xf numFmtId="49" fontId="10" fillId="0" borderId="94" xfId="12" applyNumberFormat="1" applyFont="1" applyBorder="1">
      <alignment vertical="center"/>
    </xf>
    <xf numFmtId="49" fontId="10" fillId="0" borderId="90" xfId="12" applyNumberFormat="1" applyFont="1" applyBorder="1">
      <alignment vertical="center"/>
    </xf>
    <xf numFmtId="49" fontId="10" fillId="0" borderId="90" xfId="12" applyNumberFormat="1" applyFont="1" applyBorder="1" applyAlignment="1">
      <alignment vertical="center" shrinkToFit="1"/>
    </xf>
    <xf numFmtId="49" fontId="10" fillId="0" borderId="10" xfId="13" applyNumberFormat="1" applyFont="1" applyBorder="1" applyAlignment="1">
      <alignment horizontal="left" vertical="top"/>
    </xf>
    <xf numFmtId="49" fontId="10" fillId="0" borderId="9" xfId="13" applyNumberFormat="1" applyFont="1" applyBorder="1" applyAlignment="1">
      <alignment horizontal="left" vertical="top"/>
    </xf>
    <xf numFmtId="49" fontId="10" fillId="0" borderId="11" xfId="13" applyNumberFormat="1" applyFont="1" applyBorder="1" applyAlignment="1">
      <alignment horizontal="left" vertical="top"/>
    </xf>
    <xf numFmtId="49" fontId="10" fillId="0" borderId="35" xfId="13" applyNumberFormat="1" applyFont="1" applyBorder="1" applyAlignment="1">
      <alignment horizontal="left" vertical="center"/>
    </xf>
    <xf numFmtId="49" fontId="10" fillId="0" borderId="33" xfId="13" applyNumberFormat="1" applyFont="1" applyBorder="1" applyAlignment="1">
      <alignment horizontal="left" vertical="center"/>
    </xf>
    <xf numFmtId="49" fontId="10" fillId="0" borderId="34" xfId="13" applyNumberFormat="1" applyFont="1" applyBorder="1" applyAlignment="1">
      <alignment horizontal="left" vertical="center"/>
    </xf>
    <xf numFmtId="49" fontId="10" fillId="0" borderId="5" xfId="13" applyNumberFormat="1" applyFont="1" applyBorder="1" applyAlignment="1">
      <alignment horizontal="center" vertical="top"/>
    </xf>
    <xf numFmtId="49" fontId="10" fillId="0" borderId="0" xfId="13" applyNumberFormat="1" applyFont="1" applyBorder="1" applyAlignment="1">
      <alignment horizontal="center" vertical="top"/>
    </xf>
    <xf numFmtId="49" fontId="10" fillId="0" borderId="6" xfId="13" applyNumberFormat="1" applyFont="1" applyBorder="1" applyAlignment="1">
      <alignment horizontal="center" vertical="top"/>
    </xf>
    <xf numFmtId="49" fontId="10" fillId="0" borderId="15" xfId="13" applyNumberFormat="1" applyFont="1" applyBorder="1" applyAlignment="1">
      <alignment horizontal="center" vertical="top"/>
    </xf>
    <xf numFmtId="49" fontId="10" fillId="0" borderId="14" xfId="13" applyNumberFormat="1" applyFont="1" applyBorder="1" applyAlignment="1">
      <alignment horizontal="center" vertical="top"/>
    </xf>
    <xf numFmtId="49" fontId="10" fillId="0" borderId="16" xfId="13" applyNumberFormat="1" applyFont="1" applyBorder="1" applyAlignment="1">
      <alignment horizontal="center" vertical="top"/>
    </xf>
    <xf numFmtId="49" fontId="3" fillId="0" borderId="5" xfId="13" applyNumberFormat="1" applyFont="1" applyBorder="1" applyAlignment="1">
      <alignment vertical="center"/>
    </xf>
  </cellXfs>
  <cellStyles count="22">
    <cellStyle name="Normal 2" xfId="16" xr:uid="{80128390-8BD8-4F99-ACED-327F9E529D3E}"/>
    <cellStyle name="桁区切り 2" xfId="9" xr:uid="{B1B249D2-FFC8-40DC-81BA-BA4847C37F54}"/>
    <cellStyle name="標準" xfId="0" builtinId="0"/>
    <cellStyle name="標準 2" xfId="2" xr:uid="{00000000-0005-0000-0000-000001000000}"/>
    <cellStyle name="標準 2 2" xfId="4" xr:uid="{00000000-0005-0000-0000-000002000000}"/>
    <cellStyle name="標準 2 2 2" xfId="21" xr:uid="{E91A3D9F-396D-40D2-AB34-C0261FAB43C0}"/>
    <cellStyle name="標準 2 2 3" xfId="10" xr:uid="{A5C7EBCD-1A75-46CA-A1A8-17F92138957D}"/>
    <cellStyle name="標準 2 3" xfId="12" xr:uid="{4C8691F8-F3EA-4A8C-B09E-A3626EBC9DC5}"/>
    <cellStyle name="標準 3" xfId="3" xr:uid="{00000000-0005-0000-0000-000003000000}"/>
    <cellStyle name="標準 3 2" xfId="17" xr:uid="{A0DCB819-79DC-46D0-B4F7-2089FDB7A1AE}"/>
    <cellStyle name="標準 4" xfId="5" xr:uid="{87AB4B63-5C81-4E2B-80D8-28D37E597B2E}"/>
    <cellStyle name="標準 4 2" xfId="8" xr:uid="{4C46E047-FCC7-494A-A7F1-071B1AF41F6D}"/>
    <cellStyle name="標準 5" xfId="6" xr:uid="{92546C8E-56E9-4122-B581-C887DC5A3637}"/>
    <cellStyle name="標準 6" xfId="7" xr:uid="{AB80094E-A756-45E6-8B6C-118740433902}"/>
    <cellStyle name="標準 7" xfId="11" xr:uid="{A3426C56-9DFF-4D48-8E03-8E679E2875B5}"/>
    <cellStyle name="標準 8" xfId="19" xr:uid="{99FAF506-8C6F-4047-B006-4C6AA6F5D322}"/>
    <cellStyle name="標準 9" xfId="20" xr:uid="{AD72DEE2-9FDA-402E-8666-5DFDCE9FF044}"/>
    <cellStyle name="標準_③-２加算様式（就労）" xfId="1" xr:uid="{00000000-0005-0000-0000-000004000000}"/>
    <cellStyle name="標準_kyotaku_shinnsei" xfId="14" xr:uid="{8D6578F9-AA84-4DE2-905B-89D06BE55640}"/>
    <cellStyle name="標準_事業者指定様式（多機能用総括表）作業ファイル" xfId="18" xr:uid="{AEAABE7B-BF2F-4260-9D8B-3B7ECFC1E810}"/>
    <cellStyle name="標準_第１号様式・付表" xfId="13" xr:uid="{1E4F049D-742D-42A6-B74B-831B67B505D2}"/>
    <cellStyle name="標準_付表　訪問介護　修正版_第一号様式 2" xfId="15" xr:uid="{5CB184EF-BD54-4BF3-AD68-B023494970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_rels/drawing2.xml.rels><?xml version="1.0" encoding="UTF-8" standalone="yes"?>
<Relationships xmlns="http://schemas.openxmlformats.org/package/2006/relationships"><Relationship Id="rId1" Type="http://schemas.openxmlformats.org/officeDocument/2006/relationships/hyperlink" Target="#'&#25351;&#23450;&#30003;&#35531;&#12539;&#26356;&#26032;&#65288;&#24517;&#35201;&#26360;&#39006;&#19968;&#35239;&#65289;'!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6B42A7D8-6B58-496C-8068-C8A4B6D871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1643742</xdr:colOff>
      <xdr:row>1</xdr:row>
      <xdr:rowOff>0</xdr:rowOff>
    </xdr:from>
    <xdr:to>
      <xdr:col>12</xdr:col>
      <xdr:colOff>283029</xdr:colOff>
      <xdr:row>2</xdr:row>
      <xdr:rowOff>337457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4BC698D-E7E4-4FD6-BC6A-38A8470028DC}"/>
            </a:ext>
          </a:extLst>
        </xdr:cNvPr>
        <xdr:cNvSpPr/>
      </xdr:nvSpPr>
      <xdr:spPr>
        <a:xfrm>
          <a:off x="11488782" y="358140"/>
          <a:ext cx="3782787" cy="809897"/>
        </a:xfrm>
        <a:prstGeom prst="roundRect">
          <a:avLst/>
        </a:prstGeom>
        <a:solidFill>
          <a:srgbClr val="FFFF00"/>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必要書類一覧に戻る</a:t>
          </a:r>
          <a:endParaRPr kumimoji="1" lang="en-US" altLang="ja-JP" sz="14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Users/015040/Desktop/&#30003;&#35531;&#26360;&#38306;&#20418;/&#26045;&#35373;&#20837;&#25152;&#25903;&#25588;/&#26045;&#35373;&#20837;&#25152;%20&#25351;&#23450;&#12296;&#26032;&#35215;&#12539;&#26356;&#26032;&#12539;&#22793;&#26356;&#12539;&#24259;&#27490;&#65289;&#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016133/AppData/Local/Temp/Tempc81d878f-d9c2-4b43-90e9-5772cb8cf87a_001269464%20(2).zip/060412&#25351;&#23450;&#30003;&#35531;&#38306;&#36899;&#27096;&#24335;&#65288;060628&#36861;&#21152;&#65289;/05_&#21442;&#32771;&#36039;&#26009;&#65300;&#65288;&#21220;&#21209;&#20307;&#21046;&#19968;&#35239;&#34920;&#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児発管兼務調書）"/>
      <sheetName val="県様式４（実務経験証明書）"/>
      <sheetName val="県様式３－２（サビ管兼務調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sheetData sheetId="7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更新・変更）申請書（様式第一号）"/>
      <sheetName val="変更届出書（様式第二号） "/>
      <sheetName val="付表１"/>
      <sheetName val="付表２"/>
      <sheetName val="付表３"/>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３－２（児発管兼務調書）"/>
      <sheetName val="県様式４（実務経験証明書）"/>
      <sheetName val="介護給付費等　届出書"/>
      <sheetName val="様式第5号　加算に係る届出書（障害児通所・入所給付費）"/>
      <sheetName val="別紙１-１（260401～）"/>
      <sheetName val="別紙１-２（260401～）"/>
      <sheetName val="メールアドレス登録票１（新規登録用）"/>
      <sheetName val="災害時情報共有システム　登録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3F94-950A-4E17-9929-D1B0C309CF4A}">
  <sheetPr>
    <tabColor theme="7"/>
  </sheetPr>
  <dimension ref="A1:O26"/>
  <sheetViews>
    <sheetView workbookViewId="0">
      <selection activeCell="B26" sqref="B26:M26"/>
    </sheetView>
  </sheetViews>
  <sheetFormatPr defaultRowHeight="10.8" x14ac:dyDescent="0.15"/>
  <cols>
    <col min="1" max="1" width="13.6640625" style="6" customWidth="1"/>
    <col min="2" max="2" width="34" style="6" customWidth="1"/>
    <col min="3" max="10" width="10.6640625" style="6" customWidth="1"/>
    <col min="11" max="11" width="10.6640625" style="253" customWidth="1"/>
    <col min="12" max="15" width="10.6640625" style="6" customWidth="1"/>
    <col min="16" max="16" width="2.21875" style="6" customWidth="1"/>
    <col min="17" max="260" width="9" style="6"/>
    <col min="261" max="261" width="13.6640625" style="6" customWidth="1"/>
    <col min="262" max="262" width="34" style="6" customWidth="1"/>
    <col min="263" max="271" width="10.6640625" style="6" customWidth="1"/>
    <col min="272" max="272" width="2.21875" style="6" customWidth="1"/>
    <col min="273" max="516" width="9" style="6"/>
    <col min="517" max="517" width="13.6640625" style="6" customWidth="1"/>
    <col min="518" max="518" width="34" style="6" customWidth="1"/>
    <col min="519" max="527" width="10.6640625" style="6" customWidth="1"/>
    <col min="528" max="528" width="2.21875" style="6" customWidth="1"/>
    <col min="529" max="772" width="9" style="6"/>
    <col min="773" max="773" width="13.6640625" style="6" customWidth="1"/>
    <col min="774" max="774" width="34" style="6" customWidth="1"/>
    <col min="775" max="783" width="10.6640625" style="6" customWidth="1"/>
    <col min="784" max="784" width="2.21875" style="6" customWidth="1"/>
    <col min="785" max="1028" width="9" style="6"/>
    <col min="1029" max="1029" width="13.6640625" style="6" customWidth="1"/>
    <col min="1030" max="1030" width="34" style="6" customWidth="1"/>
    <col min="1031" max="1039" width="10.6640625" style="6" customWidth="1"/>
    <col min="1040" max="1040" width="2.21875" style="6" customWidth="1"/>
    <col min="1041" max="1284" width="9" style="6"/>
    <col min="1285" max="1285" width="13.6640625" style="6" customWidth="1"/>
    <col min="1286" max="1286" width="34" style="6" customWidth="1"/>
    <col min="1287" max="1295" width="10.6640625" style="6" customWidth="1"/>
    <col min="1296" max="1296" width="2.21875" style="6" customWidth="1"/>
    <col min="1297" max="1540" width="9" style="6"/>
    <col min="1541" max="1541" width="13.6640625" style="6" customWidth="1"/>
    <col min="1542" max="1542" width="34" style="6" customWidth="1"/>
    <col min="1543" max="1551" width="10.6640625" style="6" customWidth="1"/>
    <col min="1552" max="1552" width="2.21875" style="6" customWidth="1"/>
    <col min="1553" max="1796" width="9" style="6"/>
    <col min="1797" max="1797" width="13.6640625" style="6" customWidth="1"/>
    <col min="1798" max="1798" width="34" style="6" customWidth="1"/>
    <col min="1799" max="1807" width="10.6640625" style="6" customWidth="1"/>
    <col min="1808" max="1808" width="2.21875" style="6" customWidth="1"/>
    <col min="1809" max="2052" width="9" style="6"/>
    <col min="2053" max="2053" width="13.6640625" style="6" customWidth="1"/>
    <col min="2054" max="2054" width="34" style="6" customWidth="1"/>
    <col min="2055" max="2063" width="10.6640625" style="6" customWidth="1"/>
    <col min="2064" max="2064" width="2.21875" style="6" customWidth="1"/>
    <col min="2065" max="2308" width="9" style="6"/>
    <col min="2309" max="2309" width="13.6640625" style="6" customWidth="1"/>
    <col min="2310" max="2310" width="34" style="6" customWidth="1"/>
    <col min="2311" max="2319" width="10.6640625" style="6" customWidth="1"/>
    <col min="2320" max="2320" width="2.21875" style="6" customWidth="1"/>
    <col min="2321" max="2564" width="9" style="6"/>
    <col min="2565" max="2565" width="13.6640625" style="6" customWidth="1"/>
    <col min="2566" max="2566" width="34" style="6" customWidth="1"/>
    <col min="2567" max="2575" width="10.6640625" style="6" customWidth="1"/>
    <col min="2576" max="2576" width="2.21875" style="6" customWidth="1"/>
    <col min="2577" max="2820" width="9" style="6"/>
    <col min="2821" max="2821" width="13.6640625" style="6" customWidth="1"/>
    <col min="2822" max="2822" width="34" style="6" customWidth="1"/>
    <col min="2823" max="2831" width="10.6640625" style="6" customWidth="1"/>
    <col min="2832" max="2832" width="2.21875" style="6" customWidth="1"/>
    <col min="2833" max="3076" width="9" style="6"/>
    <col min="3077" max="3077" width="13.6640625" style="6" customWidth="1"/>
    <col min="3078" max="3078" width="34" style="6" customWidth="1"/>
    <col min="3079" max="3087" width="10.6640625" style="6" customWidth="1"/>
    <col min="3088" max="3088" width="2.21875" style="6" customWidth="1"/>
    <col min="3089" max="3332" width="9" style="6"/>
    <col min="3333" max="3333" width="13.6640625" style="6" customWidth="1"/>
    <col min="3334" max="3334" width="34" style="6" customWidth="1"/>
    <col min="3335" max="3343" width="10.6640625" style="6" customWidth="1"/>
    <col min="3344" max="3344" width="2.21875" style="6" customWidth="1"/>
    <col min="3345" max="3588" width="9" style="6"/>
    <col min="3589" max="3589" width="13.6640625" style="6" customWidth="1"/>
    <col min="3590" max="3590" width="34" style="6" customWidth="1"/>
    <col min="3591" max="3599" width="10.6640625" style="6" customWidth="1"/>
    <col min="3600" max="3600" width="2.21875" style="6" customWidth="1"/>
    <col min="3601" max="3844" width="9" style="6"/>
    <col min="3845" max="3845" width="13.6640625" style="6" customWidth="1"/>
    <col min="3846" max="3846" width="34" style="6" customWidth="1"/>
    <col min="3847" max="3855" width="10.6640625" style="6" customWidth="1"/>
    <col min="3856" max="3856" width="2.21875" style="6" customWidth="1"/>
    <col min="3857" max="4100" width="9" style="6"/>
    <col min="4101" max="4101" width="13.6640625" style="6" customWidth="1"/>
    <col min="4102" max="4102" width="34" style="6" customWidth="1"/>
    <col min="4103" max="4111" width="10.6640625" style="6" customWidth="1"/>
    <col min="4112" max="4112" width="2.21875" style="6" customWidth="1"/>
    <col min="4113" max="4356" width="9" style="6"/>
    <col min="4357" max="4357" width="13.6640625" style="6" customWidth="1"/>
    <col min="4358" max="4358" width="34" style="6" customWidth="1"/>
    <col min="4359" max="4367" width="10.6640625" style="6" customWidth="1"/>
    <col min="4368" max="4368" width="2.21875" style="6" customWidth="1"/>
    <col min="4369" max="4612" width="9" style="6"/>
    <col min="4613" max="4613" width="13.6640625" style="6" customWidth="1"/>
    <col min="4614" max="4614" width="34" style="6" customWidth="1"/>
    <col min="4615" max="4623" width="10.6640625" style="6" customWidth="1"/>
    <col min="4624" max="4624" width="2.21875" style="6" customWidth="1"/>
    <col min="4625" max="4868" width="9" style="6"/>
    <col min="4869" max="4869" width="13.6640625" style="6" customWidth="1"/>
    <col min="4870" max="4870" width="34" style="6" customWidth="1"/>
    <col min="4871" max="4879" width="10.6640625" style="6" customWidth="1"/>
    <col min="4880" max="4880" width="2.21875" style="6" customWidth="1"/>
    <col min="4881" max="5124" width="9" style="6"/>
    <col min="5125" max="5125" width="13.6640625" style="6" customWidth="1"/>
    <col min="5126" max="5126" width="34" style="6" customWidth="1"/>
    <col min="5127" max="5135" width="10.6640625" style="6" customWidth="1"/>
    <col min="5136" max="5136" width="2.21875" style="6" customWidth="1"/>
    <col min="5137" max="5380" width="9" style="6"/>
    <col min="5381" max="5381" width="13.6640625" style="6" customWidth="1"/>
    <col min="5382" max="5382" width="34" style="6" customWidth="1"/>
    <col min="5383" max="5391" width="10.6640625" style="6" customWidth="1"/>
    <col min="5392" max="5392" width="2.21875" style="6" customWidth="1"/>
    <col min="5393" max="5636" width="9" style="6"/>
    <col min="5637" max="5637" width="13.6640625" style="6" customWidth="1"/>
    <col min="5638" max="5638" width="34" style="6" customWidth="1"/>
    <col min="5639" max="5647" width="10.6640625" style="6" customWidth="1"/>
    <col min="5648" max="5648" width="2.21875" style="6" customWidth="1"/>
    <col min="5649" max="5892" width="9" style="6"/>
    <col min="5893" max="5893" width="13.6640625" style="6" customWidth="1"/>
    <col min="5894" max="5894" width="34" style="6" customWidth="1"/>
    <col min="5895" max="5903" width="10.6640625" style="6" customWidth="1"/>
    <col min="5904" max="5904" width="2.21875" style="6" customWidth="1"/>
    <col min="5905" max="6148" width="9" style="6"/>
    <col min="6149" max="6149" width="13.6640625" style="6" customWidth="1"/>
    <col min="6150" max="6150" width="34" style="6" customWidth="1"/>
    <col min="6151" max="6159" width="10.6640625" style="6" customWidth="1"/>
    <col min="6160" max="6160" width="2.21875" style="6" customWidth="1"/>
    <col min="6161" max="6404" width="9" style="6"/>
    <col min="6405" max="6405" width="13.6640625" style="6" customWidth="1"/>
    <col min="6406" max="6406" width="34" style="6" customWidth="1"/>
    <col min="6407" max="6415" width="10.6640625" style="6" customWidth="1"/>
    <col min="6416" max="6416" width="2.21875" style="6" customWidth="1"/>
    <col min="6417" max="6660" width="9" style="6"/>
    <col min="6661" max="6661" width="13.6640625" style="6" customWidth="1"/>
    <col min="6662" max="6662" width="34" style="6" customWidth="1"/>
    <col min="6663" max="6671" width="10.6640625" style="6" customWidth="1"/>
    <col min="6672" max="6672" width="2.21875" style="6" customWidth="1"/>
    <col min="6673" max="6916" width="9" style="6"/>
    <col min="6917" max="6917" width="13.6640625" style="6" customWidth="1"/>
    <col min="6918" max="6918" width="34" style="6" customWidth="1"/>
    <col min="6919" max="6927" width="10.6640625" style="6" customWidth="1"/>
    <col min="6928" max="6928" width="2.21875" style="6" customWidth="1"/>
    <col min="6929" max="7172" width="9" style="6"/>
    <col min="7173" max="7173" width="13.6640625" style="6" customWidth="1"/>
    <col min="7174" max="7174" width="34" style="6" customWidth="1"/>
    <col min="7175" max="7183" width="10.6640625" style="6" customWidth="1"/>
    <col min="7184" max="7184" width="2.21875" style="6" customWidth="1"/>
    <col min="7185" max="7428" width="9" style="6"/>
    <col min="7429" max="7429" width="13.6640625" style="6" customWidth="1"/>
    <col min="7430" max="7430" width="34" style="6" customWidth="1"/>
    <col min="7431" max="7439" width="10.6640625" style="6" customWidth="1"/>
    <col min="7440" max="7440" width="2.21875" style="6" customWidth="1"/>
    <col min="7441" max="7684" width="9" style="6"/>
    <col min="7685" max="7685" width="13.6640625" style="6" customWidth="1"/>
    <col min="7686" max="7686" width="34" style="6" customWidth="1"/>
    <col min="7687" max="7695" width="10.6640625" style="6" customWidth="1"/>
    <col min="7696" max="7696" width="2.21875" style="6" customWidth="1"/>
    <col min="7697" max="7940" width="9" style="6"/>
    <col min="7941" max="7941" width="13.6640625" style="6" customWidth="1"/>
    <col min="7942" max="7942" width="34" style="6" customWidth="1"/>
    <col min="7943" max="7951" width="10.6640625" style="6" customWidth="1"/>
    <col min="7952" max="7952" width="2.21875" style="6" customWidth="1"/>
    <col min="7953" max="8196" width="9" style="6"/>
    <col min="8197" max="8197" width="13.6640625" style="6" customWidth="1"/>
    <col min="8198" max="8198" width="34" style="6" customWidth="1"/>
    <col min="8199" max="8207" width="10.6640625" style="6" customWidth="1"/>
    <col min="8208" max="8208" width="2.21875" style="6" customWidth="1"/>
    <col min="8209" max="8452" width="9" style="6"/>
    <col min="8453" max="8453" width="13.6640625" style="6" customWidth="1"/>
    <col min="8454" max="8454" width="34" style="6" customWidth="1"/>
    <col min="8455" max="8463" width="10.6640625" style="6" customWidth="1"/>
    <col min="8464" max="8464" width="2.21875" style="6" customWidth="1"/>
    <col min="8465" max="8708" width="9" style="6"/>
    <col min="8709" max="8709" width="13.6640625" style="6" customWidth="1"/>
    <col min="8710" max="8710" width="34" style="6" customWidth="1"/>
    <col min="8711" max="8719" width="10.6640625" style="6" customWidth="1"/>
    <col min="8720" max="8720" width="2.21875" style="6" customWidth="1"/>
    <col min="8721" max="8964" width="9" style="6"/>
    <col min="8965" max="8965" width="13.6640625" style="6" customWidth="1"/>
    <col min="8966" max="8966" width="34" style="6" customWidth="1"/>
    <col min="8967" max="8975" width="10.6640625" style="6" customWidth="1"/>
    <col min="8976" max="8976" width="2.21875" style="6" customWidth="1"/>
    <col min="8977" max="9220" width="9" style="6"/>
    <col min="9221" max="9221" width="13.6640625" style="6" customWidth="1"/>
    <col min="9222" max="9222" width="34" style="6" customWidth="1"/>
    <col min="9223" max="9231" width="10.6640625" style="6" customWidth="1"/>
    <col min="9232" max="9232" width="2.21875" style="6" customWidth="1"/>
    <col min="9233" max="9476" width="9" style="6"/>
    <col min="9477" max="9477" width="13.6640625" style="6" customWidth="1"/>
    <col min="9478" max="9478" width="34" style="6" customWidth="1"/>
    <col min="9479" max="9487" width="10.6640625" style="6" customWidth="1"/>
    <col min="9488" max="9488" width="2.21875" style="6" customWidth="1"/>
    <col min="9489" max="9732" width="9" style="6"/>
    <col min="9733" max="9733" width="13.6640625" style="6" customWidth="1"/>
    <col min="9734" max="9734" width="34" style="6" customWidth="1"/>
    <col min="9735" max="9743" width="10.6640625" style="6" customWidth="1"/>
    <col min="9744" max="9744" width="2.21875" style="6" customWidth="1"/>
    <col min="9745" max="9988" width="9" style="6"/>
    <col min="9989" max="9989" width="13.6640625" style="6" customWidth="1"/>
    <col min="9990" max="9990" width="34" style="6" customWidth="1"/>
    <col min="9991" max="9999" width="10.6640625" style="6" customWidth="1"/>
    <col min="10000" max="10000" width="2.21875" style="6" customWidth="1"/>
    <col min="10001" max="10244" width="9" style="6"/>
    <col min="10245" max="10245" width="13.6640625" style="6" customWidth="1"/>
    <col min="10246" max="10246" width="34" style="6" customWidth="1"/>
    <col min="10247" max="10255" width="10.6640625" style="6" customWidth="1"/>
    <col min="10256" max="10256" width="2.21875" style="6" customWidth="1"/>
    <col min="10257" max="10500" width="9" style="6"/>
    <col min="10501" max="10501" width="13.6640625" style="6" customWidth="1"/>
    <col min="10502" max="10502" width="34" style="6" customWidth="1"/>
    <col min="10503" max="10511" width="10.6640625" style="6" customWidth="1"/>
    <col min="10512" max="10512" width="2.21875" style="6" customWidth="1"/>
    <col min="10513" max="10756" width="9" style="6"/>
    <col min="10757" max="10757" width="13.6640625" style="6" customWidth="1"/>
    <col min="10758" max="10758" width="34" style="6" customWidth="1"/>
    <col min="10759" max="10767" width="10.6640625" style="6" customWidth="1"/>
    <col min="10768" max="10768" width="2.21875" style="6" customWidth="1"/>
    <col min="10769" max="11012" width="9" style="6"/>
    <col min="11013" max="11013" width="13.6640625" style="6" customWidth="1"/>
    <col min="11014" max="11014" width="34" style="6" customWidth="1"/>
    <col min="11015" max="11023" width="10.6640625" style="6" customWidth="1"/>
    <col min="11024" max="11024" width="2.21875" style="6" customWidth="1"/>
    <col min="11025" max="11268" width="9" style="6"/>
    <col min="11269" max="11269" width="13.6640625" style="6" customWidth="1"/>
    <col min="11270" max="11270" width="34" style="6" customWidth="1"/>
    <col min="11271" max="11279" width="10.6640625" style="6" customWidth="1"/>
    <col min="11280" max="11280" width="2.21875" style="6" customWidth="1"/>
    <col min="11281" max="11524" width="9" style="6"/>
    <col min="11525" max="11525" width="13.6640625" style="6" customWidth="1"/>
    <col min="11526" max="11526" width="34" style="6" customWidth="1"/>
    <col min="11527" max="11535" width="10.6640625" style="6" customWidth="1"/>
    <col min="11536" max="11536" width="2.21875" style="6" customWidth="1"/>
    <col min="11537" max="11780" width="9" style="6"/>
    <col min="11781" max="11781" width="13.6640625" style="6" customWidth="1"/>
    <col min="11782" max="11782" width="34" style="6" customWidth="1"/>
    <col min="11783" max="11791" width="10.6640625" style="6" customWidth="1"/>
    <col min="11792" max="11792" width="2.21875" style="6" customWidth="1"/>
    <col min="11793" max="12036" width="9" style="6"/>
    <col min="12037" max="12037" width="13.6640625" style="6" customWidth="1"/>
    <col min="12038" max="12038" width="34" style="6" customWidth="1"/>
    <col min="12039" max="12047" width="10.6640625" style="6" customWidth="1"/>
    <col min="12048" max="12048" width="2.21875" style="6" customWidth="1"/>
    <col min="12049" max="12292" width="9" style="6"/>
    <col min="12293" max="12293" width="13.6640625" style="6" customWidth="1"/>
    <col min="12294" max="12294" width="34" style="6" customWidth="1"/>
    <col min="12295" max="12303" width="10.6640625" style="6" customWidth="1"/>
    <col min="12304" max="12304" width="2.21875" style="6" customWidth="1"/>
    <col min="12305" max="12548" width="9" style="6"/>
    <col min="12549" max="12549" width="13.6640625" style="6" customWidth="1"/>
    <col min="12550" max="12550" width="34" style="6" customWidth="1"/>
    <col min="12551" max="12559" width="10.6640625" style="6" customWidth="1"/>
    <col min="12560" max="12560" width="2.21875" style="6" customWidth="1"/>
    <col min="12561" max="12804" width="9" style="6"/>
    <col min="12805" max="12805" width="13.6640625" style="6" customWidth="1"/>
    <col min="12806" max="12806" width="34" style="6" customWidth="1"/>
    <col min="12807" max="12815" width="10.6640625" style="6" customWidth="1"/>
    <col min="12816" max="12816" width="2.21875" style="6" customWidth="1"/>
    <col min="12817" max="13060" width="9" style="6"/>
    <col min="13061" max="13061" width="13.6640625" style="6" customWidth="1"/>
    <col min="13062" max="13062" width="34" style="6" customWidth="1"/>
    <col min="13063" max="13071" width="10.6640625" style="6" customWidth="1"/>
    <col min="13072" max="13072" width="2.21875" style="6" customWidth="1"/>
    <col min="13073" max="13316" width="9" style="6"/>
    <col min="13317" max="13317" width="13.6640625" style="6" customWidth="1"/>
    <col min="13318" max="13318" width="34" style="6" customWidth="1"/>
    <col min="13319" max="13327" width="10.6640625" style="6" customWidth="1"/>
    <col min="13328" max="13328" width="2.21875" style="6" customWidth="1"/>
    <col min="13329" max="13572" width="9" style="6"/>
    <col min="13573" max="13573" width="13.6640625" style="6" customWidth="1"/>
    <col min="13574" max="13574" width="34" style="6" customWidth="1"/>
    <col min="13575" max="13583" width="10.6640625" style="6" customWidth="1"/>
    <col min="13584" max="13584" width="2.21875" style="6" customWidth="1"/>
    <col min="13585" max="13828" width="9" style="6"/>
    <col min="13829" max="13829" width="13.6640625" style="6" customWidth="1"/>
    <col min="13830" max="13830" width="34" style="6" customWidth="1"/>
    <col min="13831" max="13839" width="10.6640625" style="6" customWidth="1"/>
    <col min="13840" max="13840" width="2.21875" style="6" customWidth="1"/>
    <col min="13841" max="14084" width="9" style="6"/>
    <col min="14085" max="14085" width="13.6640625" style="6" customWidth="1"/>
    <col min="14086" max="14086" width="34" style="6" customWidth="1"/>
    <col min="14087" max="14095" width="10.6640625" style="6" customWidth="1"/>
    <col min="14096" max="14096" width="2.21875" style="6" customWidth="1"/>
    <col min="14097" max="14340" width="9" style="6"/>
    <col min="14341" max="14341" width="13.6640625" style="6" customWidth="1"/>
    <col min="14342" max="14342" width="34" style="6" customWidth="1"/>
    <col min="14343" max="14351" width="10.6640625" style="6" customWidth="1"/>
    <col min="14352" max="14352" width="2.21875" style="6" customWidth="1"/>
    <col min="14353" max="14596" width="9" style="6"/>
    <col min="14597" max="14597" width="13.6640625" style="6" customWidth="1"/>
    <col min="14598" max="14598" width="34" style="6" customWidth="1"/>
    <col min="14599" max="14607" width="10.6640625" style="6" customWidth="1"/>
    <col min="14608" max="14608" width="2.21875" style="6" customWidth="1"/>
    <col min="14609" max="14852" width="9" style="6"/>
    <col min="14853" max="14853" width="13.6640625" style="6" customWidth="1"/>
    <col min="14854" max="14854" width="34" style="6" customWidth="1"/>
    <col min="14855" max="14863" width="10.6640625" style="6" customWidth="1"/>
    <col min="14864" max="14864" width="2.21875" style="6" customWidth="1"/>
    <col min="14865" max="15108" width="9" style="6"/>
    <col min="15109" max="15109" width="13.6640625" style="6" customWidth="1"/>
    <col min="15110" max="15110" width="34" style="6" customWidth="1"/>
    <col min="15111" max="15119" width="10.6640625" style="6" customWidth="1"/>
    <col min="15120" max="15120" width="2.21875" style="6" customWidth="1"/>
    <col min="15121" max="15364" width="9" style="6"/>
    <col min="15365" max="15365" width="13.6640625" style="6" customWidth="1"/>
    <col min="15366" max="15366" width="34" style="6" customWidth="1"/>
    <col min="15367" max="15375" width="10.6640625" style="6" customWidth="1"/>
    <col min="15376" max="15376" width="2.21875" style="6" customWidth="1"/>
    <col min="15377" max="15620" width="9" style="6"/>
    <col min="15621" max="15621" width="13.6640625" style="6" customWidth="1"/>
    <col min="15622" max="15622" width="34" style="6" customWidth="1"/>
    <col min="15623" max="15631" width="10.6640625" style="6" customWidth="1"/>
    <col min="15632" max="15632" width="2.21875" style="6" customWidth="1"/>
    <col min="15633" max="15876" width="9" style="6"/>
    <col min="15877" max="15877" width="13.6640625" style="6" customWidth="1"/>
    <col min="15878" max="15878" width="34" style="6" customWidth="1"/>
    <col min="15879" max="15887" width="10.6640625" style="6" customWidth="1"/>
    <col min="15888" max="15888" width="2.21875" style="6" customWidth="1"/>
    <col min="15889" max="16132" width="9" style="6"/>
    <col min="16133" max="16133" width="13.6640625" style="6" customWidth="1"/>
    <col min="16134" max="16134" width="34" style="6" customWidth="1"/>
    <col min="16135" max="16143" width="10.6640625" style="6" customWidth="1"/>
    <col min="16144" max="16144" width="2.21875" style="6" customWidth="1"/>
    <col min="16145" max="16383" width="9" style="6"/>
    <col min="16384" max="16384" width="9" style="6" customWidth="1"/>
  </cols>
  <sheetData>
    <row r="1" spans="1:15" ht="17.399999999999999" customHeight="1" thickBot="1" x14ac:dyDescent="0.25">
      <c r="A1" s="4" t="s">
        <v>100</v>
      </c>
      <c r="B1" s="5"/>
    </row>
    <row r="2" spans="1:15" s="11" customFormat="1" ht="69.75" customHeight="1" thickBot="1" x14ac:dyDescent="0.25">
      <c r="A2" s="278" t="s">
        <v>101</v>
      </c>
      <c r="B2" s="279"/>
      <c r="C2" s="7" t="s">
        <v>102</v>
      </c>
      <c r="D2" s="7" t="s">
        <v>103</v>
      </c>
      <c r="E2" s="7" t="s">
        <v>447</v>
      </c>
      <c r="F2" s="7" t="s">
        <v>448</v>
      </c>
      <c r="G2" s="7" t="s">
        <v>449</v>
      </c>
      <c r="H2" s="7" t="s">
        <v>450</v>
      </c>
      <c r="I2" s="7" t="s">
        <v>451</v>
      </c>
      <c r="J2" s="7" t="s">
        <v>453</v>
      </c>
      <c r="K2" s="248" t="s">
        <v>454</v>
      </c>
      <c r="L2" s="7" t="s">
        <v>461</v>
      </c>
      <c r="M2" s="8" t="s">
        <v>462</v>
      </c>
      <c r="N2" s="9" t="s">
        <v>104</v>
      </c>
      <c r="O2" s="10" t="s">
        <v>105</v>
      </c>
    </row>
    <row r="3" spans="1:15" ht="18" customHeight="1" x14ac:dyDescent="0.15">
      <c r="A3" s="12" t="s">
        <v>416</v>
      </c>
      <c r="B3" s="13" t="s">
        <v>106</v>
      </c>
      <c r="C3" s="14" t="s">
        <v>99</v>
      </c>
      <c r="D3" s="14" t="s">
        <v>99</v>
      </c>
      <c r="E3" s="14" t="s">
        <v>99</v>
      </c>
      <c r="F3" s="15" t="s">
        <v>99</v>
      </c>
      <c r="G3" s="15" t="s">
        <v>99</v>
      </c>
      <c r="H3" s="15" t="s">
        <v>99</v>
      </c>
      <c r="I3" s="15" t="s">
        <v>452</v>
      </c>
      <c r="J3" s="15" t="s">
        <v>452</v>
      </c>
      <c r="K3" s="15" t="s">
        <v>452</v>
      </c>
      <c r="L3" s="15" t="s">
        <v>99</v>
      </c>
      <c r="M3" s="15" t="s">
        <v>99</v>
      </c>
      <c r="N3" s="15" t="s">
        <v>99</v>
      </c>
      <c r="O3" s="16" t="s">
        <v>99</v>
      </c>
    </row>
    <row r="4" spans="1:15" ht="18" customHeight="1" x14ac:dyDescent="0.15">
      <c r="A4" s="17" t="s">
        <v>107</v>
      </c>
      <c r="B4" s="18" t="s">
        <v>404</v>
      </c>
      <c r="C4" s="19" t="s">
        <v>99</v>
      </c>
      <c r="D4" s="19" t="s">
        <v>99</v>
      </c>
      <c r="E4" s="19" t="s">
        <v>99</v>
      </c>
      <c r="F4" s="20"/>
      <c r="G4" s="20"/>
      <c r="H4" s="20"/>
      <c r="I4" s="20"/>
      <c r="J4" s="20"/>
      <c r="K4" s="254"/>
      <c r="L4" s="20" t="s">
        <v>99</v>
      </c>
      <c r="M4" s="20" t="s">
        <v>99</v>
      </c>
      <c r="N4" s="20"/>
      <c r="O4" s="21" t="s">
        <v>99</v>
      </c>
    </row>
    <row r="5" spans="1:15" ht="18" customHeight="1" x14ac:dyDescent="0.15">
      <c r="A5" s="22" t="s">
        <v>108</v>
      </c>
      <c r="B5" s="23" t="s">
        <v>109</v>
      </c>
      <c r="C5" s="24"/>
      <c r="D5" s="24"/>
      <c r="E5" s="24"/>
      <c r="F5" s="25" t="s">
        <v>99</v>
      </c>
      <c r="G5" s="25" t="s">
        <v>99</v>
      </c>
      <c r="H5" s="25" t="s">
        <v>99</v>
      </c>
      <c r="I5" s="25" t="s">
        <v>452</v>
      </c>
      <c r="J5" s="25" t="s">
        <v>452</v>
      </c>
      <c r="K5" s="25"/>
      <c r="L5" s="25"/>
      <c r="M5" s="25"/>
      <c r="N5" s="25"/>
      <c r="O5" s="26"/>
    </row>
    <row r="6" spans="1:15" ht="18" customHeight="1" x14ac:dyDescent="0.15">
      <c r="A6" s="17" t="s">
        <v>418</v>
      </c>
      <c r="B6" s="18" t="s">
        <v>110</v>
      </c>
      <c r="C6" s="19"/>
      <c r="D6" s="19"/>
      <c r="E6" s="19"/>
      <c r="F6" s="20"/>
      <c r="G6" s="20"/>
      <c r="H6" s="20"/>
      <c r="I6" s="20"/>
      <c r="J6" s="20"/>
      <c r="K6" s="254"/>
      <c r="L6" s="20" t="s">
        <v>99</v>
      </c>
      <c r="M6" s="20" t="s">
        <v>99</v>
      </c>
      <c r="N6" s="20"/>
      <c r="O6" s="21"/>
    </row>
    <row r="7" spans="1:15" ht="18" customHeight="1" x14ac:dyDescent="0.15">
      <c r="A7" s="22" t="s">
        <v>419</v>
      </c>
      <c r="B7" s="23" t="s">
        <v>111</v>
      </c>
      <c r="C7" s="24"/>
      <c r="D7" s="24"/>
      <c r="E7" s="24"/>
      <c r="F7" s="25"/>
      <c r="G7" s="25"/>
      <c r="H7" s="25"/>
      <c r="I7" s="25"/>
      <c r="J7" s="25"/>
      <c r="K7" s="25"/>
      <c r="L7" s="25"/>
      <c r="M7" s="25" t="s">
        <v>99</v>
      </c>
      <c r="N7" s="25"/>
      <c r="O7" s="26"/>
    </row>
    <row r="8" spans="1:15" ht="18" customHeight="1" x14ac:dyDescent="0.15">
      <c r="A8" s="17" t="s">
        <v>431</v>
      </c>
      <c r="B8" s="18" t="s">
        <v>112</v>
      </c>
      <c r="C8" s="19"/>
      <c r="D8" s="19"/>
      <c r="E8" s="19"/>
      <c r="F8" s="20"/>
      <c r="G8" s="20"/>
      <c r="H8" s="20"/>
      <c r="I8" s="20"/>
      <c r="J8" s="20"/>
      <c r="K8" s="20"/>
      <c r="L8" s="20" t="s">
        <v>99</v>
      </c>
      <c r="M8" s="20" t="s">
        <v>99</v>
      </c>
      <c r="N8" s="20"/>
      <c r="O8" s="21"/>
    </row>
    <row r="9" spans="1:15" ht="18" customHeight="1" x14ac:dyDescent="0.15">
      <c r="A9" s="22" t="s">
        <v>113</v>
      </c>
      <c r="B9" s="23" t="s">
        <v>114</v>
      </c>
      <c r="C9" s="24"/>
      <c r="D9" s="24"/>
      <c r="E9" s="24"/>
      <c r="F9" s="25"/>
      <c r="G9" s="25"/>
      <c r="H9" s="25"/>
      <c r="I9" s="25"/>
      <c r="J9" s="25"/>
      <c r="K9" s="25"/>
      <c r="L9" s="25"/>
      <c r="M9" s="25" t="s">
        <v>99</v>
      </c>
      <c r="N9" s="25"/>
      <c r="O9" s="26"/>
    </row>
    <row r="10" spans="1:15" ht="18" customHeight="1" x14ac:dyDescent="0.15">
      <c r="A10" s="17" t="s">
        <v>432</v>
      </c>
      <c r="B10" s="18" t="s">
        <v>115</v>
      </c>
      <c r="C10" s="19"/>
      <c r="D10" s="19"/>
      <c r="E10" s="19"/>
      <c r="F10" s="19"/>
      <c r="G10" s="19"/>
      <c r="H10" s="19"/>
      <c r="I10" s="19"/>
      <c r="J10" s="19"/>
      <c r="K10" s="19"/>
      <c r="L10" s="19"/>
      <c r="M10" s="19"/>
      <c r="N10" s="19"/>
      <c r="O10" s="21"/>
    </row>
    <row r="11" spans="1:15" ht="18" customHeight="1" x14ac:dyDescent="0.15">
      <c r="A11" s="22" t="s">
        <v>433</v>
      </c>
      <c r="B11" s="23" t="s">
        <v>116</v>
      </c>
      <c r="C11" s="24"/>
      <c r="D11" s="24"/>
      <c r="E11" s="24"/>
      <c r="F11" s="25"/>
      <c r="G11" s="25"/>
      <c r="H11" s="25"/>
      <c r="I11" s="25"/>
      <c r="J11" s="25"/>
      <c r="K11" s="25"/>
      <c r="L11" s="25" t="s">
        <v>99</v>
      </c>
      <c r="M11" s="25" t="s">
        <v>99</v>
      </c>
      <c r="N11" s="25"/>
      <c r="O11" s="26"/>
    </row>
    <row r="12" spans="1:15" ht="18" customHeight="1" x14ac:dyDescent="0.15">
      <c r="A12" s="17" t="s">
        <v>113</v>
      </c>
      <c r="B12" s="18" t="s">
        <v>117</v>
      </c>
      <c r="C12" s="19" t="s">
        <v>99</v>
      </c>
      <c r="D12" s="19" t="s">
        <v>99</v>
      </c>
      <c r="E12" s="19" t="s">
        <v>99</v>
      </c>
      <c r="F12" s="20"/>
      <c r="G12" s="20"/>
      <c r="H12" s="20"/>
      <c r="I12" s="20"/>
      <c r="J12" s="20"/>
      <c r="K12" s="20"/>
      <c r="L12" s="20"/>
      <c r="M12" s="20"/>
      <c r="N12" s="20" t="s">
        <v>99</v>
      </c>
      <c r="O12" s="21"/>
    </row>
    <row r="13" spans="1:15" ht="18" customHeight="1" x14ac:dyDescent="0.15">
      <c r="A13" s="22" t="s">
        <v>113</v>
      </c>
      <c r="B13" s="23" t="s">
        <v>118</v>
      </c>
      <c r="C13" s="24" t="s">
        <v>99</v>
      </c>
      <c r="D13" s="24" t="s">
        <v>99</v>
      </c>
      <c r="E13" s="24" t="s">
        <v>99</v>
      </c>
      <c r="F13" s="24"/>
      <c r="G13" s="24"/>
      <c r="H13" s="24"/>
      <c r="I13" s="24"/>
      <c r="J13" s="24"/>
      <c r="K13" s="24" t="s">
        <v>452</v>
      </c>
      <c r="L13" s="24"/>
      <c r="M13" s="24"/>
      <c r="N13" s="25"/>
      <c r="O13" s="26"/>
    </row>
    <row r="14" spans="1:15" s="253" customFormat="1" ht="18" customHeight="1" x14ac:dyDescent="0.15">
      <c r="A14" s="259" t="s">
        <v>459</v>
      </c>
      <c r="B14" s="260" t="s">
        <v>460</v>
      </c>
      <c r="C14" s="255"/>
      <c r="D14" s="255"/>
      <c r="E14" s="255"/>
      <c r="F14" s="255"/>
      <c r="G14" s="255"/>
      <c r="H14" s="255"/>
      <c r="I14" s="255"/>
      <c r="J14" s="255"/>
      <c r="K14" s="255" t="s">
        <v>452</v>
      </c>
      <c r="L14" s="255"/>
      <c r="M14" s="255"/>
      <c r="N14" s="261"/>
      <c r="O14" s="262"/>
    </row>
    <row r="15" spans="1:15" ht="18" customHeight="1" thickBot="1" x14ac:dyDescent="0.2">
      <c r="A15" s="27" t="s">
        <v>113</v>
      </c>
      <c r="B15" s="28" t="s">
        <v>119</v>
      </c>
      <c r="C15" s="29"/>
      <c r="D15" s="29"/>
      <c r="E15" s="29"/>
      <c r="F15" s="30"/>
      <c r="G15" s="30"/>
      <c r="H15" s="30"/>
      <c r="I15" s="30"/>
      <c r="J15" s="30"/>
      <c r="K15" s="256"/>
      <c r="L15" s="30"/>
      <c r="M15" s="30"/>
      <c r="N15" s="30"/>
      <c r="O15" s="31" t="s">
        <v>99</v>
      </c>
    </row>
    <row r="16" spans="1:15" s="32" customFormat="1" ht="12" customHeight="1" x14ac:dyDescent="0.2">
      <c r="K16" s="257"/>
    </row>
    <row r="17" spans="2:11" s="32" customFormat="1" ht="12" customHeight="1" x14ac:dyDescent="0.2">
      <c r="B17" s="32" t="s">
        <v>120</v>
      </c>
      <c r="K17" s="257"/>
    </row>
    <row r="18" spans="2:11" s="32" customFormat="1" ht="12" customHeight="1" x14ac:dyDescent="0.2">
      <c r="B18" s="32" t="s">
        <v>121</v>
      </c>
      <c r="K18" s="257"/>
    </row>
    <row r="19" spans="2:11" s="32" customFormat="1" ht="12" customHeight="1" x14ac:dyDescent="0.2">
      <c r="B19" s="32" t="s">
        <v>122</v>
      </c>
      <c r="K19" s="257"/>
    </row>
    <row r="20" spans="2:11" s="32" customFormat="1" ht="12" customHeight="1" x14ac:dyDescent="0.2">
      <c r="B20" s="32" t="s">
        <v>123</v>
      </c>
      <c r="K20" s="257"/>
    </row>
    <row r="21" spans="2:11" s="11" customFormat="1" ht="12" customHeight="1" x14ac:dyDescent="0.2">
      <c r="B21" s="33"/>
      <c r="K21" s="258"/>
    </row>
    <row r="26" spans="2:11" x14ac:dyDescent="0.15">
      <c r="K26" s="6"/>
    </row>
  </sheetData>
  <mergeCells count="1">
    <mergeCell ref="A2:B2"/>
  </mergeCells>
  <phoneticPr fontId="4"/>
  <pageMargins left="0.31496062992125984" right="0.31496062992125984"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0FB5-0D95-40B1-9A6C-181CA9340EB4}">
  <sheetPr>
    <tabColor theme="8" tint="0.59999389629810485"/>
  </sheetPr>
  <dimension ref="A1:AQ87"/>
  <sheetViews>
    <sheetView showGridLines="0" view="pageBreakPreview" topLeftCell="Q1" zoomScaleNormal="100" zoomScaleSheetLayoutView="100" workbookViewId="0">
      <selection activeCell="W3" sqref="W3"/>
    </sheetView>
  </sheetViews>
  <sheetFormatPr defaultColWidth="8.21875" defaultRowHeight="21" customHeight="1" x14ac:dyDescent="0.2"/>
  <cols>
    <col min="1" max="1" width="2.6640625" style="1" customWidth="1"/>
    <col min="2" max="2" width="14.88671875" style="2" customWidth="1"/>
    <col min="3" max="3" width="6.6640625" style="1" customWidth="1"/>
    <col min="4" max="5" width="7.6640625" style="1" customWidth="1"/>
    <col min="6" max="36" width="2.6640625" style="1" customWidth="1"/>
    <col min="37" max="37" width="6.6640625" style="1" customWidth="1"/>
    <col min="38" max="39" width="7.6640625" style="1" customWidth="1"/>
    <col min="40" max="40" width="5.6640625" style="1" customWidth="1"/>
    <col min="41" max="16384" width="8.21875" style="1"/>
  </cols>
  <sheetData>
    <row r="1" spans="1:40" ht="24.9" customHeight="1" x14ac:dyDescent="0.2">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37"/>
      <c r="AE1" s="37"/>
      <c r="AF1" s="37"/>
      <c r="AG1" s="37"/>
      <c r="AH1" s="37"/>
      <c r="AI1" s="38" t="s">
        <v>125</v>
      </c>
      <c r="AJ1" s="38"/>
      <c r="AK1" s="567" t="s">
        <v>204</v>
      </c>
      <c r="AL1" s="567"/>
      <c r="AM1" s="567"/>
      <c r="AN1" s="567"/>
    </row>
    <row r="2" spans="1:40" ht="18" customHeight="1" x14ac:dyDescent="0.2">
      <c r="A2" s="36"/>
      <c r="B2" s="39"/>
      <c r="C2" s="39"/>
      <c r="D2" s="39"/>
      <c r="E2" s="39"/>
      <c r="F2" s="39"/>
      <c r="G2" s="39"/>
      <c r="H2" s="39"/>
      <c r="I2" s="39"/>
      <c r="J2" s="39"/>
      <c r="K2" s="39"/>
      <c r="L2" s="39"/>
      <c r="M2" s="568">
        <v>2024</v>
      </c>
      <c r="N2" s="568"/>
      <c r="O2" s="568"/>
      <c r="P2" s="568"/>
      <c r="Q2" s="569" t="s">
        <v>127</v>
      </c>
      <c r="R2" s="569"/>
      <c r="S2" s="568">
        <v>5</v>
      </c>
      <c r="T2" s="568"/>
      <c r="U2" s="569" t="s">
        <v>128</v>
      </c>
      <c r="V2" s="569"/>
      <c r="W2" s="39"/>
      <c r="X2" s="39"/>
      <c r="Y2" s="39"/>
      <c r="Z2" s="36"/>
      <c r="AA2" s="36"/>
      <c r="AC2" s="38"/>
      <c r="AD2" s="39"/>
      <c r="AE2" s="39"/>
      <c r="AF2" s="39"/>
      <c r="AG2" s="39"/>
      <c r="AH2" s="39"/>
      <c r="AI2" s="38" t="s">
        <v>129</v>
      </c>
      <c r="AJ2" s="38"/>
      <c r="AK2" s="570"/>
      <c r="AL2" s="570"/>
      <c r="AM2" s="570"/>
      <c r="AN2" s="570"/>
    </row>
    <row r="3" spans="1:40" ht="18" customHeight="1" x14ac:dyDescent="0.2">
      <c r="A3" s="40"/>
      <c r="B3" s="40"/>
      <c r="C3" s="40"/>
      <c r="D3" s="40"/>
      <c r="E3" s="40"/>
      <c r="F3" s="40"/>
      <c r="G3" s="40"/>
      <c r="H3" s="40"/>
      <c r="I3" s="40"/>
      <c r="J3" s="40"/>
      <c r="K3" s="40"/>
      <c r="L3" s="40"/>
      <c r="M3" s="40"/>
      <c r="N3" s="40"/>
      <c r="O3" s="40"/>
      <c r="P3" s="40"/>
      <c r="Q3" s="40"/>
      <c r="R3" s="40"/>
      <c r="S3" s="40"/>
      <c r="T3" s="40"/>
      <c r="U3" s="40"/>
      <c r="V3" s="40"/>
      <c r="W3" s="40"/>
      <c r="Y3" s="41"/>
      <c r="Z3" s="41"/>
      <c r="AA3" s="41"/>
      <c r="AB3" s="36"/>
      <c r="AC3" s="41"/>
      <c r="AD3" s="41"/>
      <c r="AE3" s="41"/>
      <c r="AF3" s="41"/>
      <c r="AG3" s="41"/>
      <c r="AH3" s="41"/>
      <c r="AI3" s="42" t="s">
        <v>130</v>
      </c>
      <c r="AJ3" s="38"/>
      <c r="AK3" s="571" t="s">
        <v>205</v>
      </c>
      <c r="AL3" s="571"/>
      <c r="AM3" s="571"/>
      <c r="AN3" s="571"/>
    </row>
    <row r="4" spans="1:40" ht="18" customHeight="1" x14ac:dyDescent="0.2">
      <c r="A4" s="40"/>
      <c r="B4" s="40"/>
      <c r="C4" s="40"/>
      <c r="D4" s="40"/>
      <c r="E4" s="40"/>
      <c r="F4" s="40"/>
      <c r="G4" s="40"/>
      <c r="H4" s="40"/>
      <c r="I4" s="40"/>
      <c r="J4" s="40"/>
      <c r="K4" s="40"/>
      <c r="L4" s="40"/>
      <c r="M4" s="40"/>
      <c r="N4" s="40"/>
      <c r="O4" s="40"/>
      <c r="P4" s="40"/>
      <c r="Q4" s="40"/>
      <c r="R4" s="40"/>
      <c r="S4" s="40"/>
      <c r="T4" s="40"/>
      <c r="U4" s="40"/>
      <c r="V4" s="40"/>
      <c r="W4" s="40"/>
      <c r="Y4" s="41"/>
      <c r="Z4" s="41"/>
      <c r="AA4" s="41"/>
      <c r="AB4" s="36"/>
      <c r="AC4" s="41"/>
      <c r="AD4" s="41"/>
      <c r="AE4" s="41"/>
      <c r="AF4" s="41"/>
      <c r="AG4" s="41"/>
      <c r="AH4" s="41"/>
      <c r="AI4" s="42" t="s">
        <v>131</v>
      </c>
      <c r="AJ4" s="38"/>
      <c r="AK4" s="571"/>
      <c r="AL4" s="571"/>
      <c r="AM4" s="571"/>
      <c r="AN4" s="571"/>
    </row>
    <row r="5" spans="1:40" ht="18" customHeight="1" x14ac:dyDescent="0.2">
      <c r="A5" s="40"/>
      <c r="B5" s="40"/>
      <c r="C5" s="40"/>
      <c r="D5" s="40"/>
      <c r="E5" s="40"/>
      <c r="F5" s="40"/>
      <c r="G5" s="40"/>
      <c r="H5" s="40"/>
      <c r="I5" s="40"/>
      <c r="J5" s="40"/>
      <c r="K5" s="40"/>
      <c r="L5" s="40"/>
      <c r="M5" s="40"/>
      <c r="N5" s="40"/>
      <c r="O5" s="40"/>
      <c r="P5" s="40"/>
      <c r="Q5" s="40"/>
      <c r="R5" s="40"/>
      <c r="S5" s="40"/>
      <c r="U5" s="40"/>
      <c r="V5" s="40"/>
      <c r="W5" s="40"/>
      <c r="Y5" s="41"/>
      <c r="Z5" s="41"/>
      <c r="AA5" s="41"/>
      <c r="AB5" s="36"/>
      <c r="AC5" s="41"/>
      <c r="AD5" s="41"/>
      <c r="AE5" s="41"/>
      <c r="AF5" s="41"/>
      <c r="AG5" s="42" t="s">
        <v>132</v>
      </c>
      <c r="AH5" s="573">
        <v>40</v>
      </c>
      <c r="AI5" s="573"/>
      <c r="AJ5" s="573"/>
      <c r="AK5" s="41" t="s">
        <v>133</v>
      </c>
      <c r="AL5" s="43">
        <v>160</v>
      </c>
      <c r="AM5" s="41" t="s">
        <v>134</v>
      </c>
      <c r="AN5" s="36"/>
    </row>
    <row r="6" spans="1:40" ht="9.9" customHeight="1" x14ac:dyDescent="0.2">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2">
      <c r="A7" s="554" t="s">
        <v>135</v>
      </c>
      <c r="B7" s="522" t="s">
        <v>136</v>
      </c>
      <c r="C7" s="574" t="s">
        <v>137</v>
      </c>
      <c r="D7" s="522" t="s">
        <v>138</v>
      </c>
      <c r="E7" s="552" t="s">
        <v>139</v>
      </c>
      <c r="F7" s="565" t="s">
        <v>140</v>
      </c>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6" t="s">
        <v>141</v>
      </c>
      <c r="AL7" s="530" t="s">
        <v>142</v>
      </c>
      <c r="AM7" s="558" t="s">
        <v>143</v>
      </c>
      <c r="AN7" s="558"/>
    </row>
    <row r="8" spans="1:40" ht="15" customHeight="1" x14ac:dyDescent="0.2">
      <c r="A8" s="554"/>
      <c r="B8" s="522"/>
      <c r="C8" s="575"/>
      <c r="D8" s="522"/>
      <c r="E8" s="552"/>
      <c r="F8" s="522" t="s">
        <v>15</v>
      </c>
      <c r="G8" s="522"/>
      <c r="H8" s="522"/>
      <c r="I8" s="522"/>
      <c r="J8" s="522"/>
      <c r="K8" s="522"/>
      <c r="L8" s="522"/>
      <c r="M8" s="522" t="s">
        <v>14</v>
      </c>
      <c r="N8" s="522"/>
      <c r="O8" s="522"/>
      <c r="P8" s="522"/>
      <c r="Q8" s="522"/>
      <c r="R8" s="522"/>
      <c r="S8" s="522"/>
      <c r="T8" s="522" t="s">
        <v>13</v>
      </c>
      <c r="U8" s="522"/>
      <c r="V8" s="522"/>
      <c r="W8" s="522"/>
      <c r="X8" s="522"/>
      <c r="Y8" s="522"/>
      <c r="Z8" s="522"/>
      <c r="AA8" s="522" t="s">
        <v>12</v>
      </c>
      <c r="AB8" s="522"/>
      <c r="AC8" s="522"/>
      <c r="AD8" s="522"/>
      <c r="AE8" s="522"/>
      <c r="AF8" s="522"/>
      <c r="AG8" s="522"/>
      <c r="AH8" s="522" t="s">
        <v>144</v>
      </c>
      <c r="AI8" s="522"/>
      <c r="AJ8" s="522"/>
      <c r="AK8" s="566"/>
      <c r="AL8" s="530"/>
      <c r="AM8" s="558"/>
      <c r="AN8" s="558"/>
    </row>
    <row r="9" spans="1:40" ht="15" customHeight="1" x14ac:dyDescent="0.2">
      <c r="A9" s="554"/>
      <c r="B9" s="522"/>
      <c r="C9" s="575"/>
      <c r="D9" s="522"/>
      <c r="E9" s="552"/>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66"/>
      <c r="AL9" s="530"/>
      <c r="AM9" s="558"/>
      <c r="AN9" s="558"/>
    </row>
    <row r="10" spans="1:40" ht="15" customHeight="1" x14ac:dyDescent="0.2">
      <c r="A10" s="554"/>
      <c r="B10" s="522"/>
      <c r="C10" s="576"/>
      <c r="D10" s="522"/>
      <c r="E10" s="552"/>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66"/>
      <c r="AL10" s="530"/>
      <c r="AM10" s="558"/>
      <c r="AN10" s="558"/>
    </row>
    <row r="11" spans="1:40" ht="18" customHeight="1" x14ac:dyDescent="0.2">
      <c r="A11" s="47">
        <v>1</v>
      </c>
      <c r="B11" s="48" t="s">
        <v>207</v>
      </c>
      <c r="C11" s="49" t="s">
        <v>179</v>
      </c>
      <c r="D11" s="50"/>
      <c r="E11" s="51" t="s">
        <v>179</v>
      </c>
      <c r="F11" s="52">
        <v>8</v>
      </c>
      <c r="G11" s="52">
        <v>8</v>
      </c>
      <c r="H11" s="52">
        <v>8</v>
      </c>
      <c r="I11" s="52"/>
      <c r="J11" s="52"/>
      <c r="K11" s="52">
        <v>8</v>
      </c>
      <c r="L11" s="52">
        <v>8</v>
      </c>
      <c r="M11" s="52">
        <v>8</v>
      </c>
      <c r="N11" s="52">
        <v>8</v>
      </c>
      <c r="O11" s="52">
        <v>8</v>
      </c>
      <c r="P11" s="52"/>
      <c r="Q11" s="52"/>
      <c r="R11" s="52">
        <v>8</v>
      </c>
      <c r="S11" s="52">
        <v>8</v>
      </c>
      <c r="T11" s="52">
        <v>8</v>
      </c>
      <c r="U11" s="52">
        <v>8</v>
      </c>
      <c r="V11" s="52">
        <v>8</v>
      </c>
      <c r="W11" s="52"/>
      <c r="X11" s="52"/>
      <c r="Y11" s="52">
        <v>8</v>
      </c>
      <c r="Z11" s="52">
        <v>8</v>
      </c>
      <c r="AA11" s="52">
        <v>8</v>
      </c>
      <c r="AB11" s="52">
        <v>8</v>
      </c>
      <c r="AC11" s="52">
        <v>8</v>
      </c>
      <c r="AD11" s="52"/>
      <c r="AE11" s="52"/>
      <c r="AF11" s="52">
        <v>8</v>
      </c>
      <c r="AG11" s="52">
        <v>8</v>
      </c>
      <c r="AH11" s="52"/>
      <c r="AI11" s="52"/>
      <c r="AJ11" s="52"/>
      <c r="AK11" s="53">
        <f>+SUM(F11:AJ11)</f>
        <v>160</v>
      </c>
      <c r="AL11" s="54">
        <f>IF($AK$3="４週",AK11/4,AK11/(DAY(EOMONTH($F$9,0))/7))</f>
        <v>40</v>
      </c>
      <c r="AM11" s="551"/>
      <c r="AN11" s="551"/>
    </row>
    <row r="12" spans="1:40" ht="18" customHeight="1" x14ac:dyDescent="0.2">
      <c r="A12" s="47">
        <v>2</v>
      </c>
      <c r="B12" s="48" t="s">
        <v>160</v>
      </c>
      <c r="C12" s="49" t="s">
        <v>181</v>
      </c>
      <c r="D12" s="50"/>
      <c r="E12" s="51" t="s">
        <v>181</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3">
        <f t="shared" ref="AK12:AK31" si="0">+SUM(F12:AJ12)</f>
        <v>0</v>
      </c>
      <c r="AL12" s="54">
        <f>IF($AK$3="４週",AK12/4,AK12/(DAY(EOMONTH($F$9,0))/7))</f>
        <v>0</v>
      </c>
      <c r="AM12" s="551"/>
      <c r="AN12" s="551"/>
    </row>
    <row r="13" spans="1:40" ht="18" customHeight="1" x14ac:dyDescent="0.2">
      <c r="A13" s="47">
        <v>3</v>
      </c>
      <c r="B13" s="48" t="s">
        <v>160</v>
      </c>
      <c r="C13" s="49" t="s">
        <v>183</v>
      </c>
      <c r="D13" s="50"/>
      <c r="E13" s="51" t="s">
        <v>183</v>
      </c>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3">
        <f t="shared" si="0"/>
        <v>0</v>
      </c>
      <c r="AL13" s="54">
        <f>IF($AK$3="４週",AK13/4,AK13/(DAY(EOMONTH($F$9,0))/7))</f>
        <v>0</v>
      </c>
      <c r="AM13" s="551"/>
      <c r="AN13" s="551"/>
    </row>
    <row r="14" spans="1:40" ht="18" customHeight="1" x14ac:dyDescent="0.2">
      <c r="A14" s="47">
        <v>4</v>
      </c>
      <c r="B14" s="48" t="s">
        <v>160</v>
      </c>
      <c r="C14" s="49" t="s">
        <v>185</v>
      </c>
      <c r="D14" s="50"/>
      <c r="E14" s="51" t="s">
        <v>185</v>
      </c>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3">
        <f t="shared" si="0"/>
        <v>0</v>
      </c>
      <c r="AL14" s="54">
        <f>IF($AK$3="４週",AK14/4,AK14/(DAY(EOMONTH($F$9,0))/7))</f>
        <v>0</v>
      </c>
      <c r="AM14" s="551"/>
      <c r="AN14" s="551"/>
    </row>
    <row r="15" spans="1:40" ht="18" customHeight="1" x14ac:dyDescent="0.2">
      <c r="A15" s="47">
        <v>5</v>
      </c>
      <c r="B15" s="48"/>
      <c r="C15" s="49"/>
      <c r="D15" s="50"/>
      <c r="E15" s="51"/>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3">
        <f t="shared" si="0"/>
        <v>0</v>
      </c>
      <c r="AL15" s="54">
        <f t="shared" ref="AL15:AL30" si="1">IF($AK$3="４週",AK15/4,AK15/(DAY(EOMONTH($F$9,0))/7))</f>
        <v>0</v>
      </c>
      <c r="AM15" s="551"/>
      <c r="AN15" s="551"/>
    </row>
    <row r="16" spans="1:40" ht="18" customHeight="1" x14ac:dyDescent="0.2">
      <c r="A16" s="47">
        <v>6</v>
      </c>
      <c r="B16" s="48"/>
      <c r="C16" s="49"/>
      <c r="D16" s="50"/>
      <c r="E16" s="51"/>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3">
        <f t="shared" si="0"/>
        <v>0</v>
      </c>
      <c r="AL16" s="54">
        <f t="shared" si="1"/>
        <v>0</v>
      </c>
      <c r="AM16" s="551"/>
      <c r="AN16" s="551"/>
    </row>
    <row r="17" spans="1:40" ht="18" customHeight="1" x14ac:dyDescent="0.2">
      <c r="A17" s="47">
        <v>7</v>
      </c>
      <c r="B17" s="48"/>
      <c r="C17" s="49"/>
      <c r="D17" s="50"/>
      <c r="E17" s="51"/>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3">
        <f t="shared" si="0"/>
        <v>0</v>
      </c>
      <c r="AL17" s="54">
        <f t="shared" si="1"/>
        <v>0</v>
      </c>
      <c r="AM17" s="551"/>
      <c r="AN17" s="551"/>
    </row>
    <row r="18" spans="1:40" ht="18" customHeight="1" x14ac:dyDescent="0.2">
      <c r="A18" s="47">
        <v>8</v>
      </c>
      <c r="B18" s="48"/>
      <c r="C18" s="49"/>
      <c r="D18" s="50"/>
      <c r="E18" s="51"/>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3">
        <f t="shared" si="0"/>
        <v>0</v>
      </c>
      <c r="AL18" s="54">
        <f t="shared" si="1"/>
        <v>0</v>
      </c>
      <c r="AM18" s="551"/>
      <c r="AN18" s="551"/>
    </row>
    <row r="19" spans="1:40" ht="18" customHeight="1" x14ac:dyDescent="0.2">
      <c r="A19" s="47">
        <v>9</v>
      </c>
      <c r="B19" s="48"/>
      <c r="C19" s="49"/>
      <c r="D19" s="50"/>
      <c r="E19" s="51"/>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3">
        <f t="shared" si="0"/>
        <v>0</v>
      </c>
      <c r="AL19" s="54">
        <f t="shared" si="1"/>
        <v>0</v>
      </c>
      <c r="AM19" s="551"/>
      <c r="AN19" s="551"/>
    </row>
    <row r="20" spans="1:40" ht="18" customHeight="1" x14ac:dyDescent="0.2">
      <c r="A20" s="47">
        <v>10</v>
      </c>
      <c r="B20" s="48"/>
      <c r="C20" s="49"/>
      <c r="D20" s="50"/>
      <c r="E20" s="51"/>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3">
        <f t="shared" si="0"/>
        <v>0</v>
      </c>
      <c r="AL20" s="54">
        <f t="shared" si="1"/>
        <v>0</v>
      </c>
      <c r="AM20" s="551"/>
      <c r="AN20" s="551"/>
    </row>
    <row r="21" spans="1:40" ht="18" customHeight="1" x14ac:dyDescent="0.2">
      <c r="A21" s="47">
        <v>11</v>
      </c>
      <c r="B21" s="48"/>
      <c r="C21" s="49"/>
      <c r="D21" s="50"/>
      <c r="E21" s="51"/>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f t="shared" si="0"/>
        <v>0</v>
      </c>
      <c r="AL21" s="54">
        <f t="shared" si="1"/>
        <v>0</v>
      </c>
      <c r="AM21" s="551"/>
      <c r="AN21" s="551"/>
    </row>
    <row r="22" spans="1:40" ht="18" customHeight="1" x14ac:dyDescent="0.2">
      <c r="A22" s="47">
        <v>12</v>
      </c>
      <c r="B22" s="48"/>
      <c r="C22" s="49"/>
      <c r="D22" s="50"/>
      <c r="E22" s="51"/>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3">
        <f t="shared" si="0"/>
        <v>0</v>
      </c>
      <c r="AL22" s="54">
        <f t="shared" si="1"/>
        <v>0</v>
      </c>
      <c r="AM22" s="551"/>
      <c r="AN22" s="551"/>
    </row>
    <row r="23" spans="1:40" ht="18" customHeight="1" x14ac:dyDescent="0.2">
      <c r="A23" s="47">
        <v>13</v>
      </c>
      <c r="B23" s="48"/>
      <c r="C23" s="49"/>
      <c r="D23" s="50"/>
      <c r="E23" s="51"/>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3">
        <f t="shared" si="0"/>
        <v>0</v>
      </c>
      <c r="AL23" s="54">
        <f t="shared" si="1"/>
        <v>0</v>
      </c>
      <c r="AM23" s="551"/>
      <c r="AN23" s="551"/>
    </row>
    <row r="24" spans="1:40" ht="18" customHeight="1" x14ac:dyDescent="0.2">
      <c r="A24" s="47">
        <v>14</v>
      </c>
      <c r="B24" s="48"/>
      <c r="C24" s="49"/>
      <c r="D24" s="50"/>
      <c r="E24" s="51"/>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f t="shared" si="0"/>
        <v>0</v>
      </c>
      <c r="AL24" s="54">
        <f t="shared" si="1"/>
        <v>0</v>
      </c>
      <c r="AM24" s="551"/>
      <c r="AN24" s="551"/>
    </row>
    <row r="25" spans="1:40" ht="18" customHeight="1" x14ac:dyDescent="0.2">
      <c r="A25" s="47">
        <v>15</v>
      </c>
      <c r="B25" s="48"/>
      <c r="C25" s="49"/>
      <c r="D25" s="50"/>
      <c r="E25" s="51"/>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3">
        <f t="shared" si="0"/>
        <v>0</v>
      </c>
      <c r="AL25" s="54">
        <f t="shared" si="1"/>
        <v>0</v>
      </c>
      <c r="AM25" s="551"/>
      <c r="AN25" s="551"/>
    </row>
    <row r="26" spans="1:40" ht="18" customHeight="1" x14ac:dyDescent="0.2">
      <c r="A26" s="47">
        <v>16</v>
      </c>
      <c r="B26" s="48"/>
      <c r="C26" s="49"/>
      <c r="D26" s="50"/>
      <c r="E26" s="51"/>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f t="shared" si="0"/>
        <v>0</v>
      </c>
      <c r="AL26" s="54">
        <f t="shared" si="1"/>
        <v>0</v>
      </c>
      <c r="AM26" s="551"/>
      <c r="AN26" s="551"/>
    </row>
    <row r="27" spans="1:40" ht="18" customHeight="1" x14ac:dyDescent="0.2">
      <c r="A27" s="47">
        <v>17</v>
      </c>
      <c r="B27" s="48"/>
      <c r="C27" s="49"/>
      <c r="D27" s="50"/>
      <c r="E27" s="51"/>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3">
        <f t="shared" si="0"/>
        <v>0</v>
      </c>
      <c r="AL27" s="54">
        <f t="shared" si="1"/>
        <v>0</v>
      </c>
      <c r="AM27" s="551"/>
      <c r="AN27" s="551"/>
    </row>
    <row r="28" spans="1:40" ht="18" customHeight="1" x14ac:dyDescent="0.2">
      <c r="A28" s="47">
        <v>18</v>
      </c>
      <c r="B28" s="48"/>
      <c r="C28" s="49"/>
      <c r="D28" s="50"/>
      <c r="E28" s="51"/>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3">
        <f t="shared" si="0"/>
        <v>0</v>
      </c>
      <c r="AL28" s="54">
        <f t="shared" si="1"/>
        <v>0</v>
      </c>
      <c r="AM28" s="551"/>
      <c r="AN28" s="551"/>
    </row>
    <row r="29" spans="1:40" ht="18" customHeight="1" x14ac:dyDescent="0.2">
      <c r="A29" s="47">
        <v>19</v>
      </c>
      <c r="B29" s="48"/>
      <c r="C29" s="49"/>
      <c r="D29" s="50"/>
      <c r="E29" s="51"/>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3">
        <f t="shared" si="0"/>
        <v>0</v>
      </c>
      <c r="AL29" s="54">
        <f t="shared" si="1"/>
        <v>0</v>
      </c>
      <c r="AM29" s="551"/>
      <c r="AN29" s="551"/>
    </row>
    <row r="30" spans="1:40" ht="18" customHeight="1" x14ac:dyDescent="0.2">
      <c r="A30" s="47">
        <v>20</v>
      </c>
      <c r="B30" s="48"/>
      <c r="C30" s="49"/>
      <c r="D30" s="50"/>
      <c r="E30" s="51"/>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3">
        <f t="shared" si="0"/>
        <v>0</v>
      </c>
      <c r="AL30" s="54">
        <f t="shared" si="1"/>
        <v>0</v>
      </c>
      <c r="AM30" s="551"/>
      <c r="AN30" s="551"/>
    </row>
    <row r="31" spans="1:40" ht="18" customHeight="1" x14ac:dyDescent="0.2">
      <c r="A31" s="552" t="s">
        <v>1</v>
      </c>
      <c r="B31" s="553"/>
      <c r="C31" s="553"/>
      <c r="D31" s="553"/>
      <c r="E31" s="553"/>
      <c r="F31" s="55">
        <f>+SUM(F11:F30)</f>
        <v>8</v>
      </c>
      <c r="G31" s="55">
        <f t="shared" ref="G31:AJ31" si="2">+SUM(G11:G30)</f>
        <v>8</v>
      </c>
      <c r="H31" s="55">
        <f t="shared" si="2"/>
        <v>8</v>
      </c>
      <c r="I31" s="55">
        <f t="shared" si="2"/>
        <v>0</v>
      </c>
      <c r="J31" s="55">
        <f t="shared" si="2"/>
        <v>0</v>
      </c>
      <c r="K31" s="55">
        <f t="shared" si="2"/>
        <v>8</v>
      </c>
      <c r="L31" s="55">
        <f t="shared" si="2"/>
        <v>8</v>
      </c>
      <c r="M31" s="55">
        <f t="shared" si="2"/>
        <v>8</v>
      </c>
      <c r="N31" s="55">
        <f t="shared" si="2"/>
        <v>8</v>
      </c>
      <c r="O31" s="55">
        <f t="shared" si="2"/>
        <v>8</v>
      </c>
      <c r="P31" s="55">
        <f t="shared" si="2"/>
        <v>0</v>
      </c>
      <c r="Q31" s="55">
        <f t="shared" si="2"/>
        <v>0</v>
      </c>
      <c r="R31" s="55">
        <f t="shared" si="2"/>
        <v>8</v>
      </c>
      <c r="S31" s="55">
        <f t="shared" si="2"/>
        <v>8</v>
      </c>
      <c r="T31" s="55">
        <f t="shared" si="2"/>
        <v>8</v>
      </c>
      <c r="U31" s="55">
        <f t="shared" si="2"/>
        <v>8</v>
      </c>
      <c r="V31" s="55">
        <f t="shared" si="2"/>
        <v>8</v>
      </c>
      <c r="W31" s="55">
        <f t="shared" si="2"/>
        <v>0</v>
      </c>
      <c r="X31" s="55">
        <f t="shared" si="2"/>
        <v>0</v>
      </c>
      <c r="Y31" s="55">
        <f t="shared" si="2"/>
        <v>8</v>
      </c>
      <c r="Z31" s="55">
        <f t="shared" si="2"/>
        <v>8</v>
      </c>
      <c r="AA31" s="55">
        <f t="shared" si="2"/>
        <v>8</v>
      </c>
      <c r="AB31" s="55">
        <f t="shared" si="2"/>
        <v>8</v>
      </c>
      <c r="AC31" s="55">
        <f t="shared" si="2"/>
        <v>8</v>
      </c>
      <c r="AD31" s="55">
        <f t="shared" si="2"/>
        <v>0</v>
      </c>
      <c r="AE31" s="55">
        <f t="shared" si="2"/>
        <v>0</v>
      </c>
      <c r="AF31" s="55">
        <f t="shared" si="2"/>
        <v>8</v>
      </c>
      <c r="AG31" s="55">
        <f t="shared" si="2"/>
        <v>8</v>
      </c>
      <c r="AH31" s="55">
        <f t="shared" si="2"/>
        <v>0</v>
      </c>
      <c r="AI31" s="55">
        <f t="shared" si="2"/>
        <v>0</v>
      </c>
      <c r="AJ31" s="55">
        <f t="shared" si="2"/>
        <v>0</v>
      </c>
      <c r="AK31" s="53">
        <f t="shared" si="0"/>
        <v>160</v>
      </c>
      <c r="AL31" s="54">
        <f>IF($AK$3="４週",AK31/4,AK31/(DAY(EOMONTH($F$9,0))/7))</f>
        <v>40</v>
      </c>
      <c r="AM31" s="554"/>
      <c r="AN31" s="554"/>
    </row>
    <row r="32" spans="1:40" ht="18" customHeight="1" x14ac:dyDescent="0.2">
      <c r="A32" s="553" t="s">
        <v>11</v>
      </c>
      <c r="B32" s="553"/>
      <c r="C32" s="553"/>
      <c r="D32" s="553"/>
      <c r="E32" s="55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5"/>
      <c r="AL32" s="57"/>
      <c r="AM32" s="554"/>
      <c r="AN32" s="554"/>
    </row>
    <row r="33" spans="1:43" ht="15" customHeight="1" x14ac:dyDescent="0.2">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2">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2">
      <c r="A35" s="3" t="s">
        <v>145</v>
      </c>
      <c r="B35" s="44"/>
      <c r="C35" s="44"/>
      <c r="D35" s="44"/>
      <c r="E35" s="44"/>
      <c r="F35" s="44"/>
      <c r="G35" s="58"/>
      <c r="H35" s="58"/>
      <c r="I35" s="58"/>
      <c r="J35" s="58"/>
      <c r="K35" s="58"/>
      <c r="L35" s="58"/>
      <c r="M35" s="58"/>
      <c r="N35" s="58"/>
      <c r="O35" s="58"/>
      <c r="AM35" s="44"/>
      <c r="AN35" s="36"/>
    </row>
    <row r="36" spans="1:43" ht="32.25" customHeight="1" x14ac:dyDescent="0.2">
      <c r="A36" s="522"/>
      <c r="B36" s="522"/>
      <c r="C36" s="522"/>
      <c r="D36" s="59">
        <v>4</v>
      </c>
      <c r="E36" s="59">
        <v>5</v>
      </c>
      <c r="F36" s="550">
        <v>6</v>
      </c>
      <c r="G36" s="550"/>
      <c r="H36" s="550"/>
      <c r="I36" s="550">
        <v>7</v>
      </c>
      <c r="J36" s="550"/>
      <c r="K36" s="550"/>
      <c r="L36" s="550">
        <v>8</v>
      </c>
      <c r="M36" s="550"/>
      <c r="N36" s="550"/>
      <c r="O36" s="550">
        <v>9</v>
      </c>
      <c r="P36" s="550"/>
      <c r="Q36" s="550"/>
      <c r="R36" s="550">
        <v>10</v>
      </c>
      <c r="S36" s="550"/>
      <c r="T36" s="550"/>
      <c r="U36" s="550">
        <v>11</v>
      </c>
      <c r="V36" s="550"/>
      <c r="W36" s="550"/>
      <c r="X36" s="550">
        <v>12</v>
      </c>
      <c r="Y36" s="550"/>
      <c r="Z36" s="550"/>
      <c r="AA36" s="550">
        <v>1</v>
      </c>
      <c r="AB36" s="550"/>
      <c r="AC36" s="550"/>
      <c r="AD36" s="550">
        <v>2</v>
      </c>
      <c r="AE36" s="550"/>
      <c r="AF36" s="550"/>
      <c r="AG36" s="550">
        <v>3</v>
      </c>
      <c r="AH36" s="550"/>
      <c r="AI36" s="550"/>
      <c r="AJ36" s="522" t="s">
        <v>5</v>
      </c>
      <c r="AK36" s="522"/>
      <c r="AL36" s="60" t="s">
        <v>146</v>
      </c>
      <c r="AM36" s="545" t="s">
        <v>147</v>
      </c>
      <c r="AN36" s="546"/>
      <c r="AO36" s="61"/>
      <c r="AP36" s="61"/>
      <c r="AQ36" s="61"/>
    </row>
    <row r="37" spans="1:43" ht="20.100000000000001" customHeight="1" x14ac:dyDescent="0.2">
      <c r="A37" s="538" t="s">
        <v>148</v>
      </c>
      <c r="B37" s="538"/>
      <c r="C37" s="538"/>
      <c r="D37" s="62">
        <f>SUM(D38,D39,D40,D41,D43,D45)</f>
        <v>1840</v>
      </c>
      <c r="E37" s="62">
        <f>SUM(E38,E39,E40,E41,E43,E45)</f>
        <v>1726</v>
      </c>
      <c r="F37" s="547">
        <f>SUM(F38,F39,F40,F41,F43,F45)</f>
        <v>1840</v>
      </c>
      <c r="G37" s="548"/>
      <c r="H37" s="549"/>
      <c r="I37" s="547">
        <f>SUM(I38,I39,I40,I41,I43,I45)</f>
        <v>1932</v>
      </c>
      <c r="J37" s="548">
        <f t="shared" ref="J37:AI37" si="3">SUM(J38,J39,J40,J41,J43,J45)</f>
        <v>0</v>
      </c>
      <c r="K37" s="549">
        <f t="shared" si="3"/>
        <v>0</v>
      </c>
      <c r="L37" s="547">
        <f>SUM(L38,L39,L40,L41,L43,L45)</f>
        <v>1932</v>
      </c>
      <c r="M37" s="548"/>
      <c r="N37" s="549"/>
      <c r="O37" s="547">
        <f>SUM(O38,O39,O40,O41,O43,O45)</f>
        <v>1748</v>
      </c>
      <c r="P37" s="548"/>
      <c r="Q37" s="549"/>
      <c r="R37" s="547">
        <f>SUM(R38,R39,R40,R41,R43,R45)</f>
        <v>1840</v>
      </c>
      <c r="S37" s="548"/>
      <c r="T37" s="549"/>
      <c r="U37" s="547">
        <f>SUM(U38,U39,U40,U41,U43,U45)</f>
        <v>1840</v>
      </c>
      <c r="V37" s="548">
        <f t="shared" si="3"/>
        <v>0</v>
      </c>
      <c r="W37" s="549">
        <f t="shared" si="3"/>
        <v>0</v>
      </c>
      <c r="X37" s="547">
        <f>SUM(X38,X39,X40,X41,X43,X45)</f>
        <v>1748</v>
      </c>
      <c r="Y37" s="548">
        <f t="shared" si="3"/>
        <v>0</v>
      </c>
      <c r="Z37" s="549">
        <f t="shared" si="3"/>
        <v>0</v>
      </c>
      <c r="AA37" s="547">
        <f>SUM(AA38,AA39,AA40,AA41,AA43,AA45)</f>
        <v>1748</v>
      </c>
      <c r="AB37" s="548">
        <f t="shared" si="3"/>
        <v>0</v>
      </c>
      <c r="AC37" s="549">
        <f t="shared" si="3"/>
        <v>0</v>
      </c>
      <c r="AD37" s="547">
        <f>SUM(AD38,AD39,AD40,AD41,AD43,AD45)</f>
        <v>1748</v>
      </c>
      <c r="AE37" s="548">
        <f t="shared" si="3"/>
        <v>0</v>
      </c>
      <c r="AF37" s="549">
        <f t="shared" si="3"/>
        <v>0</v>
      </c>
      <c r="AG37" s="547">
        <f>SUM(AG38,AG39,AG40,AG41,AG43,AG45)</f>
        <v>1840</v>
      </c>
      <c r="AH37" s="548">
        <f t="shared" si="3"/>
        <v>0</v>
      </c>
      <c r="AI37" s="549">
        <f t="shared" si="3"/>
        <v>0</v>
      </c>
      <c r="AJ37" s="518">
        <f>SUM(D37:AI37)</f>
        <v>21782</v>
      </c>
      <c r="AK37" s="518"/>
      <c r="AL37" s="87">
        <f>ROUNDUP(AJ37/AJ47,1)</f>
        <v>92</v>
      </c>
      <c r="AM37" s="534"/>
      <c r="AN37" s="535"/>
      <c r="AO37" s="61"/>
      <c r="AP37" s="61"/>
      <c r="AQ37" s="61"/>
    </row>
    <row r="38" spans="1:43" s="66" customFormat="1" ht="20.100000000000001" customHeight="1" x14ac:dyDescent="0.2">
      <c r="A38" s="84" t="s">
        <v>149</v>
      </c>
      <c r="B38" s="85"/>
      <c r="C38" s="86"/>
      <c r="D38" s="52">
        <v>50</v>
      </c>
      <c r="E38" s="52">
        <v>45</v>
      </c>
      <c r="F38" s="583">
        <v>50</v>
      </c>
      <c r="G38" s="584"/>
      <c r="H38" s="585"/>
      <c r="I38" s="583">
        <v>50</v>
      </c>
      <c r="J38" s="584"/>
      <c r="K38" s="585"/>
      <c r="L38" s="583">
        <v>50</v>
      </c>
      <c r="M38" s="584"/>
      <c r="N38" s="585"/>
      <c r="O38" s="583">
        <v>45</v>
      </c>
      <c r="P38" s="584"/>
      <c r="Q38" s="585"/>
      <c r="R38" s="583">
        <v>50</v>
      </c>
      <c r="S38" s="584"/>
      <c r="T38" s="585"/>
      <c r="U38" s="583">
        <v>50</v>
      </c>
      <c r="V38" s="584"/>
      <c r="W38" s="585"/>
      <c r="X38" s="583">
        <v>45</v>
      </c>
      <c r="Y38" s="584"/>
      <c r="Z38" s="585"/>
      <c r="AA38" s="583">
        <v>45</v>
      </c>
      <c r="AB38" s="584"/>
      <c r="AC38" s="585"/>
      <c r="AD38" s="583">
        <v>45</v>
      </c>
      <c r="AE38" s="584"/>
      <c r="AF38" s="585"/>
      <c r="AG38" s="583">
        <v>50</v>
      </c>
      <c r="AH38" s="584"/>
      <c r="AI38" s="585"/>
      <c r="AJ38" s="518">
        <f t="shared" ref="AJ38:AJ46" si="4">SUM(D38:AI38)</f>
        <v>575</v>
      </c>
      <c r="AK38" s="518"/>
      <c r="AL38" s="87">
        <f>ROUNDUP(AJ38/$AJ$47,1)</f>
        <v>2.5</v>
      </c>
      <c r="AM38" s="534"/>
      <c r="AN38" s="535"/>
      <c r="AO38" s="65"/>
      <c r="AP38" s="65"/>
      <c r="AQ38" s="65"/>
    </row>
    <row r="39" spans="1:43" s="66" customFormat="1" ht="20.100000000000001" customHeight="1" x14ac:dyDescent="0.2">
      <c r="A39" s="84" t="s">
        <v>150</v>
      </c>
      <c r="B39" s="85"/>
      <c r="C39" s="86"/>
      <c r="D39" s="52">
        <v>50</v>
      </c>
      <c r="E39" s="52">
        <v>50</v>
      </c>
      <c r="F39" s="583">
        <v>50</v>
      </c>
      <c r="G39" s="584"/>
      <c r="H39" s="585"/>
      <c r="I39" s="583">
        <v>55</v>
      </c>
      <c r="J39" s="584"/>
      <c r="K39" s="585"/>
      <c r="L39" s="583">
        <v>55</v>
      </c>
      <c r="M39" s="584"/>
      <c r="N39" s="585"/>
      <c r="O39" s="583">
        <v>50</v>
      </c>
      <c r="P39" s="584"/>
      <c r="Q39" s="585"/>
      <c r="R39" s="583">
        <v>50</v>
      </c>
      <c r="S39" s="584"/>
      <c r="T39" s="585"/>
      <c r="U39" s="583">
        <v>50</v>
      </c>
      <c r="V39" s="584"/>
      <c r="W39" s="585"/>
      <c r="X39" s="583">
        <v>50</v>
      </c>
      <c r="Y39" s="584"/>
      <c r="Z39" s="585"/>
      <c r="AA39" s="583">
        <v>50</v>
      </c>
      <c r="AB39" s="584"/>
      <c r="AC39" s="585"/>
      <c r="AD39" s="583">
        <v>50</v>
      </c>
      <c r="AE39" s="584"/>
      <c r="AF39" s="585"/>
      <c r="AG39" s="583">
        <v>50</v>
      </c>
      <c r="AH39" s="584"/>
      <c r="AI39" s="585"/>
      <c r="AJ39" s="518">
        <f t="shared" si="4"/>
        <v>610</v>
      </c>
      <c r="AK39" s="518"/>
      <c r="AL39" s="87">
        <f>ROUNDUP(AJ39/$AJ$47,1)</f>
        <v>2.6</v>
      </c>
      <c r="AM39" s="534"/>
      <c r="AN39" s="535"/>
      <c r="AO39" s="65"/>
      <c r="AP39" s="65"/>
      <c r="AQ39" s="65"/>
    </row>
    <row r="40" spans="1:43" ht="20.100000000000001" customHeight="1" x14ac:dyDescent="0.2">
      <c r="A40" s="84" t="s">
        <v>151</v>
      </c>
      <c r="B40" s="85"/>
      <c r="C40" s="86"/>
      <c r="D40" s="52">
        <v>100</v>
      </c>
      <c r="E40" s="52">
        <v>95</v>
      </c>
      <c r="F40" s="583">
        <v>100</v>
      </c>
      <c r="G40" s="584"/>
      <c r="H40" s="585"/>
      <c r="I40" s="583">
        <v>105</v>
      </c>
      <c r="J40" s="584"/>
      <c r="K40" s="585"/>
      <c r="L40" s="583">
        <v>105</v>
      </c>
      <c r="M40" s="584"/>
      <c r="N40" s="585"/>
      <c r="O40" s="583">
        <v>95</v>
      </c>
      <c r="P40" s="584"/>
      <c r="Q40" s="585"/>
      <c r="R40" s="583">
        <v>100</v>
      </c>
      <c r="S40" s="584"/>
      <c r="T40" s="585"/>
      <c r="U40" s="583">
        <v>100</v>
      </c>
      <c r="V40" s="584"/>
      <c r="W40" s="585"/>
      <c r="X40" s="583">
        <v>95</v>
      </c>
      <c r="Y40" s="584"/>
      <c r="Z40" s="585"/>
      <c r="AA40" s="583">
        <v>95</v>
      </c>
      <c r="AB40" s="584"/>
      <c r="AC40" s="585"/>
      <c r="AD40" s="583">
        <v>95</v>
      </c>
      <c r="AE40" s="584"/>
      <c r="AF40" s="585"/>
      <c r="AG40" s="583">
        <v>100</v>
      </c>
      <c r="AH40" s="584"/>
      <c r="AI40" s="585"/>
      <c r="AJ40" s="518">
        <f t="shared" si="4"/>
        <v>1185</v>
      </c>
      <c r="AK40" s="518"/>
      <c r="AL40" s="87">
        <f>ROUNDUP(AJ40/$AJ$47,1)</f>
        <v>5</v>
      </c>
      <c r="AM40" s="534"/>
      <c r="AN40" s="535"/>
      <c r="AO40" s="61"/>
      <c r="AP40" s="61"/>
      <c r="AQ40" s="61"/>
    </row>
    <row r="41" spans="1:43" ht="20.100000000000001" customHeight="1" x14ac:dyDescent="0.2">
      <c r="A41" s="541" t="s">
        <v>152</v>
      </c>
      <c r="B41" s="542"/>
      <c r="C41" s="543"/>
      <c r="D41" s="52">
        <v>100</v>
      </c>
      <c r="E41" s="52">
        <v>95</v>
      </c>
      <c r="F41" s="583">
        <v>100</v>
      </c>
      <c r="G41" s="584"/>
      <c r="H41" s="585"/>
      <c r="I41" s="583">
        <v>105</v>
      </c>
      <c r="J41" s="584"/>
      <c r="K41" s="585"/>
      <c r="L41" s="583">
        <v>105</v>
      </c>
      <c r="M41" s="584"/>
      <c r="N41" s="585"/>
      <c r="O41" s="583">
        <v>95</v>
      </c>
      <c r="P41" s="584"/>
      <c r="Q41" s="585"/>
      <c r="R41" s="583">
        <v>100</v>
      </c>
      <c r="S41" s="584"/>
      <c r="T41" s="585"/>
      <c r="U41" s="583">
        <v>100</v>
      </c>
      <c r="V41" s="584"/>
      <c r="W41" s="585"/>
      <c r="X41" s="583">
        <v>95</v>
      </c>
      <c r="Y41" s="584"/>
      <c r="Z41" s="585"/>
      <c r="AA41" s="583">
        <v>95</v>
      </c>
      <c r="AB41" s="584"/>
      <c r="AC41" s="585"/>
      <c r="AD41" s="583">
        <v>95</v>
      </c>
      <c r="AE41" s="584"/>
      <c r="AF41" s="585"/>
      <c r="AG41" s="583">
        <v>100</v>
      </c>
      <c r="AH41" s="584"/>
      <c r="AI41" s="585"/>
      <c r="AJ41" s="518">
        <f t="shared" si="4"/>
        <v>1185</v>
      </c>
      <c r="AK41" s="518"/>
      <c r="AL41" s="586">
        <f>ROUNDUP(AJ41/$AJ$47,1)</f>
        <v>5</v>
      </c>
      <c r="AM41" s="534"/>
      <c r="AN41" s="535"/>
      <c r="AO41" s="61"/>
      <c r="AP41" s="61"/>
      <c r="AQ41" s="61"/>
    </row>
    <row r="42" spans="1:43" s="66" customFormat="1" ht="20.100000000000001" customHeight="1" x14ac:dyDescent="0.2">
      <c r="A42" s="64"/>
      <c r="B42" s="539" t="s">
        <v>153</v>
      </c>
      <c r="C42" s="540"/>
      <c r="D42" s="52">
        <v>40</v>
      </c>
      <c r="E42" s="52">
        <v>45</v>
      </c>
      <c r="F42" s="583">
        <v>40</v>
      </c>
      <c r="G42" s="584"/>
      <c r="H42" s="585"/>
      <c r="I42" s="583">
        <v>40</v>
      </c>
      <c r="J42" s="584"/>
      <c r="K42" s="585"/>
      <c r="L42" s="583">
        <v>60</v>
      </c>
      <c r="M42" s="584"/>
      <c r="N42" s="585"/>
      <c r="O42" s="583">
        <v>50</v>
      </c>
      <c r="P42" s="584"/>
      <c r="Q42" s="585"/>
      <c r="R42" s="583">
        <v>40</v>
      </c>
      <c r="S42" s="584"/>
      <c r="T42" s="585"/>
      <c r="U42" s="583">
        <v>40</v>
      </c>
      <c r="V42" s="584"/>
      <c r="W42" s="585"/>
      <c r="X42" s="583">
        <v>30</v>
      </c>
      <c r="Y42" s="584"/>
      <c r="Z42" s="585"/>
      <c r="AA42" s="583">
        <v>30</v>
      </c>
      <c r="AB42" s="584"/>
      <c r="AC42" s="585"/>
      <c r="AD42" s="583">
        <v>30</v>
      </c>
      <c r="AE42" s="584"/>
      <c r="AF42" s="585"/>
      <c r="AG42" s="583">
        <v>50</v>
      </c>
      <c r="AH42" s="584"/>
      <c r="AI42" s="585"/>
      <c r="AJ42" s="518">
        <f t="shared" si="4"/>
        <v>495</v>
      </c>
      <c r="AK42" s="518"/>
      <c r="AL42" s="587"/>
      <c r="AM42" s="536">
        <f>ROUNDUP($AJ$42/$AJ$47,1)</f>
        <v>2.1</v>
      </c>
      <c r="AN42" s="537"/>
      <c r="AO42" s="65"/>
      <c r="AP42" s="65"/>
      <c r="AQ42" s="65"/>
    </row>
    <row r="43" spans="1:43" ht="20.100000000000001" customHeight="1" x14ac:dyDescent="0.2">
      <c r="A43" s="541" t="s">
        <v>154</v>
      </c>
      <c r="B43" s="542"/>
      <c r="C43" s="543"/>
      <c r="D43" s="52">
        <v>140</v>
      </c>
      <c r="E43" s="52">
        <v>131</v>
      </c>
      <c r="F43" s="583">
        <v>140</v>
      </c>
      <c r="G43" s="584"/>
      <c r="H43" s="585"/>
      <c r="I43" s="583">
        <v>147</v>
      </c>
      <c r="J43" s="584"/>
      <c r="K43" s="585"/>
      <c r="L43" s="583">
        <v>147</v>
      </c>
      <c r="M43" s="584"/>
      <c r="N43" s="585"/>
      <c r="O43" s="583">
        <v>133</v>
      </c>
      <c r="P43" s="584"/>
      <c r="Q43" s="585"/>
      <c r="R43" s="583">
        <v>140</v>
      </c>
      <c r="S43" s="584"/>
      <c r="T43" s="585"/>
      <c r="U43" s="583">
        <v>140</v>
      </c>
      <c r="V43" s="584"/>
      <c r="W43" s="585"/>
      <c r="X43" s="583">
        <v>133</v>
      </c>
      <c r="Y43" s="584"/>
      <c r="Z43" s="585"/>
      <c r="AA43" s="583">
        <v>133</v>
      </c>
      <c r="AB43" s="584"/>
      <c r="AC43" s="585"/>
      <c r="AD43" s="583">
        <v>133</v>
      </c>
      <c r="AE43" s="584"/>
      <c r="AF43" s="585"/>
      <c r="AG43" s="583">
        <v>140</v>
      </c>
      <c r="AH43" s="584"/>
      <c r="AI43" s="585"/>
      <c r="AJ43" s="518">
        <f t="shared" si="4"/>
        <v>1657</v>
      </c>
      <c r="AK43" s="518"/>
      <c r="AL43" s="586">
        <f>ROUNDUP(AJ43/$AJ$47,1)</f>
        <v>7</v>
      </c>
      <c r="AM43" s="534"/>
      <c r="AN43" s="535"/>
      <c r="AO43" s="61"/>
      <c r="AP43" s="61"/>
      <c r="AQ43" s="61"/>
    </row>
    <row r="44" spans="1:43" s="66" customFormat="1" ht="20.100000000000001" customHeight="1" x14ac:dyDescent="0.2">
      <c r="A44" s="67"/>
      <c r="B44" s="539" t="s">
        <v>153</v>
      </c>
      <c r="C44" s="540"/>
      <c r="D44" s="52">
        <v>40</v>
      </c>
      <c r="E44" s="52">
        <v>31</v>
      </c>
      <c r="F44" s="583">
        <v>40</v>
      </c>
      <c r="G44" s="584"/>
      <c r="H44" s="585"/>
      <c r="I44" s="583">
        <v>47</v>
      </c>
      <c r="J44" s="584"/>
      <c r="K44" s="585"/>
      <c r="L44" s="583">
        <v>47</v>
      </c>
      <c r="M44" s="584"/>
      <c r="N44" s="585"/>
      <c r="O44" s="583">
        <v>33</v>
      </c>
      <c r="P44" s="584"/>
      <c r="Q44" s="585"/>
      <c r="R44" s="583">
        <v>40</v>
      </c>
      <c r="S44" s="584"/>
      <c r="T44" s="585"/>
      <c r="U44" s="583">
        <v>40</v>
      </c>
      <c r="V44" s="584"/>
      <c r="W44" s="585"/>
      <c r="X44" s="583">
        <v>33</v>
      </c>
      <c r="Y44" s="584"/>
      <c r="Z44" s="585"/>
      <c r="AA44" s="583">
        <v>33</v>
      </c>
      <c r="AB44" s="584"/>
      <c r="AC44" s="585"/>
      <c r="AD44" s="583">
        <v>33</v>
      </c>
      <c r="AE44" s="584"/>
      <c r="AF44" s="585"/>
      <c r="AG44" s="583">
        <v>40</v>
      </c>
      <c r="AH44" s="584"/>
      <c r="AI44" s="585"/>
      <c r="AJ44" s="518">
        <f t="shared" si="4"/>
        <v>457</v>
      </c>
      <c r="AK44" s="518"/>
      <c r="AL44" s="587"/>
      <c r="AM44" s="536">
        <f>ROUNDUP($AJ$44/$AJ$47,1)</f>
        <v>2</v>
      </c>
      <c r="AN44" s="537"/>
      <c r="AO44" s="65"/>
      <c r="AP44" s="65"/>
      <c r="AQ44" s="65"/>
    </row>
    <row r="45" spans="1:43" ht="20.100000000000001" customHeight="1" x14ac:dyDescent="0.2">
      <c r="A45" s="541" t="s">
        <v>156</v>
      </c>
      <c r="B45" s="542"/>
      <c r="C45" s="543"/>
      <c r="D45" s="52">
        <v>1400</v>
      </c>
      <c r="E45" s="52">
        <v>1310</v>
      </c>
      <c r="F45" s="583">
        <v>1400</v>
      </c>
      <c r="G45" s="584"/>
      <c r="H45" s="585"/>
      <c r="I45" s="583">
        <v>1470</v>
      </c>
      <c r="J45" s="584"/>
      <c r="K45" s="585"/>
      <c r="L45" s="583">
        <v>1470</v>
      </c>
      <c r="M45" s="584"/>
      <c r="N45" s="585"/>
      <c r="O45" s="583">
        <v>1330</v>
      </c>
      <c r="P45" s="584"/>
      <c r="Q45" s="585"/>
      <c r="R45" s="583">
        <v>1400</v>
      </c>
      <c r="S45" s="584"/>
      <c r="T45" s="585"/>
      <c r="U45" s="583">
        <v>1400</v>
      </c>
      <c r="V45" s="584"/>
      <c r="W45" s="585"/>
      <c r="X45" s="583">
        <v>1330</v>
      </c>
      <c r="Y45" s="584"/>
      <c r="Z45" s="585"/>
      <c r="AA45" s="583">
        <v>1330</v>
      </c>
      <c r="AB45" s="584"/>
      <c r="AC45" s="585"/>
      <c r="AD45" s="583">
        <v>1330</v>
      </c>
      <c r="AE45" s="584"/>
      <c r="AF45" s="585"/>
      <c r="AG45" s="583">
        <v>1400</v>
      </c>
      <c r="AH45" s="584"/>
      <c r="AI45" s="585"/>
      <c r="AJ45" s="518">
        <f t="shared" si="4"/>
        <v>16570</v>
      </c>
      <c r="AK45" s="518"/>
      <c r="AL45" s="586">
        <f>ROUNDUP(AJ45/$AJ$47,1)</f>
        <v>70</v>
      </c>
      <c r="AM45" s="534"/>
      <c r="AN45" s="535"/>
      <c r="AO45" s="61"/>
      <c r="AP45" s="61"/>
      <c r="AQ45" s="61"/>
    </row>
    <row r="46" spans="1:43" s="66" customFormat="1" ht="20.100000000000001" customHeight="1" x14ac:dyDescent="0.2">
      <c r="A46" s="64"/>
      <c r="B46" s="539" t="s">
        <v>153</v>
      </c>
      <c r="C46" s="540"/>
      <c r="D46" s="52">
        <v>400</v>
      </c>
      <c r="E46" s="52">
        <v>310</v>
      </c>
      <c r="F46" s="583">
        <v>400</v>
      </c>
      <c r="G46" s="584"/>
      <c r="H46" s="585"/>
      <c r="I46" s="583">
        <v>470</v>
      </c>
      <c r="J46" s="584"/>
      <c r="K46" s="585"/>
      <c r="L46" s="583">
        <v>470</v>
      </c>
      <c r="M46" s="584"/>
      <c r="N46" s="585"/>
      <c r="O46" s="583">
        <v>330</v>
      </c>
      <c r="P46" s="584"/>
      <c r="Q46" s="585"/>
      <c r="R46" s="583">
        <v>400</v>
      </c>
      <c r="S46" s="584"/>
      <c r="T46" s="585"/>
      <c r="U46" s="583">
        <v>400</v>
      </c>
      <c r="V46" s="584"/>
      <c r="W46" s="585"/>
      <c r="X46" s="583">
        <v>330</v>
      </c>
      <c r="Y46" s="584"/>
      <c r="Z46" s="585"/>
      <c r="AA46" s="583">
        <v>330</v>
      </c>
      <c r="AB46" s="584"/>
      <c r="AC46" s="585"/>
      <c r="AD46" s="583">
        <v>330</v>
      </c>
      <c r="AE46" s="584"/>
      <c r="AF46" s="585"/>
      <c r="AG46" s="583">
        <v>400</v>
      </c>
      <c r="AH46" s="584"/>
      <c r="AI46" s="585"/>
      <c r="AJ46" s="518">
        <f t="shared" si="4"/>
        <v>4570</v>
      </c>
      <c r="AK46" s="518"/>
      <c r="AL46" s="587"/>
      <c r="AM46" s="536">
        <f>ROUNDUP($AJ$46/$AJ$47,1)</f>
        <v>19.3</v>
      </c>
      <c r="AN46" s="537"/>
      <c r="AO46" s="65"/>
      <c r="AP46" s="65"/>
      <c r="AQ46" s="65"/>
    </row>
    <row r="47" spans="1:43" ht="20.100000000000001" customHeight="1" x14ac:dyDescent="0.2">
      <c r="A47" s="538" t="s">
        <v>157</v>
      </c>
      <c r="B47" s="538"/>
      <c r="C47" s="538"/>
      <c r="D47" s="52">
        <v>20</v>
      </c>
      <c r="E47" s="52">
        <v>19</v>
      </c>
      <c r="F47" s="533">
        <v>20</v>
      </c>
      <c r="G47" s="533"/>
      <c r="H47" s="533"/>
      <c r="I47" s="533">
        <v>21</v>
      </c>
      <c r="J47" s="533"/>
      <c r="K47" s="533"/>
      <c r="L47" s="533">
        <v>21</v>
      </c>
      <c r="M47" s="533"/>
      <c r="N47" s="533"/>
      <c r="O47" s="533">
        <v>19</v>
      </c>
      <c r="P47" s="533"/>
      <c r="Q47" s="533"/>
      <c r="R47" s="533">
        <v>20</v>
      </c>
      <c r="S47" s="533"/>
      <c r="T47" s="533"/>
      <c r="U47" s="533">
        <v>20</v>
      </c>
      <c r="V47" s="533"/>
      <c r="W47" s="533"/>
      <c r="X47" s="533">
        <v>19</v>
      </c>
      <c r="Y47" s="533"/>
      <c r="Z47" s="533"/>
      <c r="AA47" s="533">
        <v>19</v>
      </c>
      <c r="AB47" s="533"/>
      <c r="AC47" s="533"/>
      <c r="AD47" s="533">
        <v>19</v>
      </c>
      <c r="AE47" s="533"/>
      <c r="AF47" s="533"/>
      <c r="AG47" s="533">
        <v>20</v>
      </c>
      <c r="AH47" s="533"/>
      <c r="AI47" s="533"/>
      <c r="AJ47" s="518">
        <f>+SUM(D47:AI47)</f>
        <v>237</v>
      </c>
      <c r="AK47" s="518"/>
      <c r="AL47" s="68"/>
      <c r="AM47" s="534"/>
      <c r="AN47" s="535"/>
      <c r="AO47" s="61"/>
      <c r="AP47" s="61"/>
      <c r="AQ47" s="61"/>
    </row>
    <row r="48" spans="1:43" ht="5.0999999999999996" customHeight="1" x14ac:dyDescent="0.2">
      <c r="A48" s="69"/>
      <c r="B48" s="69"/>
      <c r="C48" s="69"/>
      <c r="D48" s="88"/>
      <c r="E48" s="88"/>
      <c r="F48" s="88"/>
      <c r="G48" s="88"/>
      <c r="H48" s="8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70"/>
      <c r="AK48" s="58"/>
      <c r="AL48" s="44"/>
      <c r="AM48" s="44"/>
      <c r="AN48" s="36"/>
    </row>
    <row r="49" spans="1:40" ht="18" customHeight="1" x14ac:dyDescent="0.2">
      <c r="A49" s="3" t="s">
        <v>158</v>
      </c>
      <c r="B49" s="58"/>
      <c r="D49" s="58"/>
      <c r="E49" s="58"/>
      <c r="F49" s="58"/>
      <c r="G49" s="58"/>
      <c r="H49" s="58"/>
      <c r="I49" s="58"/>
      <c r="J49" s="58"/>
      <c r="K49" s="58"/>
      <c r="L49" s="58"/>
      <c r="M49" s="58"/>
      <c r="N49" s="58"/>
      <c r="O49" s="58"/>
      <c r="P49" s="58"/>
      <c r="Q49" s="58"/>
      <c r="R49" s="58"/>
      <c r="S49" s="58"/>
      <c r="T49" s="58"/>
      <c r="U49" s="58"/>
      <c r="V49" s="58"/>
      <c r="W49" s="44"/>
      <c r="X49" s="58"/>
      <c r="Y49" s="58"/>
      <c r="Z49" s="58"/>
      <c r="AA49" s="58"/>
      <c r="AB49" s="58"/>
      <c r="AC49" s="58"/>
      <c r="AD49" s="58"/>
      <c r="AE49" s="58"/>
      <c r="AF49" s="58"/>
      <c r="AG49" s="58"/>
      <c r="AH49" s="58"/>
      <c r="AI49" s="58"/>
      <c r="AJ49" s="70"/>
      <c r="AK49" s="58"/>
      <c r="AL49" s="44"/>
      <c r="AM49" s="44"/>
      <c r="AN49" s="36"/>
    </row>
    <row r="50" spans="1:40" ht="45" customHeight="1" x14ac:dyDescent="0.2">
      <c r="A50" s="522" t="s">
        <v>159</v>
      </c>
      <c r="B50" s="522"/>
      <c r="C50" s="522" t="s">
        <v>160</v>
      </c>
      <c r="D50" s="522"/>
      <c r="E50" s="530" t="s">
        <v>161</v>
      </c>
      <c r="F50" s="530"/>
      <c r="G50" s="530"/>
      <c r="H50" s="530"/>
      <c r="I50" s="519" t="s">
        <v>162</v>
      </c>
      <c r="J50" s="520"/>
      <c r="K50" s="520"/>
      <c r="L50" s="520"/>
      <c r="M50" s="520"/>
      <c r="N50" s="521"/>
      <c r="O50" s="519" t="s">
        <v>206</v>
      </c>
      <c r="P50" s="520"/>
      <c r="Q50" s="520"/>
      <c r="R50" s="520"/>
      <c r="S50" s="520"/>
      <c r="T50" s="521"/>
      <c r="U50" s="61"/>
      <c r="W50" s="44"/>
      <c r="X50" s="58"/>
      <c r="Y50" s="58"/>
      <c r="Z50" s="58"/>
      <c r="AA50" s="58"/>
      <c r="AB50" s="58"/>
      <c r="AC50" s="58"/>
      <c r="AD50" s="58"/>
      <c r="AE50" s="58"/>
      <c r="AF50" s="58"/>
      <c r="AG50" s="58"/>
      <c r="AH50" s="58"/>
      <c r="AI50" s="58"/>
      <c r="AJ50" s="70"/>
      <c r="AK50" s="58"/>
      <c r="AL50" s="44"/>
      <c r="AM50" s="44"/>
      <c r="AN50" s="36"/>
    </row>
    <row r="51" spans="1:40" ht="18" customHeight="1" x14ac:dyDescent="0.2">
      <c r="A51" s="530" t="s">
        <v>163</v>
      </c>
      <c r="B51" s="530"/>
      <c r="C51" s="531">
        <f>ROUNDDOWN(IF(AL37&lt;=30,1,1+ROUNDUP((AL37-30)/30,0)),1)</f>
        <v>4</v>
      </c>
      <c r="D51" s="531"/>
      <c r="E51" s="531">
        <f>ROUNDDOWN(AL37/5,1)</f>
        <v>18.399999999999999</v>
      </c>
      <c r="F51" s="531"/>
      <c r="G51" s="531"/>
      <c r="H51" s="531"/>
      <c r="I51" s="588">
        <f>ROUNDDOWN($AL$40/9,1)+ROUNDDOWN(($AL$41-$AM$42)/6,1)+ROUNDDOWN($AM$42/12,1)+ROUNDDOWN(($AL$43-$AM$44)/4,1)+ROUNDDOWN($AM$44/8,1)+ROUNDDOWN(($AL$45-$AM$46)/2.5,1)+ROUNDDOWN($AM$46/5,1)</f>
        <v>26.400000000000002</v>
      </c>
      <c r="J51" s="577"/>
      <c r="K51" s="577"/>
      <c r="L51" s="577"/>
      <c r="M51" s="577"/>
      <c r="N51" s="577"/>
      <c r="O51" s="589">
        <v>1</v>
      </c>
      <c r="P51" s="589"/>
      <c r="Q51" s="589"/>
      <c r="R51" s="589"/>
      <c r="S51" s="589"/>
      <c r="T51" s="589"/>
      <c r="U51" s="61"/>
      <c r="W51" s="44"/>
      <c r="X51" s="58"/>
      <c r="Y51" s="58"/>
      <c r="Z51" s="58"/>
      <c r="AA51" s="58"/>
      <c r="AB51" s="58"/>
      <c r="AC51" s="58"/>
      <c r="AD51" s="58"/>
      <c r="AE51" s="58"/>
      <c r="AF51" s="58"/>
      <c r="AG51" s="58"/>
      <c r="AH51" s="58"/>
      <c r="AI51" s="58"/>
      <c r="AJ51" s="70"/>
      <c r="AK51" s="58"/>
      <c r="AL51" s="44"/>
      <c r="AM51" s="44"/>
      <c r="AN51" s="36"/>
    </row>
    <row r="52" spans="1:40" ht="5.0999999999999996" customHeight="1" x14ac:dyDescent="0.2">
      <c r="A52" s="69"/>
      <c r="B52" s="69"/>
      <c r="C52" s="69"/>
      <c r="D52" s="69"/>
      <c r="E52" s="69"/>
      <c r="F52" s="69"/>
      <c r="G52" s="69"/>
      <c r="H52" s="69"/>
      <c r="I52" s="69"/>
      <c r="J52" s="58"/>
      <c r="K52" s="58"/>
      <c r="L52" s="58"/>
      <c r="M52" s="70"/>
      <c r="N52" s="58"/>
      <c r="O52" s="58"/>
      <c r="P52" s="58"/>
      <c r="Q52" s="61"/>
      <c r="W52" s="44"/>
      <c r="X52" s="58"/>
      <c r="Y52" s="58"/>
      <c r="Z52" s="58"/>
      <c r="AA52" s="58"/>
      <c r="AB52" s="58"/>
      <c r="AC52" s="58"/>
      <c r="AD52" s="58"/>
      <c r="AE52" s="58"/>
      <c r="AF52" s="58"/>
      <c r="AG52" s="58"/>
      <c r="AH52" s="58"/>
      <c r="AI52" s="58"/>
      <c r="AJ52" s="70"/>
      <c r="AK52" s="58"/>
      <c r="AL52" s="44"/>
      <c r="AM52" s="44"/>
      <c r="AN52" s="36"/>
    </row>
    <row r="53" spans="1:40" ht="21" customHeight="1" x14ac:dyDescent="0.2">
      <c r="A53" s="3" t="s">
        <v>164</v>
      </c>
      <c r="B53" s="1"/>
      <c r="C53" s="39"/>
      <c r="D53" s="39"/>
      <c r="E53" s="39"/>
      <c r="F53" s="39"/>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row>
    <row r="54" spans="1:40" ht="24.9" customHeight="1" x14ac:dyDescent="0.2">
      <c r="A54" s="36"/>
      <c r="B54" s="44"/>
      <c r="C54" s="519" t="str">
        <f>IF(VLOOKUP($AK$1,[3]選択肢!$A$1:$J$31,C59,FALSE)=0,"-",VLOOKUP($AK$1,[3]選択肢!$A$1:$J$31,C59,FALSE))</f>
        <v>管理者</v>
      </c>
      <c r="D54" s="520"/>
      <c r="E54" s="528" t="str">
        <f>IF(VLOOKUP($AK$1,[3]選択肢!$A$1:$J$31,E59,FALSE)=0,"-",VLOOKUP($AK$1,[3]選択肢!$A$1:$J$31,E59,FALSE))</f>
        <v>サービス管理責任者</v>
      </c>
      <c r="F54" s="528"/>
      <c r="G54" s="528"/>
      <c r="H54" s="528"/>
      <c r="I54" s="519" t="str">
        <f>IF(VLOOKUP($AK$1,[3]選択肢!$A$1:$J$31,I59,FALSE)=0,"-",VLOOKUP($AK$1,[3]選択肢!$A$1:$J$31,I59,FALSE))</f>
        <v>世話人</v>
      </c>
      <c r="J54" s="520"/>
      <c r="K54" s="520"/>
      <c r="L54" s="520"/>
      <c r="M54" s="520"/>
      <c r="N54" s="521"/>
      <c r="O54" s="519" t="str">
        <f>IF(VLOOKUP($AK$1,[3]選択肢!$A$1:$J$31,O59,FALSE)=0,"-",VLOOKUP($AK$1,[3]選択肢!$A$1:$J$31,O59,FALSE))</f>
        <v>生活支援員</v>
      </c>
      <c r="P54" s="520"/>
      <c r="Q54" s="520"/>
      <c r="R54" s="520"/>
      <c r="S54" s="520"/>
      <c r="T54" s="521"/>
      <c r="U54" s="519" t="str">
        <f>IF(VLOOKUP($AK$1,[3]選択肢!$A$1:$J$31,U59,FALSE)=0,"-",VLOOKUP($AK$1,[3]選択肢!$A$1:$J$31,U59,FALSE))</f>
        <v>夜間支援従事者</v>
      </c>
      <c r="V54" s="520"/>
      <c r="W54" s="520"/>
      <c r="X54" s="520"/>
      <c r="Y54" s="520"/>
      <c r="Z54" s="521"/>
      <c r="AA54" s="519" t="str">
        <f>IF(VLOOKUP($AK$1,[3]選択肢!$A$1:$J$31,AA59,FALSE)=0,"-",VLOOKUP($AK$1,[3]選択肢!$A$1:$J$31,AA59,FALSE))</f>
        <v>その他職員</v>
      </c>
      <c r="AB54" s="520"/>
      <c r="AC54" s="520"/>
      <c r="AD54" s="520"/>
      <c r="AE54" s="520"/>
      <c r="AF54" s="521"/>
      <c r="AG54" s="528" t="str">
        <f>IF(VLOOKUP($AK$1,[3]選択肢!$A$1:$J$31,AG59,FALSE)=0,"-",VLOOKUP($AK$1,[3]選択肢!$A$1:$J$31,AG59,FALSE))</f>
        <v>-</v>
      </c>
      <c r="AH54" s="528"/>
      <c r="AI54" s="528"/>
      <c r="AJ54" s="528"/>
      <c r="AK54" s="528"/>
      <c r="AL54" s="528" t="str">
        <f>IF(VLOOKUP($AK$1,[3]選択肢!$A$1:$J$31,AL59,FALSE)=0,"-",VLOOKUP($AK$1,[3]選択肢!$A$1:$J$31,AL59,FALSE))</f>
        <v>-</v>
      </c>
      <c r="AM54" s="528"/>
      <c r="AN54" s="36"/>
    </row>
    <row r="55" spans="1:40" ht="18" customHeight="1" x14ac:dyDescent="0.2">
      <c r="A55" s="36"/>
      <c r="B55" s="44"/>
      <c r="C55" s="71" t="s">
        <v>165</v>
      </c>
      <c r="D55" s="71" t="s">
        <v>166</v>
      </c>
      <c r="E55" s="72" t="s">
        <v>165</v>
      </c>
      <c r="F55" s="529" t="s">
        <v>166</v>
      </c>
      <c r="G55" s="529"/>
      <c r="H55" s="529"/>
      <c r="I55" s="525" t="s">
        <v>165</v>
      </c>
      <c r="J55" s="526"/>
      <c r="K55" s="527"/>
      <c r="L55" s="525" t="s">
        <v>166</v>
      </c>
      <c r="M55" s="526"/>
      <c r="N55" s="527"/>
      <c r="O55" s="525" t="s">
        <v>165</v>
      </c>
      <c r="P55" s="526"/>
      <c r="Q55" s="527"/>
      <c r="R55" s="525" t="s">
        <v>166</v>
      </c>
      <c r="S55" s="526"/>
      <c r="T55" s="527"/>
      <c r="U55" s="525" t="s">
        <v>165</v>
      </c>
      <c r="V55" s="526"/>
      <c r="W55" s="527"/>
      <c r="X55" s="525" t="s">
        <v>166</v>
      </c>
      <c r="Y55" s="526"/>
      <c r="Z55" s="527"/>
      <c r="AA55" s="525" t="s">
        <v>165</v>
      </c>
      <c r="AB55" s="526"/>
      <c r="AC55" s="527"/>
      <c r="AD55" s="525" t="s">
        <v>166</v>
      </c>
      <c r="AE55" s="526"/>
      <c r="AF55" s="527"/>
      <c r="AG55" s="525" t="s">
        <v>165</v>
      </c>
      <c r="AH55" s="526"/>
      <c r="AI55" s="527"/>
      <c r="AJ55" s="525" t="s">
        <v>166</v>
      </c>
      <c r="AK55" s="527"/>
      <c r="AL55" s="72" t="s">
        <v>82</v>
      </c>
      <c r="AM55" s="72" t="s">
        <v>81</v>
      </c>
      <c r="AN55" s="36"/>
    </row>
    <row r="56" spans="1:40" ht="18" customHeight="1" x14ac:dyDescent="0.2">
      <c r="A56" s="36"/>
      <c r="B56" s="73" t="s">
        <v>167</v>
      </c>
      <c r="C56" s="72">
        <f>COUNTIFS($B$11:$B$30,C$54,$C$11:$C$30,"A",$E$11:$E$30,"*")</f>
        <v>0</v>
      </c>
      <c r="D56" s="72">
        <f>COUNTIFS($B$11:$B$30,C$54,$C$11:$C$30,"B",$E$11:$E$30,"*")</f>
        <v>0</v>
      </c>
      <c r="E56" s="72">
        <f>COUNTIFS($B$11:$B$30,E$54,$C$11:$C$30,"A",$E$11:$E$30,"*")</f>
        <v>0</v>
      </c>
      <c r="F56" s="525">
        <f>COUNTIFS($B$11:$B$30,E$54,$C$11:$C$30,"B",$E$11:$E$30,"*")</f>
        <v>1</v>
      </c>
      <c r="G56" s="526"/>
      <c r="H56" s="527"/>
      <c r="I56" s="525">
        <f>COUNTIFS($B$11:$B$30,I$54,$C$11:$C$30,"A",$E$11:$E$30,"*")</f>
        <v>0</v>
      </c>
      <c r="J56" s="526"/>
      <c r="K56" s="527"/>
      <c r="L56" s="525">
        <f>COUNTIFS($B$11:$B$30,I$54,$C$11:$C$30,"B",$E$11:$E$30,"*")</f>
        <v>0</v>
      </c>
      <c r="M56" s="526"/>
      <c r="N56" s="527"/>
      <c r="O56" s="525">
        <f>COUNTIFS($B$11:$B$30,O$54,$C$11:$C$30,"A",$E$11:$E$30,"*")</f>
        <v>0</v>
      </c>
      <c r="P56" s="526"/>
      <c r="Q56" s="527"/>
      <c r="R56" s="525">
        <f>COUNTIFS($B$11:$B$30,O$54,$C$11:$C$30,"B",$E$11:$E$30,"*")</f>
        <v>0</v>
      </c>
      <c r="S56" s="526"/>
      <c r="T56" s="527"/>
      <c r="U56" s="525">
        <f>COUNTIFS($B$11:$B$30,U$54,$C$11:$C$30,"A",$E$11:$E$30,"*")</f>
        <v>1</v>
      </c>
      <c r="V56" s="526"/>
      <c r="W56" s="527"/>
      <c r="X56" s="525">
        <f>COUNTIFS($B$11:$B$30,U$54,$C$11:$C$30,"B",$E$11:$E$30,"*")</f>
        <v>0</v>
      </c>
      <c r="Y56" s="526"/>
      <c r="Z56" s="527"/>
      <c r="AA56" s="525">
        <f>COUNTIFS($B$11:$B$30,AA$54,$C$11:$C$30,"A",$E$11:$E$30,"*")</f>
        <v>0</v>
      </c>
      <c r="AB56" s="526"/>
      <c r="AC56" s="527"/>
      <c r="AD56" s="525">
        <f>COUNTIFS($B$11:$B$30,AA$54,$C$11:$C$30,"B",$E$11:$E$30,"*")</f>
        <v>0</v>
      </c>
      <c r="AE56" s="526"/>
      <c r="AF56" s="527"/>
      <c r="AG56" s="525">
        <f>COUNTIFS($B$11:$B$30,AG$54,$C$11:$C$30,"A",$E$11:$E$30,"*")</f>
        <v>0</v>
      </c>
      <c r="AH56" s="526"/>
      <c r="AI56" s="527"/>
      <c r="AJ56" s="525">
        <f>COUNTIFS($B$11:$B$30,AG$54,$C$11:$C$30,"B",$E$11:$E$30,"*")</f>
        <v>0</v>
      </c>
      <c r="AK56" s="527"/>
      <c r="AL56" s="72">
        <f>COUNTIFS($B$11:$B$30,AL$54,$C$11:$C$30,"A",$E$11:$E$30,"*")</f>
        <v>0</v>
      </c>
      <c r="AM56" s="72">
        <f>COUNTIFS($B$11:$B$30,AL$54,$C$11:$C$30,"B",$E$11:$E$30,"*")</f>
        <v>0</v>
      </c>
      <c r="AN56" s="36"/>
    </row>
    <row r="57" spans="1:40" ht="18" customHeight="1" x14ac:dyDescent="0.2">
      <c r="A57" s="36"/>
      <c r="B57" s="60" t="s">
        <v>168</v>
      </c>
      <c r="C57" s="74"/>
      <c r="D57" s="74"/>
      <c r="E57" s="72">
        <f>COUNTIFS($B$11:$B$30,E$54,$C$11:$C$30,"C",$E$11:$E$30,"*")</f>
        <v>1</v>
      </c>
      <c r="F57" s="525">
        <f>COUNTIFS($B$11:$B$30,E$54,$C$11:$C$30,"D",$E$11:$E$30,"*")</f>
        <v>1</v>
      </c>
      <c r="G57" s="526"/>
      <c r="H57" s="527"/>
      <c r="I57" s="525">
        <f>COUNTIFS($B$11:$B$30,I$54,$C$11:$C$30,"C",$E$11:$E$30,"*")</f>
        <v>0</v>
      </c>
      <c r="J57" s="526"/>
      <c r="K57" s="527"/>
      <c r="L57" s="525">
        <f>COUNTIFS($B$11:$B$30,I$54,$C$11:$C$30,"D",$E$11:$E$30,"*")</f>
        <v>0</v>
      </c>
      <c r="M57" s="526"/>
      <c r="N57" s="527"/>
      <c r="O57" s="525">
        <f>COUNTIFS($B$11:$B$30,O$54,$C$11:$C$30,"C",$E$11:$E$30,"*")</f>
        <v>0</v>
      </c>
      <c r="P57" s="526"/>
      <c r="Q57" s="527"/>
      <c r="R57" s="525">
        <f>COUNTIFS($B$11:$B$30,O$54,$C$11:$C$30,"D",$E$11:$E$30,"*")</f>
        <v>0</v>
      </c>
      <c r="S57" s="526"/>
      <c r="T57" s="527"/>
      <c r="U57" s="525">
        <f>COUNTIFS($B$11:$B$30,U$54,$C$11:$C$30,"C",$E$11:$E$30,"*")</f>
        <v>0</v>
      </c>
      <c r="V57" s="526"/>
      <c r="W57" s="527"/>
      <c r="X57" s="525">
        <f>COUNTIFS($B$11:$B$30,U$54,$C$11:$C$30,"D",$E$11:$E$30,"*")</f>
        <v>0</v>
      </c>
      <c r="Y57" s="526"/>
      <c r="Z57" s="527"/>
      <c r="AA57" s="525">
        <f>COUNTIFS($B$11:$B$30,AA$54,$C$11:$C$30,"C",$E$11:$E$30,"*")</f>
        <v>0</v>
      </c>
      <c r="AB57" s="526"/>
      <c r="AC57" s="527"/>
      <c r="AD57" s="525">
        <f>COUNTIFS($B$11:$B$30,AA$54,$C$11:$C$30,"D",$E$11:$E$30,"*")</f>
        <v>0</v>
      </c>
      <c r="AE57" s="526"/>
      <c r="AF57" s="527"/>
      <c r="AG57" s="525">
        <f>COUNTIFS($B$11:$B$30,AG$54,$C$11:$C$30,"C",$E$11:$E$30,"*")</f>
        <v>0</v>
      </c>
      <c r="AH57" s="526"/>
      <c r="AI57" s="527"/>
      <c r="AJ57" s="525">
        <f>COUNTIFS($B$11:$B$30,AG$54,$C$11:$C$30,"D",$E$11:$E$30,"*")</f>
        <v>0</v>
      </c>
      <c r="AK57" s="527"/>
      <c r="AL57" s="72">
        <f>COUNTIFS($B$11:$B$30,AL$54,$C$11:$C$30,"C",$E$11:$E$30,"*")</f>
        <v>0</v>
      </c>
      <c r="AM57" s="72">
        <f>COUNTIFS($B$11:$B$30,AL$54,$C$11:$C$30,"D",$E$11:$E$30,"*")</f>
        <v>0</v>
      </c>
      <c r="AN57" s="36"/>
    </row>
    <row r="58" spans="1:40" ht="24.9" customHeight="1" x14ac:dyDescent="0.2">
      <c r="A58" s="36"/>
      <c r="B58" s="60" t="s">
        <v>169</v>
      </c>
      <c r="C58" s="523"/>
      <c r="D58" s="524"/>
      <c r="E58" s="519">
        <f>IF($AK$3="４週",SUMIFS($AK$11:$AK$30,$B$11:$B$30,E54)/4/$AH$5,IF($AK$3="歴月",SUMIFS($AK$11:$AK$30,$B$11:$B$30,E54)/$AL$5,"記載する期間を選択してください"))</f>
        <v>0</v>
      </c>
      <c r="F58" s="520"/>
      <c r="G58" s="520"/>
      <c r="H58" s="521"/>
      <c r="I58" s="519">
        <f>IF($AK$3="４週",SUMIFS($AK$11:$AK$30,$B$11:$B$30,I54)/4/$AH$5,IF($AK$3="歴月",SUMIFS($AK$11:$AK$30,$B$11:$B$30,I54)/$AL$5,"記載する期間を選択してください"))</f>
        <v>0</v>
      </c>
      <c r="J58" s="520"/>
      <c r="K58" s="520"/>
      <c r="L58" s="520"/>
      <c r="M58" s="520"/>
      <c r="N58" s="521"/>
      <c r="O58" s="519">
        <f>IF($AK$3="４週",SUMIFS($AK$11:$AK$30,$B$11:$B$30,O54)/4/$AH$5,IF($AK$3="歴月",SUMIFS($AK$11:$AK$30,$B$11:$B$30,O54)/$AL$5,"記載する期間を選択してください"))</f>
        <v>0</v>
      </c>
      <c r="P58" s="520"/>
      <c r="Q58" s="520"/>
      <c r="R58" s="520"/>
      <c r="S58" s="520"/>
      <c r="T58" s="521"/>
      <c r="U58" s="578"/>
      <c r="V58" s="579"/>
      <c r="W58" s="579"/>
      <c r="X58" s="579"/>
      <c r="Y58" s="579"/>
      <c r="Z58" s="580"/>
      <c r="AA58" s="519">
        <f>IF($AK$3="４週",SUMIFS($AK$11:$AK$30,$B$11:$B$30,AA54)/4/$AH$5,IF($AK$3="歴月",SUMIFS($AK$11:$AK$30,$B$11:$B$30,AA54)/$AL$5,"記載する期間を選択してください"))</f>
        <v>0</v>
      </c>
      <c r="AB58" s="520"/>
      <c r="AC58" s="520"/>
      <c r="AD58" s="520"/>
      <c r="AE58" s="520"/>
      <c r="AF58" s="521"/>
      <c r="AG58" s="519">
        <f>IF($AK$3="４週",SUMIFS($AK$11:$AK$30,$B$11:$B$30,AG54)/4/$AH$5,IF($AK$3="歴月",SUMIFS($AK$11:$AK$30,$B$11:$B$30,AG54)/$AL$5,"記載する期間を選択してください"))</f>
        <v>0</v>
      </c>
      <c r="AH58" s="520"/>
      <c r="AI58" s="520"/>
      <c r="AJ58" s="520"/>
      <c r="AK58" s="521"/>
      <c r="AL58" s="519">
        <f>IF($AK$3="４週",SUMIFS($AK$11:$AK$30,$B$11:$B$30,AL54)/4/$AH$5,IF($AK$3="歴月",SUMIFS($AK$11:$AK$30,$B$11:$B$30,AL54)/$AL$5,"記載する期間を選択してください"))</f>
        <v>0</v>
      </c>
      <c r="AM58" s="521"/>
      <c r="AN58" s="36"/>
    </row>
    <row r="59" spans="1:40" ht="5.0999999999999996" customHeight="1" x14ac:dyDescent="0.2">
      <c r="A59" s="36"/>
      <c r="B59" s="1"/>
      <c r="C59" s="75">
        <v>2</v>
      </c>
      <c r="D59" s="75"/>
      <c r="E59" s="75">
        <v>3</v>
      </c>
      <c r="F59" s="75"/>
      <c r="G59" s="75"/>
      <c r="H59" s="75"/>
      <c r="I59" s="75">
        <v>4</v>
      </c>
      <c r="J59" s="75"/>
      <c r="K59" s="75"/>
      <c r="L59" s="75"/>
      <c r="M59" s="75"/>
      <c r="N59" s="75"/>
      <c r="O59" s="75">
        <v>5</v>
      </c>
      <c r="P59" s="75"/>
      <c r="Q59" s="75"/>
      <c r="R59" s="75"/>
      <c r="S59" s="75"/>
      <c r="T59" s="75"/>
      <c r="U59" s="75">
        <v>6</v>
      </c>
      <c r="V59" s="75"/>
      <c r="W59" s="75"/>
      <c r="X59" s="75"/>
      <c r="Y59" s="75"/>
      <c r="Z59" s="75"/>
      <c r="AA59" s="75">
        <v>7</v>
      </c>
      <c r="AB59" s="75"/>
      <c r="AC59" s="75"/>
      <c r="AD59" s="75"/>
      <c r="AE59" s="75"/>
      <c r="AF59" s="75"/>
      <c r="AG59" s="75">
        <v>8</v>
      </c>
      <c r="AH59" s="75"/>
      <c r="AI59" s="75"/>
      <c r="AJ59" s="75"/>
      <c r="AK59" s="75"/>
      <c r="AL59" s="75">
        <v>9</v>
      </c>
      <c r="AM59" s="76"/>
      <c r="AN59" s="36"/>
    </row>
    <row r="60" spans="1:40" ht="15" customHeight="1" x14ac:dyDescent="0.2">
      <c r="A60" s="58" t="s">
        <v>170</v>
      </c>
      <c r="B60" s="77"/>
      <c r="C60" s="78"/>
      <c r="D60" s="78"/>
      <c r="E60" s="78"/>
      <c r="F60" s="79"/>
      <c r="G60" s="78"/>
      <c r="H60" s="75"/>
      <c r="I60" s="75"/>
      <c r="J60" s="75"/>
      <c r="K60" s="75"/>
      <c r="L60" s="75"/>
      <c r="M60" s="75"/>
      <c r="N60" s="75"/>
      <c r="O60" s="75"/>
      <c r="P60" s="75"/>
      <c r="Q60" s="75"/>
      <c r="R60" s="75">
        <v>6</v>
      </c>
      <c r="S60" s="75"/>
      <c r="T60" s="75"/>
      <c r="U60" s="75"/>
      <c r="V60" s="75"/>
      <c r="W60" s="75"/>
      <c r="X60" s="75">
        <v>7</v>
      </c>
      <c r="Y60" s="75"/>
      <c r="Z60" s="75"/>
      <c r="AA60" s="75"/>
      <c r="AB60" s="75"/>
      <c r="AC60" s="75"/>
      <c r="AD60" s="75">
        <v>8</v>
      </c>
      <c r="AE60" s="75"/>
      <c r="AF60" s="75"/>
      <c r="AG60" s="80"/>
      <c r="AH60" s="80"/>
      <c r="AI60" s="80"/>
      <c r="AJ60" s="80">
        <v>9</v>
      </c>
      <c r="AK60" s="81"/>
      <c r="AL60" s="81"/>
      <c r="AM60" s="36"/>
    </row>
    <row r="61" spans="1:40" s="58" customFormat="1" ht="15" customHeight="1" x14ac:dyDescent="0.2">
      <c r="A61" s="58" t="s">
        <v>171</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s="58" customFormat="1" ht="15" customHeight="1" x14ac:dyDescent="0.2">
      <c r="A62" s="58" t="s">
        <v>172</v>
      </c>
      <c r="B62" s="69"/>
      <c r="C62" s="69"/>
      <c r="D62" s="69"/>
      <c r="E62" s="69"/>
      <c r="F62" s="69"/>
      <c r="G62" s="69"/>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40" s="58" customFormat="1" ht="15" customHeight="1" x14ac:dyDescent="0.2">
      <c r="A63" s="58" t="s">
        <v>173</v>
      </c>
      <c r="B63" s="69"/>
      <c r="C63" s="69"/>
      <c r="D63" s="69"/>
      <c r="E63" s="69"/>
      <c r="F63" s="69"/>
      <c r="G63" s="69"/>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40" s="58" customFormat="1" ht="15" customHeight="1" x14ac:dyDescent="0.2">
      <c r="A64" s="58" t="s">
        <v>174</v>
      </c>
      <c r="B64" s="69"/>
      <c r="C64" s="69"/>
      <c r="D64" s="69"/>
      <c r="E64" s="69"/>
      <c r="F64" s="69"/>
      <c r="G64" s="69"/>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7" ht="15" customHeight="1" x14ac:dyDescent="0.2">
      <c r="A65" s="58" t="s">
        <v>175</v>
      </c>
      <c r="B65" s="82"/>
      <c r="C65" s="58"/>
      <c r="D65" s="58"/>
      <c r="E65" s="58"/>
      <c r="F65" s="58"/>
      <c r="G65" s="58"/>
    </row>
    <row r="66" spans="1:7" ht="15" customHeight="1" x14ac:dyDescent="0.2">
      <c r="A66" s="58" t="s">
        <v>176</v>
      </c>
      <c r="B66" s="82"/>
      <c r="C66" s="58"/>
      <c r="D66" s="58"/>
      <c r="E66" s="58"/>
      <c r="F66" s="58"/>
      <c r="G66" s="58"/>
    </row>
    <row r="67" spans="1:7" ht="15" customHeight="1" x14ac:dyDescent="0.2">
      <c r="A67" s="58"/>
      <c r="B67" s="73" t="s">
        <v>177</v>
      </c>
      <c r="C67" s="522" t="s">
        <v>178</v>
      </c>
      <c r="D67" s="522"/>
      <c r="E67" s="522"/>
      <c r="F67" s="58"/>
      <c r="G67" s="58"/>
    </row>
    <row r="68" spans="1:7" ht="15" customHeight="1" x14ac:dyDescent="0.2">
      <c r="A68" s="58"/>
      <c r="B68" s="83" t="s">
        <v>179</v>
      </c>
      <c r="C68" s="518" t="s">
        <v>180</v>
      </c>
      <c r="D68" s="518"/>
      <c r="E68" s="518"/>
      <c r="F68" s="58"/>
      <c r="G68" s="58"/>
    </row>
    <row r="69" spans="1:7" ht="15" customHeight="1" x14ac:dyDescent="0.2">
      <c r="A69" s="58"/>
      <c r="B69" s="83" t="s">
        <v>181</v>
      </c>
      <c r="C69" s="518" t="s">
        <v>182</v>
      </c>
      <c r="D69" s="518"/>
      <c r="E69" s="518"/>
      <c r="F69" s="58"/>
      <c r="G69" s="58"/>
    </row>
    <row r="70" spans="1:7" ht="15" customHeight="1" x14ac:dyDescent="0.2">
      <c r="A70" s="58"/>
      <c r="B70" s="83" t="s">
        <v>183</v>
      </c>
      <c r="C70" s="518" t="s">
        <v>184</v>
      </c>
      <c r="D70" s="518"/>
      <c r="E70" s="518"/>
      <c r="F70" s="58"/>
      <c r="G70" s="58"/>
    </row>
    <row r="71" spans="1:7" ht="15" customHeight="1" x14ac:dyDescent="0.2">
      <c r="A71" s="58"/>
      <c r="B71" s="83" t="s">
        <v>185</v>
      </c>
      <c r="C71" s="518" t="s">
        <v>186</v>
      </c>
      <c r="D71" s="518"/>
      <c r="E71" s="518"/>
      <c r="F71" s="58"/>
      <c r="G71" s="58"/>
    </row>
    <row r="72" spans="1:7" ht="15" customHeight="1" x14ac:dyDescent="0.2">
      <c r="A72" s="58"/>
      <c r="B72" s="58" t="s">
        <v>187</v>
      </c>
      <c r="C72" s="58"/>
      <c r="D72" s="58"/>
      <c r="E72" s="58"/>
      <c r="F72" s="58"/>
      <c r="G72" s="58"/>
    </row>
    <row r="73" spans="1:7" ht="15" customHeight="1" x14ac:dyDescent="0.2">
      <c r="A73" s="58"/>
      <c r="B73" s="58" t="s">
        <v>188</v>
      </c>
      <c r="C73" s="58"/>
      <c r="D73" s="58"/>
      <c r="E73" s="58"/>
      <c r="F73" s="58"/>
      <c r="G73" s="58"/>
    </row>
    <row r="74" spans="1:7" ht="15" customHeight="1" x14ac:dyDescent="0.2">
      <c r="A74" s="58"/>
      <c r="B74" s="58" t="s">
        <v>189</v>
      </c>
      <c r="C74" s="58"/>
      <c r="D74" s="58"/>
      <c r="E74" s="58"/>
      <c r="F74" s="58"/>
      <c r="G74" s="58"/>
    </row>
    <row r="75" spans="1:7" ht="15" customHeight="1" x14ac:dyDescent="0.2">
      <c r="A75" s="58" t="s">
        <v>190</v>
      </c>
      <c r="B75" s="82"/>
      <c r="C75" s="58"/>
      <c r="D75" s="58"/>
      <c r="E75" s="58"/>
      <c r="F75" s="58"/>
      <c r="G75" s="58"/>
    </row>
    <row r="76" spans="1:7" ht="15" customHeight="1" x14ac:dyDescent="0.2">
      <c r="A76" s="58" t="s">
        <v>191</v>
      </c>
      <c r="B76" s="82"/>
      <c r="C76" s="58"/>
      <c r="D76" s="58"/>
      <c r="E76" s="58"/>
      <c r="F76" s="58"/>
      <c r="G76" s="58"/>
    </row>
    <row r="77" spans="1:7" ht="15" customHeight="1" x14ac:dyDescent="0.2">
      <c r="A77" s="58" t="s">
        <v>192</v>
      </c>
      <c r="B77" s="82"/>
      <c r="C77" s="58"/>
      <c r="D77" s="58"/>
      <c r="E77" s="58"/>
      <c r="F77" s="58"/>
      <c r="G77" s="58"/>
    </row>
    <row r="78" spans="1:7" ht="15" customHeight="1" x14ac:dyDescent="0.2">
      <c r="A78" s="58" t="s">
        <v>193</v>
      </c>
      <c r="B78" s="82"/>
      <c r="C78" s="58"/>
      <c r="D78" s="58"/>
      <c r="E78" s="58"/>
      <c r="F78" s="58"/>
      <c r="G78" s="58"/>
    </row>
    <row r="79" spans="1:7" ht="15" customHeight="1" x14ac:dyDescent="0.2">
      <c r="A79" s="58" t="s">
        <v>194</v>
      </c>
      <c r="B79" s="82"/>
      <c r="C79" s="58"/>
      <c r="D79" s="58"/>
      <c r="E79" s="58"/>
      <c r="F79" s="58"/>
      <c r="G79" s="58"/>
    </row>
    <row r="80" spans="1:7" ht="15" customHeight="1" x14ac:dyDescent="0.2">
      <c r="A80" s="58" t="s">
        <v>195</v>
      </c>
      <c r="B80" s="82"/>
      <c r="C80" s="58"/>
      <c r="D80" s="58"/>
      <c r="E80" s="58"/>
      <c r="F80" s="58"/>
      <c r="G80" s="58"/>
    </row>
    <row r="81" spans="1:7" ht="15" customHeight="1" x14ac:dyDescent="0.2">
      <c r="A81" s="58" t="s">
        <v>196</v>
      </c>
      <c r="B81" s="82"/>
      <c r="C81" s="58"/>
      <c r="D81" s="58"/>
      <c r="E81" s="58"/>
      <c r="F81" s="58"/>
      <c r="G81" s="58"/>
    </row>
    <row r="82" spans="1:7" ht="15" customHeight="1" x14ac:dyDescent="0.2">
      <c r="A82" s="58" t="s">
        <v>197</v>
      </c>
      <c r="B82" s="82"/>
      <c r="C82" s="58"/>
      <c r="D82" s="58"/>
      <c r="E82" s="58"/>
      <c r="F82" s="58"/>
      <c r="G82" s="58"/>
    </row>
    <row r="83" spans="1:7" ht="15" customHeight="1" x14ac:dyDescent="0.2">
      <c r="A83" s="58" t="s">
        <v>198</v>
      </c>
      <c r="B83" s="82"/>
      <c r="C83" s="58"/>
      <c r="D83" s="58"/>
      <c r="E83" s="58"/>
      <c r="F83" s="58"/>
      <c r="G83" s="58"/>
    </row>
    <row r="84" spans="1:7" ht="15" customHeight="1" x14ac:dyDescent="0.2">
      <c r="A84" s="58" t="s">
        <v>199</v>
      </c>
      <c r="B84" s="82"/>
      <c r="C84" s="58"/>
      <c r="D84" s="58"/>
      <c r="E84" s="58"/>
      <c r="F84" s="58"/>
      <c r="G84" s="58"/>
    </row>
    <row r="85" spans="1:7" ht="15" customHeight="1" x14ac:dyDescent="0.2">
      <c r="A85" s="58" t="s">
        <v>200</v>
      </c>
      <c r="B85" s="82"/>
      <c r="C85" s="58"/>
      <c r="D85" s="58"/>
      <c r="E85" s="58"/>
      <c r="F85" s="58"/>
      <c r="G85" s="58"/>
    </row>
    <row r="86" spans="1:7" ht="15" customHeight="1" x14ac:dyDescent="0.2">
      <c r="A86" s="58" t="s">
        <v>201</v>
      </c>
      <c r="B86" s="82"/>
      <c r="C86" s="58"/>
      <c r="D86" s="58"/>
      <c r="E86" s="58"/>
      <c r="F86" s="58"/>
      <c r="G86" s="58"/>
    </row>
    <row r="87" spans="1:7" ht="15" customHeight="1" x14ac:dyDescent="0.2">
      <c r="A87" s="58" t="s">
        <v>202</v>
      </c>
      <c r="B87" s="82"/>
      <c r="C87" s="58"/>
      <c r="D87" s="58"/>
      <c r="E87" s="58"/>
      <c r="F87" s="58"/>
      <c r="G87" s="58"/>
    </row>
  </sheetData>
  <mergeCells count="266">
    <mergeCell ref="L57:N57"/>
    <mergeCell ref="O57:Q57"/>
    <mergeCell ref="U54:Z54"/>
    <mergeCell ref="AA54:AF54"/>
    <mergeCell ref="R57:T57"/>
    <mergeCell ref="U57:W5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A51:B51"/>
    <mergeCell ref="C51:D51"/>
    <mergeCell ref="E51:H51"/>
    <mergeCell ref="I51:N51"/>
    <mergeCell ref="O51:T51"/>
    <mergeCell ref="C54:D54"/>
    <mergeCell ref="E54:H54"/>
    <mergeCell ref="I54:N54"/>
    <mergeCell ref="O54:T54"/>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B46:C46"/>
    <mergeCell ref="F46:H46"/>
    <mergeCell ref="I46:K46"/>
    <mergeCell ref="L46:N46"/>
    <mergeCell ref="O46:Q46"/>
    <mergeCell ref="R46:T46"/>
    <mergeCell ref="U46:W46"/>
    <mergeCell ref="R45:T45"/>
    <mergeCell ref="U45:W45"/>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6">
    <dataValidation type="list" allowBlank="1" showInputMessage="1" showErrorMessage="1" sqref="B11:B30" xr:uid="{9C462B6B-1A79-4876-98F2-C08B8AFD7D9E}">
      <formula1>INDIRECT($AK$1)</formula1>
    </dataValidation>
    <dataValidation type="list" allowBlank="1" showInputMessage="1" showErrorMessage="1" sqref="AK3:AN3" xr:uid="{C6020FA6-EA51-47F5-B7D0-5653B5007A6C}">
      <formula1>"４週,歴月"</formula1>
    </dataValidation>
    <dataValidation type="list" allowBlank="1" showInputMessage="1" showErrorMessage="1" sqref="AK4:AN4" xr:uid="{FEA54E12-51F8-443E-BA98-6748E418C152}">
      <formula1>"予定,実績"</formula1>
    </dataValidation>
    <dataValidation operator="greaterThanOrEqual" allowBlank="1" showInputMessage="1" showErrorMessage="1" sqref="I48:I49 I52 L48:L49 L52 AL37:AL41 AJ37:AJ47 AM36 AM42 AM44 AL43 AM46 AL45" xr:uid="{158919DA-CFB3-491E-8B35-A32A59B8CC77}"/>
    <dataValidation type="list" allowBlank="1" showInputMessage="1" showErrorMessage="1" sqref="C11:C30" xr:uid="{E027CAEF-0A12-4614-A0E0-00A26DEB5776}">
      <formula1>"A,B,C,D"</formula1>
    </dataValidation>
    <dataValidation type="whole" operator="greaterThanOrEqual" allowBlank="1" showInputMessage="1" showErrorMessage="1" sqref="AG37:AG47 L37:L47 O37:O47 R37:R47 U37:U47 X37:X47 AA37:AA47 AD37:AD47 I37:I47 D37:F47" xr:uid="{EFBD1638-605D-4AEA-A42F-08045030594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39D8E-734C-4390-A065-528B9198BCE2}">
  <dimension ref="A1:L32"/>
  <sheetViews>
    <sheetView workbookViewId="0"/>
  </sheetViews>
  <sheetFormatPr defaultColWidth="10" defaultRowHeight="13.2" x14ac:dyDescent="0.2"/>
  <cols>
    <col min="1" max="1" width="29.33203125" style="245" customWidth="1"/>
    <col min="2" max="2" width="10" style="245" customWidth="1"/>
    <col min="3" max="3" width="24.44140625" style="245" customWidth="1"/>
    <col min="4" max="16384" width="10" style="245"/>
  </cols>
  <sheetData>
    <row r="1" spans="1:12" x14ac:dyDescent="0.2">
      <c r="A1" s="245" t="s">
        <v>324</v>
      </c>
      <c r="B1" s="245" t="s">
        <v>325</v>
      </c>
      <c r="C1" s="245" t="s">
        <v>326</v>
      </c>
      <c r="D1" s="245" t="s">
        <v>327</v>
      </c>
      <c r="E1" s="245" t="s">
        <v>328</v>
      </c>
      <c r="F1" s="245" t="s">
        <v>329</v>
      </c>
      <c r="G1" s="245" t="s">
        <v>330</v>
      </c>
      <c r="H1" s="245" t="s">
        <v>331</v>
      </c>
      <c r="I1" s="245" t="s">
        <v>332</v>
      </c>
      <c r="J1" s="245" t="s">
        <v>333</v>
      </c>
      <c r="K1" s="245" t="s">
        <v>334</v>
      </c>
    </row>
    <row r="2" spans="1:12" x14ac:dyDescent="0.2">
      <c r="A2" s="245" t="s">
        <v>335</v>
      </c>
      <c r="B2" s="245" t="s">
        <v>336</v>
      </c>
      <c r="C2" s="245" t="s">
        <v>337</v>
      </c>
      <c r="D2" s="245" t="s">
        <v>338</v>
      </c>
    </row>
    <row r="3" spans="1:12" x14ac:dyDescent="0.2">
      <c r="A3" s="245" t="s">
        <v>339</v>
      </c>
      <c r="B3" s="245" t="s">
        <v>336</v>
      </c>
      <c r="C3" s="245" t="s">
        <v>337</v>
      </c>
      <c r="D3" s="245" t="s">
        <v>338</v>
      </c>
    </row>
    <row r="4" spans="1:12" x14ac:dyDescent="0.2">
      <c r="A4" s="245" t="s">
        <v>340</v>
      </c>
      <c r="B4" s="245" t="s">
        <v>336</v>
      </c>
      <c r="C4" s="245" t="s">
        <v>337</v>
      </c>
      <c r="D4" s="245" t="s">
        <v>338</v>
      </c>
    </row>
    <row r="5" spans="1:12" x14ac:dyDescent="0.2">
      <c r="A5" s="245" t="s">
        <v>341</v>
      </c>
      <c r="B5" s="245" t="s">
        <v>336</v>
      </c>
      <c r="C5" s="245" t="s">
        <v>337</v>
      </c>
      <c r="D5" s="245" t="s">
        <v>338</v>
      </c>
    </row>
    <row r="6" spans="1:12" x14ac:dyDescent="0.2">
      <c r="A6" s="247" t="s">
        <v>342</v>
      </c>
      <c r="B6" s="247" t="s">
        <v>336</v>
      </c>
      <c r="C6" s="247" t="s">
        <v>160</v>
      </c>
      <c r="D6" s="247" t="s">
        <v>343</v>
      </c>
      <c r="E6" s="247" t="s">
        <v>344</v>
      </c>
      <c r="F6" s="247" t="s">
        <v>345</v>
      </c>
      <c r="G6" s="247"/>
      <c r="H6" s="247"/>
      <c r="I6" s="247"/>
      <c r="J6" s="247"/>
    </row>
    <row r="7" spans="1:12" x14ac:dyDescent="0.2">
      <c r="A7" s="247" t="s">
        <v>346</v>
      </c>
      <c r="B7" s="247" t="s">
        <v>336</v>
      </c>
      <c r="C7" s="247" t="s">
        <v>160</v>
      </c>
      <c r="D7" s="247" t="s">
        <v>343</v>
      </c>
      <c r="E7" s="247" t="s">
        <v>344</v>
      </c>
      <c r="F7" s="247" t="s">
        <v>347</v>
      </c>
      <c r="G7" s="247" t="s">
        <v>348</v>
      </c>
      <c r="H7" s="247" t="s">
        <v>349</v>
      </c>
      <c r="I7" s="247" t="s">
        <v>345</v>
      </c>
      <c r="J7" s="247"/>
    </row>
    <row r="8" spans="1:12" x14ac:dyDescent="0.2">
      <c r="A8" s="247" t="s">
        <v>351</v>
      </c>
      <c r="B8" s="247" t="s">
        <v>336</v>
      </c>
      <c r="C8" s="247" t="s">
        <v>345</v>
      </c>
      <c r="D8" s="247"/>
      <c r="E8" s="247"/>
      <c r="F8" s="247"/>
      <c r="G8" s="247"/>
      <c r="H8" s="247"/>
      <c r="I8" s="247"/>
      <c r="J8" s="247"/>
    </row>
    <row r="9" spans="1:12" x14ac:dyDescent="0.2">
      <c r="A9" s="247" t="s">
        <v>352</v>
      </c>
      <c r="B9" s="247" t="s">
        <v>336</v>
      </c>
      <c r="C9" s="247" t="s">
        <v>345</v>
      </c>
      <c r="D9" s="247"/>
      <c r="E9" s="247"/>
      <c r="F9" s="247"/>
      <c r="G9" s="247"/>
      <c r="H9" s="247"/>
      <c r="I9" s="247"/>
      <c r="J9" s="247"/>
    </row>
    <row r="10" spans="1:12" x14ac:dyDescent="0.2">
      <c r="A10" s="247" t="s">
        <v>353</v>
      </c>
      <c r="B10" s="247" t="s">
        <v>336</v>
      </c>
      <c r="C10" s="247" t="s">
        <v>345</v>
      </c>
      <c r="D10" s="247"/>
      <c r="E10" s="247"/>
      <c r="F10" s="247"/>
      <c r="G10" s="247"/>
      <c r="H10" s="247"/>
      <c r="I10" s="247"/>
      <c r="J10" s="247"/>
    </row>
    <row r="11" spans="1:12" x14ac:dyDescent="0.2">
      <c r="A11" s="247" t="s">
        <v>354</v>
      </c>
      <c r="B11" s="247" t="s">
        <v>336</v>
      </c>
      <c r="C11" s="247" t="s">
        <v>337</v>
      </c>
      <c r="D11" s="247" t="s">
        <v>338</v>
      </c>
      <c r="E11" s="247"/>
      <c r="F11" s="247"/>
      <c r="G11" s="247"/>
      <c r="H11" s="247"/>
      <c r="I11" s="247"/>
      <c r="J11" s="247"/>
    </row>
    <row r="12" spans="1:12" x14ac:dyDescent="0.2">
      <c r="A12" s="247" t="s">
        <v>126</v>
      </c>
      <c r="B12" s="247" t="s">
        <v>336</v>
      </c>
      <c r="C12" s="247" t="s">
        <v>160</v>
      </c>
      <c r="D12" s="247" t="s">
        <v>161</v>
      </c>
      <c r="E12" s="247" t="s">
        <v>345</v>
      </c>
      <c r="F12" s="247"/>
      <c r="G12" s="247"/>
      <c r="H12" s="247"/>
      <c r="I12" s="247"/>
      <c r="J12" s="247"/>
    </row>
    <row r="13" spans="1:12" x14ac:dyDescent="0.2">
      <c r="A13" s="247" t="s">
        <v>203</v>
      </c>
      <c r="B13" s="247" t="s">
        <v>336</v>
      </c>
      <c r="C13" s="247" t="s">
        <v>160</v>
      </c>
      <c r="D13" s="247" t="s">
        <v>161</v>
      </c>
      <c r="E13" s="247"/>
      <c r="F13" s="247"/>
      <c r="G13" s="247"/>
      <c r="H13" s="247"/>
      <c r="I13" s="247"/>
      <c r="J13" s="247"/>
    </row>
    <row r="14" spans="1:12" x14ac:dyDescent="0.2">
      <c r="A14" s="247" t="s">
        <v>204</v>
      </c>
      <c r="B14" s="247" t="s">
        <v>336</v>
      </c>
      <c r="C14" s="247" t="s">
        <v>160</v>
      </c>
      <c r="D14" s="247" t="s">
        <v>161</v>
      </c>
      <c r="E14" s="247" t="s">
        <v>345</v>
      </c>
      <c r="F14" s="247" t="s">
        <v>207</v>
      </c>
      <c r="G14" s="247"/>
      <c r="H14" s="247"/>
      <c r="I14" s="247"/>
      <c r="J14" s="247"/>
    </row>
    <row r="15" spans="1:12" x14ac:dyDescent="0.2">
      <c r="A15" s="247" t="s">
        <v>355</v>
      </c>
      <c r="B15" s="247" t="s">
        <v>336</v>
      </c>
      <c r="C15" s="247" t="s">
        <v>160</v>
      </c>
      <c r="D15" s="247" t="s">
        <v>343</v>
      </c>
      <c r="E15" s="247" t="s">
        <v>344</v>
      </c>
      <c r="F15" s="247" t="s">
        <v>347</v>
      </c>
      <c r="G15" s="247" t="s">
        <v>348</v>
      </c>
      <c r="H15" s="247" t="s">
        <v>349</v>
      </c>
      <c r="I15" s="247" t="s">
        <v>356</v>
      </c>
      <c r="J15" s="247" t="s">
        <v>357</v>
      </c>
      <c r="K15" s="245" t="s">
        <v>345</v>
      </c>
      <c r="L15" s="247"/>
    </row>
    <row r="16" spans="1:12" x14ac:dyDescent="0.2">
      <c r="A16" s="247" t="s">
        <v>358</v>
      </c>
      <c r="B16" s="247" t="s">
        <v>336</v>
      </c>
      <c r="C16" s="247" t="s">
        <v>160</v>
      </c>
      <c r="D16" s="247" t="s">
        <v>344</v>
      </c>
      <c r="E16" s="247" t="s">
        <v>347</v>
      </c>
      <c r="F16" s="247" t="s">
        <v>348</v>
      </c>
      <c r="G16" s="247" t="s">
        <v>349</v>
      </c>
      <c r="H16" s="247" t="s">
        <v>345</v>
      </c>
      <c r="I16" s="247"/>
      <c r="J16" s="247"/>
    </row>
    <row r="17" spans="1:11" x14ac:dyDescent="0.2">
      <c r="A17" s="247" t="s">
        <v>359</v>
      </c>
      <c r="B17" s="247" t="s">
        <v>336</v>
      </c>
      <c r="C17" s="247" t="s">
        <v>160</v>
      </c>
      <c r="D17" s="247" t="s">
        <v>360</v>
      </c>
      <c r="E17" s="247" t="s">
        <v>345</v>
      </c>
      <c r="F17" s="247"/>
      <c r="G17" s="247"/>
      <c r="H17" s="247"/>
      <c r="I17" s="247"/>
      <c r="J17" s="247"/>
    </row>
    <row r="18" spans="1:11" x14ac:dyDescent="0.2">
      <c r="A18" s="247" t="s">
        <v>445</v>
      </c>
      <c r="B18" s="247" t="s">
        <v>336</v>
      </c>
      <c r="C18" s="247" t="s">
        <v>446</v>
      </c>
      <c r="D18" s="247"/>
      <c r="E18" s="247"/>
      <c r="F18" s="247"/>
      <c r="G18" s="247"/>
      <c r="H18" s="247"/>
      <c r="I18" s="247"/>
      <c r="J18" s="247"/>
    </row>
    <row r="19" spans="1:11" x14ac:dyDescent="0.2">
      <c r="A19" s="247" t="s">
        <v>361</v>
      </c>
      <c r="B19" s="247" t="s">
        <v>336</v>
      </c>
      <c r="C19" s="247" t="s">
        <v>160</v>
      </c>
      <c r="D19" s="247" t="s">
        <v>362</v>
      </c>
      <c r="E19" s="247" t="s">
        <v>363</v>
      </c>
      <c r="F19" s="247" t="s">
        <v>364</v>
      </c>
      <c r="G19" s="247"/>
      <c r="H19" s="247"/>
      <c r="I19" s="247"/>
      <c r="J19" s="247"/>
    </row>
    <row r="20" spans="1:11" x14ac:dyDescent="0.2">
      <c r="A20" s="247" t="s">
        <v>365</v>
      </c>
      <c r="B20" s="247" t="s">
        <v>336</v>
      </c>
      <c r="C20" s="247" t="s">
        <v>160</v>
      </c>
      <c r="D20" s="247" t="s">
        <v>363</v>
      </c>
      <c r="E20" s="247" t="s">
        <v>364</v>
      </c>
      <c r="F20" s="247"/>
      <c r="G20" s="247"/>
      <c r="H20" s="247"/>
      <c r="I20" s="247"/>
      <c r="J20" s="247"/>
    </row>
    <row r="21" spans="1:11" x14ac:dyDescent="0.2">
      <c r="A21" s="247" t="s">
        <v>366</v>
      </c>
      <c r="B21" s="247" t="s">
        <v>336</v>
      </c>
      <c r="C21" s="247" t="s">
        <v>160</v>
      </c>
      <c r="D21" s="247" t="s">
        <v>363</v>
      </c>
      <c r="E21" s="247" t="s">
        <v>364</v>
      </c>
      <c r="F21" s="247"/>
      <c r="G21" s="247"/>
      <c r="H21" s="247"/>
      <c r="I21" s="247"/>
      <c r="J21" s="247"/>
    </row>
    <row r="22" spans="1:11" x14ac:dyDescent="0.2">
      <c r="A22" s="247" t="s">
        <v>367</v>
      </c>
      <c r="B22" s="247" t="s">
        <v>336</v>
      </c>
      <c r="C22" s="247" t="s">
        <v>338</v>
      </c>
      <c r="D22" s="247"/>
      <c r="E22" s="247"/>
      <c r="F22" s="247"/>
      <c r="G22" s="247"/>
      <c r="H22" s="247"/>
      <c r="I22" s="247"/>
      <c r="J22" s="247"/>
    </row>
    <row r="23" spans="1:11" x14ac:dyDescent="0.2">
      <c r="A23" s="247" t="s">
        <v>368</v>
      </c>
      <c r="B23" s="247" t="s">
        <v>336</v>
      </c>
      <c r="C23" s="247" t="s">
        <v>160</v>
      </c>
      <c r="D23" s="247" t="s">
        <v>369</v>
      </c>
      <c r="E23" s="247"/>
      <c r="F23" s="247"/>
      <c r="G23" s="247"/>
      <c r="H23" s="247"/>
      <c r="I23" s="247"/>
      <c r="J23" s="247"/>
    </row>
    <row r="24" spans="1:11" x14ac:dyDescent="0.2">
      <c r="A24" s="247" t="s">
        <v>370</v>
      </c>
      <c r="B24" s="247" t="s">
        <v>336</v>
      </c>
      <c r="C24" s="247" t="s">
        <v>160</v>
      </c>
      <c r="D24" s="247" t="s">
        <v>371</v>
      </c>
      <c r="E24" s="247"/>
      <c r="F24" s="247"/>
      <c r="G24" s="247"/>
      <c r="H24" s="247"/>
      <c r="I24" s="247"/>
      <c r="J24" s="247"/>
    </row>
    <row r="25" spans="1:11" x14ac:dyDescent="0.2">
      <c r="A25" s="247" t="s">
        <v>372</v>
      </c>
      <c r="B25" s="247" t="s">
        <v>336</v>
      </c>
      <c r="C25" s="247" t="s">
        <v>373</v>
      </c>
      <c r="D25" s="247" t="s">
        <v>374</v>
      </c>
      <c r="E25" s="247"/>
      <c r="F25" s="247"/>
      <c r="G25" s="247"/>
      <c r="H25" s="247"/>
      <c r="I25" s="247"/>
      <c r="J25" s="247"/>
    </row>
    <row r="26" spans="1:11" x14ac:dyDescent="0.2">
      <c r="A26" s="247" t="s">
        <v>375</v>
      </c>
      <c r="B26" s="247" t="s">
        <v>336</v>
      </c>
      <c r="C26" s="247" t="s">
        <v>376</v>
      </c>
      <c r="D26" s="247" t="s">
        <v>377</v>
      </c>
      <c r="E26" s="247" t="s">
        <v>378</v>
      </c>
      <c r="F26" s="247" t="s">
        <v>379</v>
      </c>
      <c r="G26" s="247" t="s">
        <v>344</v>
      </c>
      <c r="H26" s="247" t="s">
        <v>350</v>
      </c>
      <c r="I26" s="247"/>
      <c r="J26" s="247"/>
    </row>
    <row r="27" spans="1:11" x14ac:dyDescent="0.2">
      <c r="A27" s="247" t="s">
        <v>380</v>
      </c>
      <c r="B27" s="247" t="s">
        <v>336</v>
      </c>
      <c r="C27" s="247" t="s">
        <v>376</v>
      </c>
      <c r="D27" s="247" t="s">
        <v>381</v>
      </c>
      <c r="E27" s="247" t="s">
        <v>344</v>
      </c>
      <c r="F27" s="247" t="s">
        <v>377</v>
      </c>
      <c r="G27" s="247" t="s">
        <v>378</v>
      </c>
      <c r="H27" s="247" t="s">
        <v>379</v>
      </c>
      <c r="I27" s="247" t="s">
        <v>350</v>
      </c>
      <c r="J27" s="247"/>
    </row>
    <row r="28" spans="1:11" x14ac:dyDescent="0.2">
      <c r="A28" s="247" t="s">
        <v>382</v>
      </c>
      <c r="B28" s="247" t="s">
        <v>336</v>
      </c>
      <c r="C28" s="247" t="s">
        <v>376</v>
      </c>
      <c r="D28" s="247" t="s">
        <v>381</v>
      </c>
      <c r="E28" s="247" t="s">
        <v>377</v>
      </c>
      <c r="F28" s="247" t="s">
        <v>378</v>
      </c>
      <c r="G28" s="247" t="s">
        <v>383</v>
      </c>
      <c r="H28" s="247" t="s">
        <v>384</v>
      </c>
      <c r="I28" s="247" t="s">
        <v>379</v>
      </c>
      <c r="J28" s="247" t="s">
        <v>344</v>
      </c>
      <c r="K28" s="247" t="s">
        <v>350</v>
      </c>
    </row>
    <row r="29" spans="1:11" x14ac:dyDescent="0.2">
      <c r="A29" s="247" t="s">
        <v>385</v>
      </c>
      <c r="B29" s="247" t="s">
        <v>336</v>
      </c>
      <c r="C29" s="247" t="s">
        <v>376</v>
      </c>
      <c r="D29" s="247" t="s">
        <v>386</v>
      </c>
      <c r="E29" s="247"/>
      <c r="F29" s="247"/>
      <c r="G29" s="247"/>
      <c r="H29" s="247"/>
      <c r="I29" s="247"/>
      <c r="J29" s="247"/>
      <c r="K29" s="247"/>
    </row>
    <row r="30" spans="1:11" x14ac:dyDescent="0.2">
      <c r="A30" s="247" t="s">
        <v>387</v>
      </c>
      <c r="B30" s="247" t="s">
        <v>336</v>
      </c>
      <c r="C30" s="247" t="s">
        <v>376</v>
      </c>
      <c r="D30" s="247" t="s">
        <v>386</v>
      </c>
      <c r="E30" s="247"/>
      <c r="F30" s="247"/>
      <c r="G30" s="247"/>
      <c r="H30" s="247"/>
      <c r="I30" s="247"/>
      <c r="J30" s="247"/>
      <c r="K30" s="247"/>
    </row>
    <row r="31" spans="1:11" x14ac:dyDescent="0.2">
      <c r="A31" s="247" t="s">
        <v>388</v>
      </c>
      <c r="B31" s="247" t="s">
        <v>336</v>
      </c>
      <c r="C31" s="247" t="s">
        <v>376</v>
      </c>
      <c r="D31" s="247" t="s">
        <v>343</v>
      </c>
      <c r="E31" s="247" t="s">
        <v>344</v>
      </c>
      <c r="F31" s="247" t="s">
        <v>377</v>
      </c>
      <c r="G31" s="247" t="s">
        <v>378</v>
      </c>
      <c r="H31" s="247" t="s">
        <v>383</v>
      </c>
      <c r="I31" s="247" t="s">
        <v>384</v>
      </c>
      <c r="J31" s="247" t="s">
        <v>389</v>
      </c>
      <c r="K31" s="247"/>
    </row>
    <row r="32" spans="1:11" x14ac:dyDescent="0.2">
      <c r="A32" s="247" t="s">
        <v>390</v>
      </c>
      <c r="B32" s="247" t="s">
        <v>376</v>
      </c>
      <c r="C32" s="247" t="s">
        <v>343</v>
      </c>
      <c r="D32" s="247" t="s">
        <v>344</v>
      </c>
      <c r="E32" s="247" t="s">
        <v>377</v>
      </c>
      <c r="F32" s="247" t="s">
        <v>378</v>
      </c>
      <c r="G32" s="247" t="s">
        <v>389</v>
      </c>
      <c r="H32" s="247" t="s">
        <v>391</v>
      </c>
      <c r="I32" s="247" t="s">
        <v>392</v>
      </c>
      <c r="J32" s="247"/>
    </row>
  </sheetData>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7D4FE-E35B-4940-BAD0-152566CD9E26}">
  <dimension ref="A1:AC34"/>
  <sheetViews>
    <sheetView topLeftCell="R1" zoomScaleNormal="100" zoomScaleSheetLayoutView="78" workbookViewId="0">
      <selection activeCell="A21" sqref="A21"/>
    </sheetView>
  </sheetViews>
  <sheetFormatPr defaultColWidth="10" defaultRowHeight="15.9" customHeight="1" x14ac:dyDescent="0.2"/>
  <cols>
    <col min="1" max="27" width="5.109375" style="227" customWidth="1"/>
    <col min="28" max="29" width="3.44140625" style="227" customWidth="1"/>
    <col min="30" max="16384" width="10" style="227"/>
  </cols>
  <sheetData>
    <row r="1" spans="1:29" ht="15.9" customHeight="1" x14ac:dyDescent="0.2">
      <c r="A1" s="226" t="s">
        <v>455</v>
      </c>
    </row>
    <row r="3" spans="1:29" ht="15.9" customHeight="1" x14ac:dyDescent="0.2">
      <c r="B3" s="226" t="s">
        <v>456</v>
      </c>
    </row>
    <row r="5" spans="1:29" ht="21.75" customHeight="1" x14ac:dyDescent="0.2">
      <c r="B5" s="590" t="s">
        <v>3</v>
      </c>
      <c r="C5" s="591"/>
      <c r="D5" s="591"/>
      <c r="E5" s="592"/>
      <c r="F5" s="593"/>
      <c r="G5" s="594"/>
      <c r="H5" s="594"/>
      <c r="I5" s="594"/>
      <c r="J5" s="594"/>
      <c r="K5" s="594"/>
      <c r="L5" s="594"/>
      <c r="M5" s="594"/>
      <c r="N5" s="594"/>
      <c r="O5" s="595"/>
    </row>
    <row r="7" spans="1:29" ht="15.9" customHeight="1" x14ac:dyDescent="0.2">
      <c r="A7" s="23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4"/>
    </row>
    <row r="8" spans="1:29" ht="15.9" customHeight="1" x14ac:dyDescent="0.2">
      <c r="A8" s="235"/>
      <c r="AC8" s="236"/>
    </row>
    <row r="9" spans="1:29" ht="15.9" customHeight="1" x14ac:dyDescent="0.2">
      <c r="A9" s="235"/>
      <c r="AC9" s="236"/>
    </row>
    <row r="10" spans="1:29" ht="15.9" customHeight="1" x14ac:dyDescent="0.2">
      <c r="A10" s="235"/>
      <c r="AC10" s="236"/>
    </row>
    <row r="11" spans="1:29" ht="15.9" customHeight="1" x14ac:dyDescent="0.2">
      <c r="A11" s="235"/>
      <c r="AC11" s="236"/>
    </row>
    <row r="12" spans="1:29" ht="15.9" customHeight="1" x14ac:dyDescent="0.2">
      <c r="A12" s="235"/>
      <c r="AC12" s="236"/>
    </row>
    <row r="13" spans="1:29" ht="15.9" customHeight="1" x14ac:dyDescent="0.2">
      <c r="A13" s="235"/>
      <c r="AC13" s="236"/>
    </row>
    <row r="14" spans="1:29" ht="15.9" customHeight="1" x14ac:dyDescent="0.2">
      <c r="A14" s="235"/>
      <c r="AC14" s="236"/>
    </row>
    <row r="15" spans="1:29" ht="15.9" customHeight="1" x14ac:dyDescent="0.2">
      <c r="A15" s="235"/>
      <c r="AC15" s="236"/>
    </row>
    <row r="16" spans="1:29" ht="15.9" customHeight="1" x14ac:dyDescent="0.2">
      <c r="A16" s="235"/>
      <c r="AC16" s="236"/>
    </row>
    <row r="17" spans="1:29" ht="15.9" customHeight="1" x14ac:dyDescent="0.2">
      <c r="A17" s="235"/>
      <c r="AC17" s="236"/>
    </row>
    <row r="18" spans="1:29" ht="15.9" customHeight="1" x14ac:dyDescent="0.2">
      <c r="A18" s="235"/>
      <c r="AC18" s="236"/>
    </row>
    <row r="19" spans="1:29" ht="15.9" customHeight="1" x14ac:dyDescent="0.2">
      <c r="A19" s="235"/>
      <c r="AC19" s="236"/>
    </row>
    <row r="20" spans="1:29" ht="15.9" customHeight="1" x14ac:dyDescent="0.2">
      <c r="A20" s="235"/>
      <c r="AC20" s="236"/>
    </row>
    <row r="21" spans="1:29" ht="15.9" customHeight="1" x14ac:dyDescent="0.2">
      <c r="A21" s="235"/>
      <c r="AC21" s="236"/>
    </row>
    <row r="22" spans="1:29" ht="15.9" customHeight="1" x14ac:dyDescent="0.2">
      <c r="A22" s="235"/>
      <c r="AC22" s="236"/>
    </row>
    <row r="23" spans="1:29" ht="15.9" customHeight="1" x14ac:dyDescent="0.2">
      <c r="A23" s="235"/>
      <c r="AC23" s="236"/>
    </row>
    <row r="24" spans="1:29" ht="15.9" customHeight="1" x14ac:dyDescent="0.2">
      <c r="A24" s="235"/>
      <c r="AC24" s="236"/>
    </row>
    <row r="25" spans="1:29" ht="15.9" customHeight="1" x14ac:dyDescent="0.2">
      <c r="A25" s="235"/>
      <c r="AC25" s="236"/>
    </row>
    <row r="26" spans="1:29" ht="15.9" customHeight="1" x14ac:dyDescent="0.2">
      <c r="A26" s="235"/>
      <c r="AC26" s="236"/>
    </row>
    <row r="27" spans="1:29" ht="15.9" customHeight="1" x14ac:dyDescent="0.2">
      <c r="A27" s="235"/>
      <c r="AC27" s="236"/>
    </row>
    <row r="28" spans="1:29" ht="15.9" customHeight="1" x14ac:dyDescent="0.2">
      <c r="A28" s="235"/>
      <c r="AC28" s="236"/>
    </row>
    <row r="29" spans="1:29" ht="15.9" customHeight="1" x14ac:dyDescent="0.2">
      <c r="A29" s="235"/>
      <c r="AC29" s="236"/>
    </row>
    <row r="30" spans="1:29" ht="15.9" customHeight="1" x14ac:dyDescent="0.2">
      <c r="A30" s="235"/>
      <c r="AC30" s="236"/>
    </row>
    <row r="31" spans="1:29" ht="15.9" customHeight="1" x14ac:dyDescent="0.2">
      <c r="A31" s="235"/>
      <c r="AC31" s="236"/>
    </row>
    <row r="32" spans="1:29" ht="15.9" customHeight="1" x14ac:dyDescent="0.2">
      <c r="A32" s="249"/>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1"/>
    </row>
    <row r="33" spans="1:1" ht="15.9" customHeight="1" x14ac:dyDescent="0.2">
      <c r="A33" s="252" t="s">
        <v>457</v>
      </c>
    </row>
    <row r="34" spans="1:1" ht="15.9" customHeight="1" x14ac:dyDescent="0.2">
      <c r="A34" s="252" t="s">
        <v>458</v>
      </c>
    </row>
  </sheetData>
  <mergeCells count="2">
    <mergeCell ref="B5:E5"/>
    <mergeCell ref="F5:O5"/>
  </mergeCells>
  <phoneticPr fontId="4"/>
  <printOptions horizontalCentered="1"/>
  <pageMargins left="0.59055118110236227" right="0.59055118110236227" top="0.6692913385826772" bottom="0.51181102362204722" header="0.51181102362204722" footer="0.51181102362204722"/>
  <pageSetup paperSize="9" scale="9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CE37-AA92-4BDF-9251-EEB12C1ADF0F}">
  <dimension ref="A1:I41"/>
  <sheetViews>
    <sheetView topLeftCell="D1" zoomScaleNormal="100" zoomScaleSheetLayoutView="100" workbookViewId="0"/>
  </sheetViews>
  <sheetFormatPr defaultColWidth="10" defaultRowHeight="13.2" x14ac:dyDescent="0.2"/>
  <cols>
    <col min="1" max="1" width="18.33203125" style="198" customWidth="1"/>
    <col min="2" max="2" width="9.88671875" style="198" customWidth="1"/>
    <col min="3" max="3" width="8" style="198" customWidth="1"/>
    <col min="4" max="5" width="9.88671875" style="198" customWidth="1"/>
    <col min="6" max="9" width="10.6640625" style="198" customWidth="1"/>
    <col min="10" max="16384" width="10" style="198"/>
  </cols>
  <sheetData>
    <row r="1" spans="1:9" ht="16.2" x14ac:dyDescent="0.2">
      <c r="A1" s="197" t="s">
        <v>417</v>
      </c>
    </row>
    <row r="2" spans="1:9" ht="16.2" x14ac:dyDescent="0.2">
      <c r="A2" s="197"/>
      <c r="C2" s="633" t="s">
        <v>35</v>
      </c>
      <c r="D2" s="633"/>
      <c r="E2" s="633"/>
      <c r="F2" s="633"/>
      <c r="G2" s="633"/>
    </row>
    <row r="4" spans="1:9" ht="22.5" customHeight="1" x14ac:dyDescent="0.2">
      <c r="A4" s="199" t="s">
        <v>3</v>
      </c>
      <c r="B4" s="634"/>
      <c r="C4" s="635"/>
      <c r="D4" s="635"/>
      <c r="E4" s="635"/>
      <c r="F4" s="635"/>
      <c r="G4" s="635"/>
      <c r="H4" s="635"/>
      <c r="I4" s="636"/>
    </row>
    <row r="5" spans="1:9" ht="22.5" customHeight="1" x14ac:dyDescent="0.2">
      <c r="A5" s="200" t="s">
        <v>34</v>
      </c>
      <c r="B5" s="606"/>
      <c r="C5" s="606"/>
      <c r="D5" s="606"/>
      <c r="E5" s="606"/>
      <c r="F5" s="637" t="s">
        <v>33</v>
      </c>
      <c r="G5" s="638" t="s">
        <v>6</v>
      </c>
      <c r="H5" s="639"/>
      <c r="I5" s="640"/>
    </row>
    <row r="6" spans="1:9" ht="22.5" customHeight="1" x14ac:dyDescent="0.2">
      <c r="A6" s="201" t="s">
        <v>0</v>
      </c>
      <c r="B6" s="618"/>
      <c r="C6" s="618"/>
      <c r="D6" s="618"/>
      <c r="E6" s="618"/>
      <c r="F6" s="637"/>
      <c r="G6" s="638"/>
      <c r="H6" s="639"/>
      <c r="I6" s="640"/>
    </row>
    <row r="7" spans="1:9" ht="22.5" customHeight="1" x14ac:dyDescent="0.2">
      <c r="A7" s="629" t="s">
        <v>32</v>
      </c>
      <c r="B7" s="597" t="s">
        <v>31</v>
      </c>
      <c r="C7" s="597"/>
      <c r="D7" s="597"/>
      <c r="E7" s="597"/>
      <c r="F7" s="597"/>
      <c r="G7" s="597"/>
      <c r="H7" s="597"/>
      <c r="I7" s="598"/>
    </row>
    <row r="8" spans="1:9" ht="22.5" customHeight="1" x14ac:dyDescent="0.2">
      <c r="A8" s="630"/>
      <c r="B8" s="603"/>
      <c r="C8" s="603"/>
      <c r="D8" s="603"/>
      <c r="E8" s="603"/>
      <c r="F8" s="603"/>
      <c r="G8" s="603"/>
      <c r="H8" s="603"/>
      <c r="I8" s="604"/>
    </row>
    <row r="9" spans="1:9" ht="22.5" customHeight="1" x14ac:dyDescent="0.2">
      <c r="A9" s="202" t="s">
        <v>2</v>
      </c>
      <c r="B9" s="631"/>
      <c r="C9" s="631"/>
      <c r="D9" s="631"/>
      <c r="E9" s="631"/>
      <c r="F9" s="631"/>
      <c r="G9" s="631"/>
      <c r="H9" s="631"/>
      <c r="I9" s="632"/>
    </row>
    <row r="10" spans="1:9" ht="22.5" customHeight="1" x14ac:dyDescent="0.2">
      <c r="A10" s="611" t="s">
        <v>30</v>
      </c>
      <c r="B10" s="612"/>
      <c r="C10" s="612"/>
      <c r="D10" s="612"/>
      <c r="E10" s="612"/>
      <c r="F10" s="612"/>
      <c r="G10" s="612"/>
      <c r="H10" s="612"/>
      <c r="I10" s="613"/>
    </row>
    <row r="11" spans="1:9" ht="22.5" customHeight="1" x14ac:dyDescent="0.2">
      <c r="A11" s="611" t="s">
        <v>29</v>
      </c>
      <c r="B11" s="612"/>
      <c r="C11" s="613"/>
      <c r="D11" s="611" t="s">
        <v>28</v>
      </c>
      <c r="E11" s="612"/>
      <c r="F11" s="613"/>
      <c r="G11" s="612" t="s">
        <v>27</v>
      </c>
      <c r="H11" s="612"/>
      <c r="I11" s="613"/>
    </row>
    <row r="12" spans="1:9" ht="22.5" customHeight="1" x14ac:dyDescent="0.2">
      <c r="A12" s="623"/>
      <c r="B12" s="624"/>
      <c r="C12" s="625"/>
      <c r="D12" s="623"/>
      <c r="E12" s="624"/>
      <c r="F12" s="625"/>
      <c r="G12" s="624"/>
      <c r="H12" s="624"/>
      <c r="I12" s="625"/>
    </row>
    <row r="13" spans="1:9" ht="22.5" customHeight="1" x14ac:dyDescent="0.2">
      <c r="A13" s="626"/>
      <c r="B13" s="627"/>
      <c r="C13" s="628"/>
      <c r="D13" s="626"/>
      <c r="E13" s="627"/>
      <c r="F13" s="628"/>
      <c r="G13" s="627"/>
      <c r="H13" s="627"/>
      <c r="I13" s="628"/>
    </row>
    <row r="14" spans="1:9" ht="22.5" customHeight="1" x14ac:dyDescent="0.2">
      <c r="A14" s="620"/>
      <c r="B14" s="621"/>
      <c r="C14" s="622"/>
      <c r="D14" s="620"/>
      <c r="E14" s="621"/>
      <c r="F14" s="622"/>
      <c r="G14" s="621"/>
      <c r="H14" s="621"/>
      <c r="I14" s="622"/>
    </row>
    <row r="15" spans="1:9" ht="22.5" customHeight="1" x14ac:dyDescent="0.2">
      <c r="A15" s="605"/>
      <c r="B15" s="606"/>
      <c r="C15" s="607"/>
      <c r="D15" s="605"/>
      <c r="E15" s="606"/>
      <c r="F15" s="607"/>
      <c r="G15" s="606"/>
      <c r="H15" s="606"/>
      <c r="I15" s="607"/>
    </row>
    <row r="16" spans="1:9" ht="22.5" customHeight="1" x14ac:dyDescent="0.2">
      <c r="A16" s="605"/>
      <c r="B16" s="606"/>
      <c r="C16" s="607"/>
      <c r="D16" s="605"/>
      <c r="E16" s="606"/>
      <c r="F16" s="607"/>
      <c r="G16" s="606"/>
      <c r="H16" s="606"/>
      <c r="I16" s="607"/>
    </row>
    <row r="17" spans="1:9" ht="22.5" customHeight="1" x14ac:dyDescent="0.2">
      <c r="A17" s="605"/>
      <c r="B17" s="606"/>
      <c r="C17" s="607"/>
      <c r="D17" s="605"/>
      <c r="E17" s="606"/>
      <c r="F17" s="607"/>
      <c r="G17" s="606"/>
      <c r="H17" s="606"/>
      <c r="I17" s="607"/>
    </row>
    <row r="18" spans="1:9" ht="22.5" customHeight="1" x14ac:dyDescent="0.2">
      <c r="A18" s="605"/>
      <c r="B18" s="606"/>
      <c r="C18" s="607"/>
      <c r="D18" s="605"/>
      <c r="E18" s="606"/>
      <c r="F18" s="607"/>
      <c r="G18" s="606"/>
      <c r="H18" s="606"/>
      <c r="I18" s="607"/>
    </row>
    <row r="19" spans="1:9" ht="22.5" customHeight="1" x14ac:dyDescent="0.2">
      <c r="A19" s="605"/>
      <c r="B19" s="606"/>
      <c r="C19" s="607"/>
      <c r="D19" s="605"/>
      <c r="E19" s="606"/>
      <c r="F19" s="607"/>
      <c r="G19" s="606"/>
      <c r="H19" s="606"/>
      <c r="I19" s="607"/>
    </row>
    <row r="20" spans="1:9" ht="22.5" customHeight="1" x14ac:dyDescent="0.2">
      <c r="A20" s="605"/>
      <c r="B20" s="606"/>
      <c r="C20" s="607"/>
      <c r="D20" s="605"/>
      <c r="E20" s="606"/>
      <c r="F20" s="607"/>
      <c r="G20" s="606"/>
      <c r="H20" s="606"/>
      <c r="I20" s="607"/>
    </row>
    <row r="21" spans="1:9" ht="22.5" customHeight="1" x14ac:dyDescent="0.2">
      <c r="A21" s="605"/>
      <c r="B21" s="606"/>
      <c r="C21" s="607"/>
      <c r="D21" s="605"/>
      <c r="E21" s="606"/>
      <c r="F21" s="607"/>
      <c r="G21" s="606"/>
      <c r="H21" s="606"/>
      <c r="I21" s="607"/>
    </row>
    <row r="22" spans="1:9" ht="22.5" customHeight="1" x14ac:dyDescent="0.2">
      <c r="A22" s="605"/>
      <c r="B22" s="606"/>
      <c r="C22" s="607"/>
      <c r="D22" s="605"/>
      <c r="E22" s="606"/>
      <c r="F22" s="607"/>
      <c r="G22" s="606"/>
      <c r="H22" s="606"/>
      <c r="I22" s="607"/>
    </row>
    <row r="23" spans="1:9" ht="22.5" customHeight="1" x14ac:dyDescent="0.2">
      <c r="A23" s="605"/>
      <c r="B23" s="606"/>
      <c r="C23" s="607"/>
      <c r="D23" s="605"/>
      <c r="E23" s="606"/>
      <c r="F23" s="607"/>
      <c r="G23" s="606"/>
      <c r="H23" s="606"/>
      <c r="I23" s="607"/>
    </row>
    <row r="24" spans="1:9" ht="22.5" customHeight="1" x14ac:dyDescent="0.2">
      <c r="A24" s="605"/>
      <c r="B24" s="606"/>
      <c r="C24" s="607"/>
      <c r="D24" s="605"/>
      <c r="E24" s="606"/>
      <c r="F24" s="607"/>
      <c r="G24" s="606"/>
      <c r="H24" s="606"/>
      <c r="I24" s="607"/>
    </row>
    <row r="25" spans="1:9" ht="22.5" customHeight="1" x14ac:dyDescent="0.2">
      <c r="A25" s="608"/>
      <c r="B25" s="609"/>
      <c r="C25" s="610"/>
      <c r="D25" s="608"/>
      <c r="E25" s="609"/>
      <c r="F25" s="610"/>
      <c r="G25" s="608"/>
      <c r="H25" s="609"/>
      <c r="I25" s="610"/>
    </row>
    <row r="26" spans="1:9" ht="24" customHeight="1" x14ac:dyDescent="0.2">
      <c r="A26" s="611" t="s">
        <v>26</v>
      </c>
      <c r="B26" s="612"/>
      <c r="C26" s="612"/>
      <c r="D26" s="612"/>
      <c r="E26" s="612"/>
      <c r="F26" s="612"/>
      <c r="G26" s="612"/>
      <c r="H26" s="612"/>
      <c r="I26" s="613"/>
    </row>
    <row r="27" spans="1:9" ht="24" customHeight="1" x14ac:dyDescent="0.2">
      <c r="A27" s="611" t="s">
        <v>25</v>
      </c>
      <c r="B27" s="612"/>
      <c r="C27" s="612"/>
      <c r="D27" s="613"/>
      <c r="E27" s="611" t="s">
        <v>24</v>
      </c>
      <c r="F27" s="612"/>
      <c r="G27" s="612"/>
      <c r="H27" s="612"/>
      <c r="I27" s="613"/>
    </row>
    <row r="28" spans="1:9" ht="15" customHeight="1" x14ac:dyDescent="0.2">
      <c r="A28" s="614"/>
      <c r="B28" s="615"/>
      <c r="C28" s="615"/>
      <c r="D28" s="616"/>
      <c r="E28" s="614"/>
      <c r="F28" s="615"/>
      <c r="G28" s="615"/>
      <c r="H28" s="615"/>
      <c r="I28" s="616"/>
    </row>
    <row r="29" spans="1:9" ht="15" customHeight="1" x14ac:dyDescent="0.2">
      <c r="A29" s="617"/>
      <c r="B29" s="618"/>
      <c r="C29" s="618"/>
      <c r="D29" s="619"/>
      <c r="E29" s="617"/>
      <c r="F29" s="618"/>
      <c r="G29" s="618"/>
      <c r="H29" s="618"/>
      <c r="I29" s="619"/>
    </row>
    <row r="30" spans="1:9" ht="15" customHeight="1" x14ac:dyDescent="0.2">
      <c r="A30" s="617"/>
      <c r="B30" s="618"/>
      <c r="C30" s="618"/>
      <c r="D30" s="619"/>
      <c r="E30" s="617"/>
      <c r="F30" s="618"/>
      <c r="G30" s="618"/>
      <c r="H30" s="618"/>
      <c r="I30" s="619"/>
    </row>
    <row r="31" spans="1:9" ht="15" customHeight="1" x14ac:dyDescent="0.2">
      <c r="A31" s="617"/>
      <c r="B31" s="618"/>
      <c r="C31" s="618"/>
      <c r="D31" s="619"/>
      <c r="E31" s="617"/>
      <c r="F31" s="618"/>
      <c r="G31" s="618"/>
      <c r="H31" s="618"/>
      <c r="I31" s="619"/>
    </row>
    <row r="32" spans="1:9" ht="15" customHeight="1" x14ac:dyDescent="0.2">
      <c r="A32" s="608"/>
      <c r="B32" s="609"/>
      <c r="C32" s="609"/>
      <c r="D32" s="610"/>
      <c r="E32" s="608"/>
      <c r="F32" s="609"/>
      <c r="G32" s="609"/>
      <c r="H32" s="609"/>
      <c r="I32" s="610"/>
    </row>
    <row r="33" spans="1:9" ht="15" customHeight="1" x14ac:dyDescent="0.2">
      <c r="A33" s="596" t="s">
        <v>23</v>
      </c>
      <c r="B33" s="597"/>
      <c r="C33" s="597"/>
      <c r="D33" s="597"/>
      <c r="E33" s="597"/>
      <c r="F33" s="597"/>
      <c r="G33" s="597"/>
      <c r="H33" s="597"/>
      <c r="I33" s="598"/>
    </row>
    <row r="34" spans="1:9" ht="15" customHeight="1" x14ac:dyDescent="0.2">
      <c r="A34" s="599"/>
      <c r="B34" s="600"/>
      <c r="C34" s="600"/>
      <c r="D34" s="600"/>
      <c r="E34" s="600"/>
      <c r="F34" s="600"/>
      <c r="G34" s="600"/>
      <c r="H34" s="600"/>
      <c r="I34" s="601"/>
    </row>
    <row r="35" spans="1:9" ht="15" customHeight="1" x14ac:dyDescent="0.2">
      <c r="A35" s="599"/>
      <c r="B35" s="600"/>
      <c r="C35" s="600"/>
      <c r="D35" s="600"/>
      <c r="E35" s="600"/>
      <c r="F35" s="600"/>
      <c r="G35" s="600"/>
      <c r="H35" s="600"/>
      <c r="I35" s="601"/>
    </row>
    <row r="36" spans="1:9" ht="15" customHeight="1" x14ac:dyDescent="0.2">
      <c r="A36" s="602"/>
      <c r="B36" s="603"/>
      <c r="C36" s="603"/>
      <c r="D36" s="603"/>
      <c r="E36" s="603"/>
      <c r="F36" s="603"/>
      <c r="G36" s="603"/>
      <c r="H36" s="603"/>
      <c r="I36" s="604"/>
    </row>
    <row r="37" spans="1:9" x14ac:dyDescent="0.2">
      <c r="A37" s="203" t="s">
        <v>22</v>
      </c>
    </row>
    <row r="38" spans="1:9" x14ac:dyDescent="0.2">
      <c r="A38" s="203" t="s">
        <v>21</v>
      </c>
    </row>
    <row r="39" spans="1:9" x14ac:dyDescent="0.2">
      <c r="A39" s="203" t="s">
        <v>20</v>
      </c>
    </row>
    <row r="40" spans="1:9" x14ac:dyDescent="0.2">
      <c r="A40" s="203" t="s">
        <v>19</v>
      </c>
    </row>
    <row r="41" spans="1:9" x14ac:dyDescent="0.2">
      <c r="A41" s="203" t="s">
        <v>18</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4"/>
  <pageMargins left="0.75" right="0.43" top="0.71" bottom="0.71" header="0.51200000000000001" footer="0.51200000000000001"/>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29173-4EA3-4660-8273-793D2B383ED6}">
  <sheetPr>
    <pageSetUpPr fitToPage="1"/>
  </sheetPr>
  <dimension ref="A1:I40"/>
  <sheetViews>
    <sheetView zoomScale="70" zoomScaleNormal="70" workbookViewId="0">
      <selection activeCell="I4" sqref="I4"/>
    </sheetView>
  </sheetViews>
  <sheetFormatPr defaultColWidth="9" defaultRowHeight="21" x14ac:dyDescent="0.25"/>
  <cols>
    <col min="1" max="1" width="4.88671875" style="264" customWidth="1"/>
    <col min="2" max="2" width="18.77734375" style="264" customWidth="1"/>
    <col min="3" max="3" width="23.109375" style="264" customWidth="1"/>
    <col min="4" max="4" width="7.77734375" style="264" customWidth="1"/>
    <col min="5" max="6" width="42.33203125" style="264" customWidth="1"/>
    <col min="7" max="7" width="4.33203125" style="264" customWidth="1"/>
    <col min="8" max="9" width="24" style="264" customWidth="1"/>
    <col min="10" max="16384" width="9" style="264"/>
  </cols>
  <sheetData>
    <row r="1" spans="1:9" ht="28.2" x14ac:dyDescent="0.35">
      <c r="A1" s="643" t="s">
        <v>463</v>
      </c>
      <c r="B1" s="643"/>
      <c r="C1" s="643"/>
      <c r="D1" s="643"/>
      <c r="E1" s="643"/>
      <c r="F1" s="643"/>
      <c r="G1" s="263"/>
      <c r="H1" s="263"/>
      <c r="I1" s="263"/>
    </row>
    <row r="2" spans="1:9" ht="37.5" customHeight="1" x14ac:dyDescent="0.35">
      <c r="G2" s="263"/>
      <c r="H2" s="263"/>
      <c r="I2" s="263"/>
    </row>
    <row r="3" spans="1:9" ht="41.25" customHeight="1" x14ac:dyDescent="0.35">
      <c r="A3" s="644" t="s">
        <v>464</v>
      </c>
      <c r="B3" s="644"/>
      <c r="C3" s="644"/>
      <c r="D3" s="644"/>
      <c r="E3" s="644"/>
      <c r="F3" s="644"/>
      <c r="G3" s="644"/>
      <c r="H3" s="263"/>
      <c r="I3" s="263"/>
    </row>
    <row r="4" spans="1:9" ht="51" customHeight="1" x14ac:dyDescent="0.35">
      <c r="A4" s="265"/>
      <c r="B4" s="265"/>
      <c r="C4" s="265"/>
      <c r="D4" s="265"/>
      <c r="E4" s="265"/>
      <c r="F4" s="265"/>
      <c r="G4" s="265"/>
      <c r="H4" s="263"/>
      <c r="I4" s="263"/>
    </row>
    <row r="5" spans="1:9" ht="27" customHeight="1" x14ac:dyDescent="0.35">
      <c r="A5" s="265"/>
      <c r="B5" s="264" t="s">
        <v>53</v>
      </c>
      <c r="C5" s="265"/>
      <c r="D5" s="265"/>
      <c r="E5" s="265"/>
      <c r="F5" s="266" t="s">
        <v>52</v>
      </c>
      <c r="G5" s="265"/>
      <c r="H5" s="263"/>
      <c r="I5" s="263"/>
    </row>
    <row r="6" spans="1:9" ht="39.75" customHeight="1" x14ac:dyDescent="0.25"/>
    <row r="7" spans="1:9" ht="28.5" customHeight="1" x14ac:dyDescent="0.25">
      <c r="E7" s="264" t="s">
        <v>51</v>
      </c>
    </row>
    <row r="8" spans="1:9" ht="28.5" customHeight="1" x14ac:dyDescent="0.25">
      <c r="E8" s="264" t="s">
        <v>50</v>
      </c>
      <c r="F8" s="266" t="s">
        <v>10</v>
      </c>
    </row>
    <row r="9" spans="1:9" ht="28.5" customHeight="1" x14ac:dyDescent="0.25">
      <c r="E9" s="264" t="s">
        <v>2</v>
      </c>
    </row>
    <row r="10" spans="1:9" ht="27" customHeight="1" x14ac:dyDescent="0.25"/>
    <row r="11" spans="1:9" ht="35.1" customHeight="1" x14ac:dyDescent="0.25">
      <c r="B11" s="264" t="s">
        <v>49</v>
      </c>
      <c r="G11" s="267"/>
      <c r="H11" s="267"/>
      <c r="I11" s="267"/>
    </row>
    <row r="12" spans="1:9" ht="81" customHeight="1" x14ac:dyDescent="0.3">
      <c r="B12" s="645" t="s">
        <v>465</v>
      </c>
      <c r="C12" s="645"/>
      <c r="D12" s="645"/>
      <c r="E12" s="645"/>
      <c r="F12" s="645"/>
      <c r="G12" s="268"/>
      <c r="H12" s="268"/>
      <c r="I12" s="268"/>
    </row>
    <row r="13" spans="1:9" s="267" customFormat="1" ht="81" customHeight="1" x14ac:dyDescent="0.2">
      <c r="B13" s="646" t="s">
        <v>48</v>
      </c>
      <c r="C13" s="646"/>
      <c r="D13" s="641"/>
      <c r="E13" s="647"/>
      <c r="F13" s="269" t="s">
        <v>47</v>
      </c>
      <c r="G13" s="268"/>
      <c r="H13" s="268"/>
      <c r="I13" s="268"/>
    </row>
    <row r="14" spans="1:9" s="267" customFormat="1" ht="81" customHeight="1" x14ac:dyDescent="0.2">
      <c r="B14" s="646" t="s">
        <v>46</v>
      </c>
      <c r="C14" s="646"/>
      <c r="D14" s="641"/>
      <c r="E14" s="647"/>
      <c r="F14" s="642"/>
      <c r="G14" s="268"/>
      <c r="H14" s="268"/>
      <c r="I14" s="268"/>
    </row>
    <row r="15" spans="1:9" s="268" customFormat="1" ht="81" customHeight="1" x14ac:dyDescent="0.2">
      <c r="B15" s="641" t="s">
        <v>44</v>
      </c>
      <c r="C15" s="642"/>
      <c r="D15" s="641"/>
      <c r="E15" s="647"/>
      <c r="F15" s="642"/>
    </row>
    <row r="16" spans="1:9" s="268" customFormat="1" ht="81" customHeight="1" x14ac:dyDescent="0.2">
      <c r="B16" s="648" t="s">
        <v>9</v>
      </c>
      <c r="C16" s="649"/>
      <c r="D16" s="641"/>
      <c r="E16" s="647"/>
      <c r="F16" s="642"/>
    </row>
    <row r="17" spans="2:9" s="268" customFormat="1" ht="81" customHeight="1" x14ac:dyDescent="0.3">
      <c r="B17" s="650" t="s">
        <v>45</v>
      </c>
      <c r="C17" s="650"/>
      <c r="D17" s="650"/>
      <c r="E17" s="650"/>
      <c r="F17" s="650"/>
    </row>
    <row r="18" spans="2:9" s="268" customFormat="1" ht="81" customHeight="1" x14ac:dyDescent="0.2">
      <c r="B18" s="641" t="s">
        <v>44</v>
      </c>
      <c r="C18" s="642"/>
      <c r="D18" s="270" t="s">
        <v>16</v>
      </c>
      <c r="E18" s="271" t="s">
        <v>9</v>
      </c>
      <c r="F18" s="271" t="s">
        <v>43</v>
      </c>
    </row>
    <row r="19" spans="2:9" s="268" customFormat="1" ht="81" customHeight="1" x14ac:dyDescent="0.2">
      <c r="B19" s="651" t="s">
        <v>42</v>
      </c>
      <c r="C19" s="649"/>
      <c r="D19" s="272"/>
      <c r="E19" s="273" t="s">
        <v>466</v>
      </c>
      <c r="F19" s="271" t="s">
        <v>41</v>
      </c>
    </row>
    <row r="20" spans="2:9" s="268" customFormat="1" ht="81" customHeight="1" x14ac:dyDescent="0.2">
      <c r="B20" s="651" t="s">
        <v>40</v>
      </c>
      <c r="C20" s="649"/>
      <c r="D20" s="272" t="s">
        <v>39</v>
      </c>
      <c r="E20" s="273" t="s">
        <v>467</v>
      </c>
      <c r="F20" s="271" t="s">
        <v>38</v>
      </c>
    </row>
    <row r="21" spans="2:9" s="268" customFormat="1" ht="81" customHeight="1" x14ac:dyDescent="0.2">
      <c r="B21" s="648"/>
      <c r="C21" s="649"/>
      <c r="D21" s="272"/>
      <c r="E21" s="273"/>
      <c r="F21" s="271"/>
    </row>
    <row r="22" spans="2:9" s="268" customFormat="1" ht="81" customHeight="1" x14ac:dyDescent="0.2">
      <c r="B22" s="648"/>
      <c r="C22" s="649"/>
      <c r="D22" s="272"/>
      <c r="E22" s="273"/>
      <c r="F22" s="271"/>
    </row>
    <row r="23" spans="2:9" s="268" customFormat="1" ht="81" customHeight="1" x14ac:dyDescent="0.25">
      <c r="B23" s="264" t="s">
        <v>37</v>
      </c>
      <c r="E23" s="264"/>
      <c r="F23" s="264"/>
    </row>
    <row r="24" spans="2:9" s="268" customFormat="1" ht="29.25" customHeight="1" x14ac:dyDescent="0.2">
      <c r="B24" s="268" t="s">
        <v>36</v>
      </c>
    </row>
    <row r="25" spans="2:9" s="268" customFormat="1" ht="35.25" customHeight="1" x14ac:dyDescent="0.2">
      <c r="B25" s="652"/>
      <c r="C25" s="652"/>
      <c r="D25" s="652"/>
      <c r="E25" s="652"/>
      <c r="F25" s="652"/>
    </row>
    <row r="26" spans="2:9" s="268" customFormat="1" ht="35.25" customHeight="1" x14ac:dyDescent="0.2">
      <c r="G26" s="274"/>
      <c r="H26" s="274"/>
      <c r="I26" s="274"/>
    </row>
    <row r="27" spans="2:9" s="268" customFormat="1" ht="41.25" customHeight="1" x14ac:dyDescent="0.2"/>
    <row r="28" spans="2:9" s="268" customFormat="1" x14ac:dyDescent="0.2"/>
    <row r="29" spans="2:9" s="268" customFormat="1" x14ac:dyDescent="0.2"/>
    <row r="30" spans="2:9" s="268" customFormat="1" x14ac:dyDescent="0.2"/>
    <row r="31" spans="2:9" s="268" customFormat="1" x14ac:dyDescent="0.2"/>
    <row r="32" spans="2:9" s="268" customFormat="1" x14ac:dyDescent="0.2"/>
    <row r="33" spans="2:9" s="268" customFormat="1" x14ac:dyDescent="0.2"/>
    <row r="34" spans="2:9" s="268" customFormat="1" x14ac:dyDescent="0.2"/>
    <row r="35" spans="2:9" s="268" customFormat="1" x14ac:dyDescent="0.2"/>
    <row r="36" spans="2:9" s="268" customFormat="1" x14ac:dyDescent="0.2"/>
    <row r="37" spans="2:9" s="268" customFormat="1" x14ac:dyDescent="0.2"/>
    <row r="38" spans="2:9" s="268" customFormat="1" x14ac:dyDescent="0.25">
      <c r="C38" s="264"/>
      <c r="D38" s="264"/>
      <c r="E38" s="264"/>
      <c r="F38" s="264"/>
    </row>
    <row r="39" spans="2:9" s="268" customFormat="1" x14ac:dyDescent="0.25">
      <c r="C39" s="264"/>
      <c r="D39" s="264"/>
      <c r="E39" s="264"/>
      <c r="F39" s="264"/>
      <c r="G39" s="264"/>
      <c r="H39" s="264"/>
      <c r="I39" s="264"/>
    </row>
    <row r="40" spans="2:9" s="268" customFormat="1" x14ac:dyDescent="0.25">
      <c r="B40" s="264"/>
      <c r="C40" s="264"/>
      <c r="D40" s="264"/>
      <c r="E40" s="264"/>
      <c r="F40" s="264"/>
      <c r="G40" s="264"/>
      <c r="H40" s="264"/>
      <c r="I40" s="264"/>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4"/>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53431-77BE-474F-B46E-1BD554F13032}">
  <sheetPr>
    <pageSetUpPr fitToPage="1"/>
  </sheetPr>
  <dimension ref="A1:K50"/>
  <sheetViews>
    <sheetView topLeftCell="D1" zoomScaleNormal="100" zoomScaleSheetLayoutView="100" workbookViewId="0">
      <selection activeCell="L6" sqref="L6"/>
    </sheetView>
  </sheetViews>
  <sheetFormatPr defaultColWidth="10" defaultRowHeight="19.5" customHeight="1" x14ac:dyDescent="0.2"/>
  <cols>
    <col min="1" max="1" width="11.109375" style="205" customWidth="1"/>
    <col min="2" max="3" width="4.88671875" style="205" customWidth="1"/>
    <col min="4" max="9" width="11.109375" style="205" customWidth="1"/>
    <col min="10" max="10" width="11.77734375" style="205" customWidth="1"/>
    <col min="11" max="11" width="5.44140625" style="205" customWidth="1"/>
    <col min="12" max="16384" width="10" style="205"/>
  </cols>
  <sheetData>
    <row r="1" spans="1:11" ht="19.5" customHeight="1" x14ac:dyDescent="0.2">
      <c r="A1" s="204" t="s">
        <v>76</v>
      </c>
      <c r="B1" s="204"/>
      <c r="C1" s="204"/>
      <c r="D1" s="204"/>
      <c r="E1" s="204"/>
      <c r="F1" s="204"/>
      <c r="G1" s="204"/>
      <c r="H1" s="204"/>
      <c r="I1" s="204"/>
      <c r="J1" s="204"/>
    </row>
    <row r="2" spans="1:11" ht="30" customHeight="1" x14ac:dyDescent="0.2">
      <c r="A2" s="677" t="s">
        <v>75</v>
      </c>
      <c r="B2" s="677"/>
      <c r="C2" s="677"/>
      <c r="D2" s="677"/>
      <c r="E2" s="677"/>
      <c r="F2" s="677"/>
      <c r="G2" s="677"/>
      <c r="H2" s="677"/>
      <c r="I2" s="677"/>
      <c r="J2" s="677"/>
      <c r="K2" s="206"/>
    </row>
    <row r="3" spans="1:11" ht="15" customHeight="1" x14ac:dyDescent="0.2">
      <c r="A3" s="207"/>
      <c r="B3" s="207"/>
      <c r="C3" s="207"/>
      <c r="D3" s="207"/>
      <c r="E3" s="207"/>
      <c r="F3" s="207"/>
      <c r="G3" s="207"/>
      <c r="H3" s="207"/>
      <c r="I3" s="207"/>
      <c r="J3" s="207"/>
      <c r="K3" s="208"/>
    </row>
    <row r="4" spans="1:11" ht="22.5" customHeight="1" x14ac:dyDescent="0.2">
      <c r="A4" s="204"/>
      <c r="B4" s="204"/>
      <c r="C4" s="204"/>
      <c r="D4" s="204"/>
      <c r="E4" s="204"/>
      <c r="F4" s="204"/>
      <c r="G4" s="204"/>
      <c r="H4" s="204"/>
      <c r="I4" s="204"/>
      <c r="J4" s="209" t="s">
        <v>74</v>
      </c>
    </row>
    <row r="5" spans="1:11" ht="22.5" customHeight="1" x14ac:dyDescent="0.2">
      <c r="A5" s="204"/>
      <c r="B5" s="204"/>
      <c r="C5" s="204"/>
      <c r="D5" s="210" t="s">
        <v>73</v>
      </c>
      <c r="E5" s="204"/>
      <c r="F5" s="204"/>
      <c r="G5" s="204"/>
      <c r="H5" s="204"/>
      <c r="I5" s="204"/>
      <c r="J5" s="209" t="s">
        <v>72</v>
      </c>
    </row>
    <row r="6" spans="1:11" ht="22.5" customHeight="1" x14ac:dyDescent="0.2">
      <c r="A6" s="204"/>
      <c r="B6" s="204"/>
      <c r="C6" s="204"/>
      <c r="D6" s="204"/>
      <c r="E6" s="204"/>
      <c r="F6" s="204"/>
      <c r="G6" s="204"/>
      <c r="H6" s="204"/>
      <c r="I6" s="204"/>
      <c r="J6" s="204"/>
    </row>
    <row r="7" spans="1:11" ht="22.5" customHeight="1" x14ac:dyDescent="0.2">
      <c r="A7" s="204"/>
      <c r="B7" s="204"/>
      <c r="C7" s="204"/>
      <c r="D7" s="204"/>
      <c r="E7" s="204" t="s">
        <v>51</v>
      </c>
      <c r="F7" s="204"/>
      <c r="G7" s="204"/>
      <c r="H7" s="204"/>
      <c r="I7" s="204"/>
      <c r="J7" s="204"/>
    </row>
    <row r="8" spans="1:11" ht="45" customHeight="1" x14ac:dyDescent="0.2">
      <c r="A8" s="204"/>
      <c r="B8" s="204"/>
      <c r="C8" s="204"/>
      <c r="D8" s="204"/>
      <c r="E8" s="204"/>
      <c r="F8" s="204"/>
      <c r="G8" s="204"/>
      <c r="H8" s="204"/>
      <c r="I8" s="204"/>
      <c r="J8" s="204"/>
    </row>
    <row r="9" spans="1:11" ht="22.5" customHeight="1" x14ac:dyDescent="0.2">
      <c r="A9" s="204"/>
      <c r="B9" s="204"/>
      <c r="C9" s="204"/>
      <c r="D9" s="204"/>
      <c r="E9" s="204" t="s">
        <v>50</v>
      </c>
      <c r="F9" s="204"/>
      <c r="G9" s="204"/>
      <c r="H9" s="204"/>
      <c r="I9" s="204"/>
      <c r="J9" s="209" t="s">
        <v>10</v>
      </c>
    </row>
    <row r="10" spans="1:11" ht="22.5" customHeight="1" x14ac:dyDescent="0.2">
      <c r="A10" s="204"/>
      <c r="B10" s="204"/>
      <c r="C10" s="204"/>
      <c r="D10" s="204"/>
      <c r="E10" s="204" t="s">
        <v>2</v>
      </c>
      <c r="F10" s="204"/>
      <c r="G10" s="204"/>
      <c r="H10" s="204"/>
      <c r="I10" s="204"/>
      <c r="J10" s="204"/>
    </row>
    <row r="11" spans="1:11" ht="22.5" customHeight="1" x14ac:dyDescent="0.2">
      <c r="A11" s="204"/>
      <c r="B11" s="204"/>
      <c r="C11" s="204"/>
      <c r="D11" s="204"/>
      <c r="E11" s="204"/>
      <c r="F11" s="204"/>
      <c r="G11" s="204"/>
      <c r="H11" s="204"/>
      <c r="I11" s="204"/>
      <c r="J11" s="204"/>
    </row>
    <row r="12" spans="1:11" ht="22.5" customHeight="1" x14ac:dyDescent="0.2">
      <c r="A12" s="204" t="s">
        <v>71</v>
      </c>
      <c r="B12" s="204"/>
      <c r="C12" s="204"/>
      <c r="D12" s="204"/>
      <c r="E12" s="204"/>
      <c r="F12" s="204"/>
      <c r="G12" s="204"/>
      <c r="H12" s="204"/>
      <c r="I12" s="204"/>
      <c r="J12" s="204"/>
    </row>
    <row r="13" spans="1:11" ht="6.75" customHeight="1" thickBot="1" x14ac:dyDescent="0.25">
      <c r="A13" s="204"/>
      <c r="B13" s="204"/>
      <c r="C13" s="204"/>
      <c r="D13" s="204"/>
      <c r="E13" s="204"/>
      <c r="F13" s="204"/>
      <c r="G13" s="204"/>
      <c r="H13" s="204"/>
      <c r="I13" s="204"/>
      <c r="J13" s="204"/>
    </row>
    <row r="14" spans="1:11" ht="30" customHeight="1" x14ac:dyDescent="0.2">
      <c r="A14" s="678" t="s">
        <v>17</v>
      </c>
      <c r="B14" s="679"/>
      <c r="C14" s="680"/>
      <c r="D14" s="211"/>
      <c r="E14" s="211"/>
      <c r="F14" s="211"/>
      <c r="G14" s="681" t="s">
        <v>70</v>
      </c>
      <c r="H14" s="681"/>
      <c r="I14" s="681"/>
      <c r="J14" s="682"/>
    </row>
    <row r="15" spans="1:11" ht="36.75" customHeight="1" thickBot="1" x14ac:dyDescent="0.25">
      <c r="A15" s="683" t="s">
        <v>69</v>
      </c>
      <c r="B15" s="684"/>
      <c r="C15" s="685"/>
      <c r="D15" s="212"/>
      <c r="E15" s="212"/>
      <c r="F15" s="212"/>
      <c r="G15" s="212"/>
      <c r="H15" s="212"/>
      <c r="I15" s="212"/>
      <c r="J15" s="213"/>
    </row>
    <row r="16" spans="1:11" ht="37.5" customHeight="1" thickTop="1" x14ac:dyDescent="0.2">
      <c r="A16" s="686" t="s">
        <v>68</v>
      </c>
      <c r="B16" s="687"/>
      <c r="C16" s="688"/>
      <c r="D16" s="204"/>
      <c r="E16" s="204"/>
      <c r="F16" s="204"/>
      <c r="G16" s="204"/>
      <c r="H16" s="204"/>
      <c r="I16" s="204"/>
      <c r="J16" s="214"/>
    </row>
    <row r="17" spans="1:10" ht="22.5" customHeight="1" x14ac:dyDescent="0.2">
      <c r="A17" s="689"/>
      <c r="B17" s="690"/>
      <c r="C17" s="691"/>
      <c r="D17" s="661" t="s">
        <v>67</v>
      </c>
      <c r="E17" s="662"/>
      <c r="F17" s="662"/>
      <c r="G17" s="662"/>
      <c r="H17" s="662"/>
      <c r="I17" s="662"/>
      <c r="J17" s="663"/>
    </row>
    <row r="18" spans="1:10" ht="26.25" customHeight="1" x14ac:dyDescent="0.2">
      <c r="A18" s="655" t="s">
        <v>66</v>
      </c>
      <c r="B18" s="656"/>
      <c r="C18" s="657"/>
      <c r="D18" s="661" t="s">
        <v>65</v>
      </c>
      <c r="E18" s="662"/>
      <c r="F18" s="662"/>
      <c r="G18" s="662"/>
      <c r="H18" s="662"/>
      <c r="I18" s="662"/>
      <c r="J18" s="663"/>
    </row>
    <row r="19" spans="1:10" ht="26.25" customHeight="1" x14ac:dyDescent="0.2">
      <c r="A19" s="658"/>
      <c r="B19" s="659"/>
      <c r="C19" s="660"/>
      <c r="D19" s="664" t="s">
        <v>64</v>
      </c>
      <c r="E19" s="665"/>
      <c r="F19" s="665"/>
      <c r="G19" s="665"/>
      <c r="H19" s="665"/>
      <c r="I19" s="666" t="s">
        <v>63</v>
      </c>
      <c r="J19" s="667"/>
    </row>
    <row r="20" spans="1:10" ht="30" customHeight="1" x14ac:dyDescent="0.2">
      <c r="A20" s="655" t="s">
        <v>62</v>
      </c>
      <c r="B20" s="656"/>
      <c r="C20" s="657"/>
      <c r="D20" s="674" t="s">
        <v>61</v>
      </c>
      <c r="E20" s="675"/>
      <c r="F20" s="675"/>
      <c r="G20" s="675"/>
      <c r="H20" s="675"/>
      <c r="I20" s="675"/>
      <c r="J20" s="676"/>
    </row>
    <row r="21" spans="1:10" ht="30" customHeight="1" x14ac:dyDescent="0.2">
      <c r="A21" s="668"/>
      <c r="B21" s="669"/>
      <c r="C21" s="670"/>
      <c r="D21" s="204"/>
      <c r="E21" s="204"/>
      <c r="F21" s="204"/>
      <c r="G21" s="204"/>
      <c r="H21" s="204"/>
      <c r="I21" s="204"/>
      <c r="J21" s="214"/>
    </row>
    <row r="22" spans="1:10" ht="30" customHeight="1" thickBot="1" x14ac:dyDescent="0.25">
      <c r="A22" s="671"/>
      <c r="B22" s="672"/>
      <c r="C22" s="673"/>
      <c r="D22" s="215"/>
      <c r="E22" s="215"/>
      <c r="F22" s="215"/>
      <c r="G22" s="215"/>
      <c r="H22" s="215"/>
      <c r="I22" s="215"/>
      <c r="J22" s="216"/>
    </row>
    <row r="23" spans="1:10" ht="14.25" customHeight="1" x14ac:dyDescent="0.2">
      <c r="A23" s="204"/>
      <c r="B23" s="204"/>
      <c r="C23" s="204"/>
      <c r="D23" s="204"/>
      <c r="E23" s="204"/>
      <c r="F23" s="204"/>
      <c r="G23" s="204"/>
      <c r="H23" s="204"/>
      <c r="I23" s="204"/>
      <c r="J23" s="204"/>
    </row>
    <row r="24" spans="1:10" ht="15" customHeight="1" x14ac:dyDescent="0.2">
      <c r="A24" s="653"/>
      <c r="B24" s="653"/>
      <c r="C24" s="653"/>
      <c r="D24" s="653"/>
      <c r="E24" s="653"/>
      <c r="F24" s="204"/>
      <c r="G24" s="204"/>
      <c r="H24" s="204"/>
      <c r="I24" s="204"/>
      <c r="J24" s="204"/>
    </row>
    <row r="25" spans="1:10" ht="6.75" customHeight="1" x14ac:dyDescent="0.2">
      <c r="A25" s="217"/>
      <c r="B25" s="217"/>
      <c r="C25" s="217"/>
      <c r="D25" s="217"/>
      <c r="E25" s="217"/>
      <c r="F25" s="204"/>
      <c r="G25" s="204"/>
      <c r="H25" s="204"/>
      <c r="I25" s="204"/>
      <c r="J25" s="204"/>
    </row>
    <row r="26" spans="1:10" s="220" customFormat="1" ht="15" customHeight="1" x14ac:dyDescent="0.2">
      <c r="A26" s="218" t="s">
        <v>60</v>
      </c>
      <c r="B26" s="219" t="s">
        <v>59</v>
      </c>
      <c r="C26" s="654" t="s">
        <v>420</v>
      </c>
      <c r="D26" s="654"/>
      <c r="E26" s="654"/>
      <c r="F26" s="654"/>
      <c r="G26" s="654"/>
      <c r="H26" s="654"/>
      <c r="I26" s="654"/>
      <c r="J26" s="654"/>
    </row>
    <row r="27" spans="1:10" s="220" customFormat="1" ht="15" customHeight="1" x14ac:dyDescent="0.2">
      <c r="A27" s="221"/>
      <c r="B27" s="219" t="s">
        <v>58</v>
      </c>
      <c r="C27" s="654" t="s">
        <v>57</v>
      </c>
      <c r="D27" s="654"/>
      <c r="E27" s="654"/>
      <c r="F27" s="654"/>
      <c r="G27" s="654"/>
      <c r="H27" s="654"/>
      <c r="I27" s="654"/>
      <c r="J27" s="654"/>
    </row>
    <row r="28" spans="1:10" s="220" customFormat="1" ht="29.25" customHeight="1" x14ac:dyDescent="0.2">
      <c r="A28" s="221"/>
      <c r="B28" s="222"/>
      <c r="C28" s="654"/>
      <c r="D28" s="654"/>
      <c r="E28" s="654"/>
      <c r="F28" s="654"/>
      <c r="G28" s="654"/>
      <c r="H28" s="654"/>
      <c r="I28" s="654"/>
      <c r="J28" s="654"/>
    </row>
    <row r="29" spans="1:10" s="220" customFormat="1" ht="15" customHeight="1" x14ac:dyDescent="0.2">
      <c r="A29" s="221"/>
      <c r="B29" s="219" t="s">
        <v>56</v>
      </c>
      <c r="C29" s="654" t="s">
        <v>421</v>
      </c>
      <c r="D29" s="654"/>
      <c r="E29" s="654"/>
      <c r="F29" s="654"/>
      <c r="G29" s="654"/>
      <c r="H29" s="654"/>
      <c r="I29" s="654"/>
      <c r="J29" s="654"/>
    </row>
    <row r="30" spans="1:10" s="220" customFormat="1" ht="15" customHeight="1" x14ac:dyDescent="0.2">
      <c r="A30" s="221"/>
      <c r="B30" s="221"/>
      <c r="C30" s="654"/>
      <c r="D30" s="654"/>
      <c r="E30" s="654"/>
      <c r="F30" s="654"/>
      <c r="G30" s="654"/>
      <c r="H30" s="654"/>
      <c r="I30" s="654"/>
      <c r="J30" s="654"/>
    </row>
    <row r="31" spans="1:10" s="220" customFormat="1" ht="15" customHeight="1" x14ac:dyDescent="0.2">
      <c r="A31" s="221"/>
      <c r="B31" s="221"/>
      <c r="C31" s="654"/>
      <c r="D31" s="654"/>
      <c r="E31" s="654"/>
      <c r="F31" s="654"/>
      <c r="G31" s="654"/>
      <c r="H31" s="654"/>
      <c r="I31" s="654"/>
      <c r="J31" s="654"/>
    </row>
    <row r="32" spans="1:10" s="220" customFormat="1" ht="15" customHeight="1" x14ac:dyDescent="0.2">
      <c r="A32" s="221"/>
      <c r="B32" s="219" t="s">
        <v>55</v>
      </c>
      <c r="C32" s="654" t="s">
        <v>54</v>
      </c>
      <c r="D32" s="654"/>
      <c r="E32" s="654"/>
      <c r="F32" s="654"/>
      <c r="G32" s="654"/>
      <c r="H32" s="654"/>
      <c r="I32" s="654"/>
      <c r="J32" s="654"/>
    </row>
    <row r="33" spans="1:10" s="220" customFormat="1" ht="15" customHeight="1" x14ac:dyDescent="0.2">
      <c r="A33" s="221"/>
      <c r="B33" s="219"/>
      <c r="C33" s="654"/>
      <c r="D33" s="654"/>
      <c r="E33" s="654"/>
      <c r="F33" s="654"/>
      <c r="G33" s="654"/>
      <c r="H33" s="654"/>
      <c r="I33" s="654"/>
      <c r="J33" s="654"/>
    </row>
    <row r="34" spans="1:10" s="220" customFormat="1" ht="15" customHeight="1" x14ac:dyDescent="0.2">
      <c r="B34" s="223"/>
      <c r="C34" s="224"/>
      <c r="D34" s="224"/>
      <c r="E34" s="224"/>
      <c r="F34" s="224"/>
      <c r="G34" s="224"/>
      <c r="H34" s="224"/>
      <c r="I34" s="224"/>
      <c r="J34" s="224"/>
    </row>
    <row r="35" spans="1:10" s="220" customFormat="1" ht="15" customHeight="1" x14ac:dyDescent="0.2">
      <c r="B35" s="223"/>
      <c r="C35" s="224"/>
      <c r="D35" s="224"/>
      <c r="E35" s="224"/>
      <c r="F35" s="224"/>
      <c r="G35" s="224"/>
      <c r="H35" s="224"/>
      <c r="I35" s="224"/>
      <c r="J35" s="224"/>
    </row>
    <row r="36" spans="1:10" s="220" customFormat="1" ht="15" customHeight="1" x14ac:dyDescent="0.2">
      <c r="B36" s="223"/>
      <c r="C36" s="224"/>
      <c r="D36" s="224"/>
      <c r="E36" s="224"/>
      <c r="F36" s="224"/>
      <c r="G36" s="224"/>
      <c r="H36" s="224"/>
      <c r="I36" s="224"/>
      <c r="J36" s="224"/>
    </row>
    <row r="37" spans="1:10" s="220" customFormat="1" ht="15" customHeight="1" x14ac:dyDescent="0.2">
      <c r="B37" s="223"/>
      <c r="C37" s="224"/>
      <c r="D37" s="224"/>
      <c r="E37" s="224"/>
      <c r="F37" s="224"/>
      <c r="G37" s="224"/>
      <c r="H37" s="224"/>
      <c r="I37" s="224"/>
      <c r="J37" s="224"/>
    </row>
    <row r="38" spans="1:10" s="220" customFormat="1" ht="15" customHeight="1" x14ac:dyDescent="0.2">
      <c r="B38" s="225"/>
    </row>
    <row r="39" spans="1:10" s="220" customFormat="1" ht="15" customHeight="1" x14ac:dyDescent="0.2"/>
    <row r="40" spans="1:10" s="220" customFormat="1" ht="15" customHeight="1" x14ac:dyDescent="0.2"/>
    <row r="41" spans="1:10" s="220" customFormat="1" ht="15" customHeight="1" x14ac:dyDescent="0.2"/>
    <row r="42" spans="1:10" s="220" customFormat="1" ht="15" customHeight="1" x14ac:dyDescent="0.2"/>
    <row r="43" spans="1:10" s="220" customFormat="1" ht="15" customHeight="1" x14ac:dyDescent="0.2"/>
    <row r="44" spans="1:10" s="220" customFormat="1" ht="15" customHeight="1" x14ac:dyDescent="0.2"/>
    <row r="45" spans="1:10" s="220" customFormat="1" ht="15" customHeight="1" x14ac:dyDescent="0.2"/>
    <row r="46" spans="1:10" s="220" customFormat="1" ht="15" customHeight="1" x14ac:dyDescent="0.2"/>
    <row r="47" spans="1:10" s="220" customFormat="1" ht="15" customHeight="1" x14ac:dyDescent="0.2"/>
    <row r="48" spans="1:10" s="220" customFormat="1" ht="15" customHeight="1" x14ac:dyDescent="0.2"/>
    <row r="49" s="220" customFormat="1" ht="15" customHeight="1" x14ac:dyDescent="0.2"/>
    <row r="50" s="220" customFormat="1" ht="15" customHeight="1" x14ac:dyDescent="0.2"/>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4"/>
  <printOptions horizontalCentered="1"/>
  <pageMargins left="0.59055118110236227" right="0.59055118110236227" top="0.59055118110236227" bottom="0.59055118110236227" header="0" footer="0"/>
  <pageSetup paperSize="9" scale="9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C2BF7-A707-4E8D-B72D-DD560B06215B}">
  <sheetPr>
    <tabColor rgb="FFFFFF00"/>
    <pageSetUpPr fitToPage="1"/>
  </sheetPr>
  <dimension ref="A1:BV66"/>
  <sheetViews>
    <sheetView view="pageBreakPreview" zoomScale="75" zoomScaleNormal="100" zoomScaleSheetLayoutView="75" workbookViewId="0">
      <selection activeCell="AU16" sqref="AU16"/>
    </sheetView>
  </sheetViews>
  <sheetFormatPr defaultColWidth="2.88671875" defaultRowHeight="20.100000000000001" customHeight="1" x14ac:dyDescent="0.2"/>
  <cols>
    <col min="1" max="1" width="3.33203125" style="89" customWidth="1"/>
    <col min="2" max="38" width="3.21875" style="89" customWidth="1"/>
    <col min="39" max="16384" width="2.88671875" style="89"/>
  </cols>
  <sheetData>
    <row r="1" spans="1:74" ht="15.75" customHeight="1" x14ac:dyDescent="0.2">
      <c r="A1" s="334" t="s">
        <v>405</v>
      </c>
      <c r="B1" s="334"/>
      <c r="C1" s="334"/>
      <c r="D1" s="334"/>
      <c r="E1" s="334"/>
      <c r="F1" s="334"/>
      <c r="G1" s="334"/>
    </row>
    <row r="2" spans="1:74" ht="15" customHeight="1" x14ac:dyDescent="0.2">
      <c r="A2" s="335" t="s">
        <v>250</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row>
    <row r="3" spans="1:74" ht="15" customHeight="1" x14ac:dyDescent="0.2">
      <c r="A3" s="335" t="s">
        <v>249</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row>
    <row r="4" spans="1:74" ht="15" customHeight="1" x14ac:dyDescent="0.2">
      <c r="A4" s="335" t="s">
        <v>248</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103"/>
      <c r="AL4" s="103"/>
      <c r="AO4" s="90"/>
      <c r="AP4" s="90"/>
      <c r="AQ4" s="90"/>
      <c r="AR4" s="90"/>
      <c r="AS4" s="90"/>
      <c r="AT4" s="90"/>
      <c r="AU4" s="90"/>
      <c r="AV4" s="90"/>
      <c r="AW4" s="90"/>
      <c r="AX4" s="90"/>
      <c r="AY4" s="90"/>
      <c r="AZ4" s="90"/>
      <c r="BA4" s="90"/>
      <c r="BB4" s="90"/>
      <c r="BC4" s="90"/>
      <c r="BD4" s="90"/>
      <c r="BE4" s="90"/>
      <c r="BF4" s="90"/>
      <c r="BG4" s="90"/>
      <c r="BH4" s="90"/>
      <c r="BI4" s="90"/>
      <c r="BJ4" s="103"/>
      <c r="BK4" s="103"/>
      <c r="BL4" s="103"/>
      <c r="BN4" s="103"/>
      <c r="BO4" s="103"/>
      <c r="BP4" s="103"/>
      <c r="BQ4" s="103"/>
      <c r="BR4" s="103"/>
      <c r="BS4" s="103"/>
      <c r="BT4" s="103"/>
      <c r="BU4" s="103"/>
      <c r="BV4" s="103"/>
    </row>
    <row r="5" spans="1:74" ht="15" customHeight="1" x14ac:dyDescent="0.2">
      <c r="P5" s="107"/>
      <c r="S5" s="107" t="s">
        <v>247</v>
      </c>
      <c r="X5" s="103"/>
      <c r="Y5" s="103"/>
      <c r="Z5" s="103"/>
      <c r="AA5" s="103"/>
      <c r="AB5" s="103"/>
      <c r="AC5" s="103"/>
      <c r="AD5" s="103"/>
      <c r="AE5" s="103"/>
      <c r="AF5" s="103"/>
      <c r="AG5" s="103"/>
      <c r="AH5" s="103"/>
      <c r="AI5" s="103"/>
      <c r="AJ5" s="103"/>
      <c r="AK5" s="103"/>
      <c r="AL5" s="103"/>
      <c r="AO5" s="90"/>
      <c r="AP5" s="90"/>
      <c r="AQ5" s="90"/>
      <c r="AR5" s="90"/>
      <c r="AS5" s="90"/>
      <c r="AT5" s="90"/>
      <c r="AU5" s="90"/>
      <c r="AV5" s="90"/>
      <c r="AW5" s="90"/>
      <c r="AX5" s="90"/>
      <c r="AY5" s="90"/>
      <c r="AZ5" s="90"/>
      <c r="BA5" s="90"/>
      <c r="BB5" s="90"/>
      <c r="BC5" s="90"/>
      <c r="BD5" s="90"/>
      <c r="BE5" s="90"/>
      <c r="BF5" s="90"/>
      <c r="BG5" s="90"/>
      <c r="BH5" s="90"/>
      <c r="BI5" s="90"/>
      <c r="BJ5" s="103"/>
      <c r="BK5" s="103"/>
      <c r="BL5" s="103"/>
      <c r="BN5" s="103"/>
      <c r="BO5" s="103"/>
      <c r="BP5" s="103"/>
      <c r="BQ5" s="103"/>
      <c r="BR5" s="103"/>
      <c r="BS5" s="103"/>
      <c r="BT5" s="103"/>
      <c r="BU5" s="103"/>
      <c r="BV5" s="103"/>
    </row>
    <row r="6" spans="1:74" ht="15" customHeight="1" x14ac:dyDescent="0.2">
      <c r="C6" s="90"/>
      <c r="D6" s="90"/>
      <c r="F6" s="90"/>
      <c r="G6" s="90"/>
      <c r="H6" s="90"/>
      <c r="I6" s="90"/>
      <c r="J6" s="90"/>
      <c r="K6" s="90"/>
      <c r="L6" s="90"/>
      <c r="M6" s="90"/>
      <c r="Z6" s="336"/>
      <c r="AA6" s="336"/>
      <c r="AB6" s="336"/>
      <c r="AC6" s="336"/>
      <c r="AD6" s="89" t="s">
        <v>246</v>
      </c>
      <c r="AE6" s="336"/>
      <c r="AF6" s="336"/>
      <c r="AG6" s="89" t="s">
        <v>245</v>
      </c>
      <c r="AH6" s="336"/>
      <c r="AI6" s="336"/>
      <c r="AJ6" s="89" t="s">
        <v>244</v>
      </c>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row>
    <row r="7" spans="1:74" ht="15" customHeight="1" x14ac:dyDescent="0.2">
      <c r="B7" s="275"/>
      <c r="C7" s="275"/>
      <c r="D7" s="275"/>
      <c r="E7" s="275"/>
      <c r="F7" s="275"/>
      <c r="G7" s="275"/>
      <c r="I7" s="191" t="s">
        <v>406</v>
      </c>
      <c r="K7" s="90"/>
      <c r="M7" s="90"/>
      <c r="N7" s="106"/>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row>
    <row r="8" spans="1:74" ht="15" customHeight="1" x14ac:dyDescent="0.2">
      <c r="B8" s="276"/>
      <c r="C8" s="276"/>
      <c r="D8" s="276"/>
      <c r="E8" s="276"/>
      <c r="F8" s="276"/>
      <c r="G8" s="105"/>
      <c r="H8" s="90"/>
      <c r="I8" s="106"/>
      <c r="J8" s="90"/>
      <c r="K8" s="90"/>
      <c r="L8" s="90"/>
      <c r="M8" s="90"/>
      <c r="S8" s="331" t="s">
        <v>77</v>
      </c>
      <c r="T8" s="331"/>
      <c r="U8" s="331"/>
      <c r="V8" s="331"/>
      <c r="W8" s="332"/>
      <c r="X8" s="332"/>
      <c r="Y8" s="332"/>
      <c r="Z8" s="332"/>
      <c r="AA8" s="332"/>
      <c r="AB8" s="332"/>
      <c r="AC8" s="332"/>
      <c r="AD8" s="332"/>
      <c r="AE8" s="332"/>
      <c r="AF8" s="332"/>
      <c r="AG8" s="332"/>
      <c r="AH8" s="332"/>
      <c r="AI8" s="332"/>
      <c r="AJ8" s="332"/>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row>
    <row r="9" spans="1:74" ht="15" customHeight="1" x14ac:dyDescent="0.2">
      <c r="C9" s="90"/>
      <c r="D9" s="90"/>
      <c r="E9" s="90"/>
      <c r="F9" s="90"/>
      <c r="G9" s="90"/>
      <c r="H9" s="90"/>
      <c r="I9" s="90"/>
      <c r="J9" s="90"/>
      <c r="K9" s="90"/>
      <c r="L9" s="90"/>
      <c r="M9" s="90"/>
      <c r="O9" s="105" t="s">
        <v>243</v>
      </c>
      <c r="S9" s="331" t="s">
        <v>239</v>
      </c>
      <c r="T9" s="331"/>
      <c r="U9" s="331"/>
      <c r="V9" s="331"/>
      <c r="W9" s="332"/>
      <c r="X9" s="332"/>
      <c r="Y9" s="332"/>
      <c r="Z9" s="332"/>
      <c r="AA9" s="332"/>
      <c r="AB9" s="332"/>
      <c r="AC9" s="332"/>
      <c r="AD9" s="332"/>
      <c r="AE9" s="332"/>
      <c r="AF9" s="332"/>
      <c r="AG9" s="332"/>
      <c r="AH9" s="332"/>
      <c r="AI9" s="332"/>
      <c r="AJ9" s="332"/>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row>
    <row r="10" spans="1:74" ht="15" customHeight="1" x14ac:dyDescent="0.2">
      <c r="C10" s="90"/>
      <c r="D10" s="90"/>
      <c r="E10" s="90"/>
      <c r="F10" s="90"/>
      <c r="G10" s="90"/>
      <c r="H10" s="90"/>
      <c r="I10" s="90"/>
      <c r="J10" s="90"/>
      <c r="K10" s="90"/>
      <c r="L10" s="90"/>
      <c r="M10" s="90"/>
      <c r="S10" s="333" t="s">
        <v>407</v>
      </c>
      <c r="T10" s="333"/>
      <c r="U10" s="333"/>
      <c r="V10" s="333"/>
      <c r="W10" s="333"/>
      <c r="X10" s="333"/>
      <c r="Y10" s="333"/>
      <c r="Z10" s="332"/>
      <c r="AA10" s="332"/>
      <c r="AB10" s="332"/>
      <c r="AC10" s="332"/>
      <c r="AD10" s="332"/>
      <c r="AE10" s="332"/>
      <c r="AF10" s="332"/>
      <c r="AG10" s="332"/>
      <c r="AH10" s="332"/>
      <c r="AI10" s="332"/>
      <c r="AJ10" s="332"/>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row>
    <row r="11" spans="1:74" ht="15" customHeight="1" x14ac:dyDescent="0.2">
      <c r="C11" s="90"/>
      <c r="D11" s="90"/>
      <c r="E11" s="90"/>
      <c r="F11" s="90"/>
      <c r="G11" s="90"/>
      <c r="H11" s="90"/>
      <c r="I11" s="90"/>
      <c r="J11" s="90"/>
      <c r="K11" s="90"/>
      <c r="L11" s="90"/>
      <c r="M11" s="90"/>
      <c r="S11" s="276"/>
      <c r="T11" s="276"/>
      <c r="U11" s="276"/>
      <c r="V11" s="276"/>
      <c r="W11" s="276"/>
      <c r="X11" s="276"/>
      <c r="Y11" s="276"/>
      <c r="Z11" s="277"/>
      <c r="AA11" s="277"/>
      <c r="AB11" s="277"/>
      <c r="AC11" s="277"/>
      <c r="AD11" s="277"/>
      <c r="AE11" s="277"/>
      <c r="AF11" s="277"/>
      <c r="AG11" s="277"/>
      <c r="AH11" s="277"/>
      <c r="AI11" s="277"/>
      <c r="AJ11" s="277"/>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row>
    <row r="12" spans="1:74" ht="15" customHeight="1" x14ac:dyDescent="0.2">
      <c r="B12" s="89" t="s">
        <v>242</v>
      </c>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row>
    <row r="13" spans="1:74" ht="15" customHeight="1" x14ac:dyDescent="0.2">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row>
    <row r="14" spans="1:74" ht="15" customHeight="1" x14ac:dyDescent="0.2">
      <c r="B14" s="192" t="b">
        <v>0</v>
      </c>
      <c r="C14" s="193" t="s">
        <v>408</v>
      </c>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row>
    <row r="15" spans="1:74" ht="15" customHeight="1" x14ac:dyDescent="0.2">
      <c r="C15" s="193" t="s">
        <v>409</v>
      </c>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row>
    <row r="16" spans="1:74" ht="15" customHeight="1" x14ac:dyDescent="0.2">
      <c r="C16" s="193" t="s">
        <v>410</v>
      </c>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row>
    <row r="17" spans="2:74" ht="15" customHeight="1" x14ac:dyDescent="0.2">
      <c r="C17" s="193" t="s">
        <v>411</v>
      </c>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row>
    <row r="18" spans="2:74" ht="15" customHeight="1" x14ac:dyDescent="0.2">
      <c r="C18" s="193" t="s">
        <v>412</v>
      </c>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row>
    <row r="19" spans="2:74" ht="15" customHeight="1" x14ac:dyDescent="0.2">
      <c r="C19" s="193" t="s">
        <v>413</v>
      </c>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row>
    <row r="20" spans="2:74" ht="15" customHeight="1" x14ac:dyDescent="0.2">
      <c r="C20" s="193"/>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row>
    <row r="21" spans="2:74" ht="15" customHeight="1" x14ac:dyDescent="0.2">
      <c r="T21" s="692" t="s">
        <v>468</v>
      </c>
      <c r="U21" s="693"/>
      <c r="V21" s="693"/>
      <c r="W21" s="694"/>
      <c r="X21" s="695"/>
      <c r="Y21" s="696"/>
      <c r="Z21" s="696"/>
      <c r="AA21" s="696"/>
      <c r="AB21" s="696"/>
      <c r="AC21" s="697"/>
      <c r="AD21" s="697"/>
      <c r="AE21" s="697"/>
      <c r="AF21" s="697"/>
      <c r="AG21" s="697"/>
      <c r="AH21" s="697"/>
      <c r="AI21" s="194"/>
      <c r="AJ21" s="196"/>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row>
    <row r="22" spans="2:74" s="90" customFormat="1" ht="15" customHeight="1" x14ac:dyDescent="0.2">
      <c r="I22" s="103"/>
      <c r="J22" s="103"/>
      <c r="K22" s="103"/>
      <c r="L22" s="103"/>
      <c r="M22" s="103"/>
      <c r="N22" s="103"/>
      <c r="O22" s="103"/>
      <c r="P22" s="103"/>
      <c r="Q22" s="103"/>
      <c r="R22" s="103"/>
      <c r="S22" s="103"/>
      <c r="T22" s="300" t="s">
        <v>241</v>
      </c>
      <c r="U22" s="301"/>
      <c r="V22" s="301"/>
      <c r="W22" s="301"/>
      <c r="X22" s="301"/>
      <c r="Y22" s="301"/>
      <c r="Z22" s="302"/>
      <c r="AA22" s="144"/>
      <c r="AB22" s="194"/>
      <c r="AC22" s="195"/>
      <c r="AD22" s="145"/>
      <c r="AE22" s="194"/>
      <c r="AF22" s="194"/>
      <c r="AG22" s="194"/>
      <c r="AH22" s="194"/>
      <c r="AI22" s="194"/>
      <c r="AJ22" s="196"/>
      <c r="AK22" s="103"/>
      <c r="AL22" s="103"/>
      <c r="AO22" s="92"/>
      <c r="AP22" s="92"/>
      <c r="AQ22" s="92"/>
      <c r="AR22" s="92"/>
      <c r="AS22" s="92"/>
      <c r="AT22" s="92"/>
      <c r="AU22" s="92"/>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row>
    <row r="23" spans="2:74" s="90" customFormat="1" ht="15" customHeight="1" x14ac:dyDescent="0.2">
      <c r="B23" s="303" t="s">
        <v>240</v>
      </c>
      <c r="C23" s="304"/>
      <c r="D23" s="304"/>
      <c r="E23" s="304"/>
      <c r="F23" s="304"/>
      <c r="G23" s="304"/>
      <c r="H23" s="304"/>
      <c r="I23" s="304"/>
      <c r="J23" s="304"/>
      <c r="K23" s="304"/>
      <c r="L23" s="304"/>
      <c r="M23" s="304"/>
      <c r="N23" s="304"/>
      <c r="O23" s="304"/>
      <c r="P23" s="304"/>
      <c r="Q23" s="304"/>
      <c r="R23" s="304"/>
      <c r="S23" s="305"/>
      <c r="T23" s="312" t="s">
        <v>239</v>
      </c>
      <c r="U23" s="313"/>
      <c r="V23" s="314"/>
      <c r="W23" s="318"/>
      <c r="X23" s="318"/>
      <c r="Y23" s="318"/>
      <c r="Z23" s="318"/>
      <c r="AA23" s="318"/>
      <c r="AB23" s="318"/>
      <c r="AC23" s="318"/>
      <c r="AD23" s="318"/>
      <c r="AE23" s="318"/>
      <c r="AF23" s="318"/>
      <c r="AG23" s="318"/>
      <c r="AH23" s="318"/>
      <c r="AI23" s="318"/>
      <c r="AJ23" s="319"/>
      <c r="AK23" s="103"/>
      <c r="AL23" s="103"/>
      <c r="AO23" s="92"/>
      <c r="AP23" s="92"/>
      <c r="AQ23" s="92"/>
      <c r="AR23" s="92"/>
      <c r="AS23" s="92"/>
      <c r="AT23" s="92"/>
      <c r="AU23" s="92"/>
      <c r="AV23" s="103"/>
      <c r="AW23" s="103"/>
      <c r="AX23" s="103"/>
      <c r="AY23" s="103"/>
      <c r="AZ23" s="104"/>
      <c r="BA23" s="104"/>
      <c r="BB23" s="103"/>
      <c r="BC23" s="103"/>
      <c r="BD23" s="103"/>
      <c r="BE23" s="103"/>
      <c r="BF23" s="92"/>
      <c r="BG23" s="104"/>
      <c r="BH23" s="103"/>
      <c r="BJ23" s="103"/>
      <c r="BL23" s="103"/>
      <c r="BM23" s="103"/>
      <c r="BN23" s="103"/>
      <c r="BO23" s="103"/>
      <c r="BQ23" s="103"/>
      <c r="BR23" s="103"/>
      <c r="BS23" s="103"/>
      <c r="BT23" s="103"/>
      <c r="BU23" s="103"/>
      <c r="BV23" s="103"/>
    </row>
    <row r="24" spans="2:74" s="90" customFormat="1" ht="15" customHeight="1" x14ac:dyDescent="0.2">
      <c r="B24" s="306"/>
      <c r="C24" s="307"/>
      <c r="D24" s="307"/>
      <c r="E24" s="307"/>
      <c r="F24" s="307"/>
      <c r="G24" s="307"/>
      <c r="H24" s="307"/>
      <c r="I24" s="307"/>
      <c r="J24" s="307"/>
      <c r="K24" s="307"/>
      <c r="L24" s="307"/>
      <c r="M24" s="307"/>
      <c r="N24" s="307"/>
      <c r="O24" s="307"/>
      <c r="P24" s="307"/>
      <c r="Q24" s="307"/>
      <c r="R24" s="307"/>
      <c r="S24" s="308"/>
      <c r="T24" s="315"/>
      <c r="U24" s="316"/>
      <c r="V24" s="317"/>
      <c r="W24" s="320"/>
      <c r="X24" s="320"/>
      <c r="Y24" s="320"/>
      <c r="Z24" s="320"/>
      <c r="AA24" s="320"/>
      <c r="AB24" s="320"/>
      <c r="AC24" s="320"/>
      <c r="AD24" s="320"/>
      <c r="AE24" s="320"/>
      <c r="AF24" s="320"/>
      <c r="AG24" s="320"/>
      <c r="AH24" s="320"/>
      <c r="AI24" s="320"/>
      <c r="AJ24" s="321"/>
      <c r="AK24" s="103"/>
      <c r="AL24" s="103"/>
      <c r="AO24" s="92"/>
      <c r="AP24" s="92"/>
      <c r="AQ24" s="92"/>
      <c r="AR24" s="92"/>
      <c r="AS24" s="92"/>
      <c r="AT24" s="92"/>
      <c r="AU24" s="92"/>
      <c r="AV24" s="103"/>
      <c r="AW24" s="103"/>
      <c r="AX24" s="103"/>
      <c r="AY24" s="103"/>
      <c r="AZ24" s="104"/>
      <c r="BA24" s="104"/>
      <c r="BB24" s="103"/>
      <c r="BC24" s="103"/>
      <c r="BD24" s="103"/>
      <c r="BE24" s="103"/>
      <c r="BF24" s="104"/>
      <c r="BG24" s="104"/>
      <c r="BH24" s="103"/>
      <c r="BJ24" s="103"/>
      <c r="BL24" s="103"/>
      <c r="BM24" s="103"/>
      <c r="BN24" s="103"/>
      <c r="BO24" s="103"/>
      <c r="BP24" s="103"/>
      <c r="BQ24" s="103"/>
      <c r="BR24" s="103"/>
      <c r="BS24" s="103"/>
      <c r="BT24" s="103"/>
      <c r="BU24" s="103"/>
      <c r="BV24" s="103"/>
    </row>
    <row r="25" spans="2:74" s="90" customFormat="1" ht="15" customHeight="1" x14ac:dyDescent="0.2">
      <c r="B25" s="306"/>
      <c r="C25" s="307"/>
      <c r="D25" s="307"/>
      <c r="E25" s="307"/>
      <c r="F25" s="307"/>
      <c r="G25" s="307"/>
      <c r="H25" s="307"/>
      <c r="I25" s="307"/>
      <c r="J25" s="307"/>
      <c r="K25" s="307"/>
      <c r="L25" s="307"/>
      <c r="M25" s="307"/>
      <c r="N25" s="307"/>
      <c r="O25" s="307"/>
      <c r="P25" s="307"/>
      <c r="Q25" s="307"/>
      <c r="R25" s="307"/>
      <c r="S25" s="308"/>
      <c r="T25" s="312" t="s">
        <v>77</v>
      </c>
      <c r="U25" s="313"/>
      <c r="V25" s="314"/>
      <c r="W25" s="325"/>
      <c r="X25" s="325"/>
      <c r="Y25" s="325"/>
      <c r="Z25" s="325"/>
      <c r="AA25" s="325"/>
      <c r="AB25" s="325"/>
      <c r="AC25" s="325"/>
      <c r="AD25" s="325"/>
      <c r="AE25" s="325"/>
      <c r="AF25" s="325"/>
      <c r="AG25" s="325"/>
      <c r="AH25" s="325"/>
      <c r="AI25" s="325"/>
      <c r="AJ25" s="326"/>
      <c r="AK25" s="103"/>
      <c r="AL25" s="103"/>
      <c r="AO25" s="92"/>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90" customFormat="1" ht="15" customHeight="1" x14ac:dyDescent="0.2">
      <c r="B26" s="306"/>
      <c r="C26" s="307"/>
      <c r="D26" s="307"/>
      <c r="E26" s="307"/>
      <c r="F26" s="307"/>
      <c r="G26" s="307"/>
      <c r="H26" s="307"/>
      <c r="I26" s="307"/>
      <c r="J26" s="307"/>
      <c r="K26" s="307"/>
      <c r="L26" s="307"/>
      <c r="M26" s="307"/>
      <c r="N26" s="307"/>
      <c r="O26" s="307"/>
      <c r="P26" s="307"/>
      <c r="Q26" s="307"/>
      <c r="R26" s="307"/>
      <c r="S26" s="308"/>
      <c r="T26" s="322"/>
      <c r="U26" s="323"/>
      <c r="V26" s="324"/>
      <c r="W26" s="327"/>
      <c r="X26" s="327"/>
      <c r="Y26" s="327"/>
      <c r="Z26" s="327"/>
      <c r="AA26" s="327"/>
      <c r="AB26" s="327"/>
      <c r="AC26" s="327"/>
      <c r="AD26" s="327"/>
      <c r="AE26" s="327"/>
      <c r="AF26" s="327"/>
      <c r="AG26" s="327"/>
      <c r="AH26" s="327"/>
      <c r="AI26" s="327"/>
      <c r="AJ26" s="328"/>
      <c r="AK26" s="103"/>
      <c r="AL26" s="103"/>
      <c r="AO26" s="92"/>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row>
    <row r="27" spans="2:74" s="90" customFormat="1" ht="15" customHeight="1" x14ac:dyDescent="0.2">
      <c r="B27" s="309"/>
      <c r="C27" s="310"/>
      <c r="D27" s="310"/>
      <c r="E27" s="310"/>
      <c r="F27" s="310"/>
      <c r="G27" s="310"/>
      <c r="H27" s="310"/>
      <c r="I27" s="310"/>
      <c r="J27" s="310"/>
      <c r="K27" s="310"/>
      <c r="L27" s="310"/>
      <c r="M27" s="310"/>
      <c r="N27" s="310"/>
      <c r="O27" s="310"/>
      <c r="P27" s="310"/>
      <c r="Q27" s="310"/>
      <c r="R27" s="310"/>
      <c r="S27" s="311"/>
      <c r="T27" s="315"/>
      <c r="U27" s="316"/>
      <c r="V27" s="317"/>
      <c r="W27" s="329"/>
      <c r="X27" s="329"/>
      <c r="Y27" s="329"/>
      <c r="Z27" s="329"/>
      <c r="AA27" s="329"/>
      <c r="AB27" s="329"/>
      <c r="AC27" s="329"/>
      <c r="AD27" s="329"/>
      <c r="AE27" s="329"/>
      <c r="AF27" s="329"/>
      <c r="AG27" s="329"/>
      <c r="AH27" s="329"/>
      <c r="AI27" s="329"/>
      <c r="AJ27" s="330"/>
      <c r="AO27" s="92"/>
      <c r="AP27" s="92"/>
    </row>
    <row r="28" spans="2:74" s="90" customFormat="1" ht="15" customHeight="1" x14ac:dyDescent="0.2">
      <c r="B28" s="289" t="s">
        <v>9</v>
      </c>
      <c r="C28" s="290"/>
      <c r="D28" s="290"/>
      <c r="E28" s="290"/>
      <c r="F28" s="290"/>
      <c r="G28" s="290"/>
      <c r="H28" s="290"/>
      <c r="I28" s="290"/>
      <c r="J28" s="290"/>
      <c r="K28" s="290"/>
      <c r="L28" s="290"/>
      <c r="M28" s="290"/>
      <c r="N28" s="290"/>
      <c r="O28" s="290"/>
      <c r="P28" s="290"/>
      <c r="Q28" s="290"/>
      <c r="R28" s="290"/>
      <c r="S28" s="291"/>
      <c r="T28" s="294"/>
      <c r="U28" s="295"/>
      <c r="V28" s="295"/>
      <c r="W28" s="295"/>
      <c r="X28" s="295"/>
      <c r="Y28" s="295"/>
      <c r="Z28" s="295"/>
      <c r="AA28" s="295"/>
      <c r="AB28" s="295"/>
      <c r="AC28" s="295"/>
      <c r="AD28" s="295"/>
      <c r="AE28" s="295"/>
      <c r="AF28" s="295"/>
      <c r="AG28" s="295"/>
      <c r="AH28" s="295"/>
      <c r="AI28" s="295"/>
      <c r="AJ28" s="296"/>
      <c r="AO28" s="92"/>
      <c r="AP28" s="92"/>
    </row>
    <row r="29" spans="2:74" s="90" customFormat="1" ht="15" customHeight="1" x14ac:dyDescent="0.2">
      <c r="B29" s="289" t="s">
        <v>238</v>
      </c>
      <c r="C29" s="290"/>
      <c r="D29" s="290"/>
      <c r="E29" s="290"/>
      <c r="F29" s="290"/>
      <c r="G29" s="290"/>
      <c r="H29" s="290"/>
      <c r="I29" s="290"/>
      <c r="J29" s="290"/>
      <c r="K29" s="290"/>
      <c r="L29" s="290"/>
      <c r="M29" s="290"/>
      <c r="N29" s="290"/>
      <c r="O29" s="290"/>
      <c r="P29" s="290"/>
      <c r="Q29" s="290"/>
      <c r="R29" s="290"/>
      <c r="S29" s="291"/>
      <c r="T29" s="297"/>
      <c r="U29" s="298"/>
      <c r="V29" s="298"/>
      <c r="W29" s="298"/>
      <c r="X29" s="298"/>
      <c r="Y29" s="102" t="s">
        <v>127</v>
      </c>
      <c r="Z29" s="298"/>
      <c r="AA29" s="298"/>
      <c r="AB29" s="298"/>
      <c r="AC29" s="102" t="s">
        <v>237</v>
      </c>
      <c r="AD29" s="298"/>
      <c r="AE29" s="298"/>
      <c r="AF29" s="298"/>
      <c r="AG29" s="102" t="s">
        <v>236</v>
      </c>
      <c r="AH29" s="298"/>
      <c r="AI29" s="298"/>
      <c r="AJ29" s="299"/>
      <c r="AO29" s="92"/>
      <c r="AP29" s="92"/>
    </row>
    <row r="30" spans="2:74" s="90" customFormat="1" ht="15" customHeight="1" x14ac:dyDescent="0.2">
      <c r="B30" s="289" t="s">
        <v>235</v>
      </c>
      <c r="C30" s="290"/>
      <c r="D30" s="290"/>
      <c r="E30" s="290"/>
      <c r="F30" s="290"/>
      <c r="G30" s="290"/>
      <c r="H30" s="290"/>
      <c r="I30" s="290"/>
      <c r="J30" s="290"/>
      <c r="K30" s="290"/>
      <c r="L30" s="290"/>
      <c r="M30" s="290"/>
      <c r="N30" s="290"/>
      <c r="O30" s="290"/>
      <c r="P30" s="290"/>
      <c r="Q30" s="290"/>
      <c r="R30" s="290"/>
      <c r="S30" s="291"/>
      <c r="T30" s="289" t="s">
        <v>234</v>
      </c>
      <c r="U30" s="290"/>
      <c r="V30" s="290"/>
      <c r="W30" s="290"/>
      <c r="X30" s="290"/>
      <c r="Y30" s="290"/>
      <c r="Z30" s="290"/>
      <c r="AA30" s="290"/>
      <c r="AB30" s="290"/>
      <c r="AC30" s="290"/>
      <c r="AD30" s="290"/>
      <c r="AE30" s="290"/>
      <c r="AF30" s="290"/>
      <c r="AG30" s="290"/>
      <c r="AH30" s="290"/>
      <c r="AI30" s="290"/>
      <c r="AJ30" s="291"/>
      <c r="AO30" s="92"/>
      <c r="AP30" s="92"/>
    </row>
    <row r="31" spans="2:74" s="90" customFormat="1" ht="15" customHeight="1" x14ac:dyDescent="0.2">
      <c r="B31" s="281"/>
      <c r="C31" s="281"/>
      <c r="D31" s="282" t="s">
        <v>8</v>
      </c>
      <c r="E31" s="282"/>
      <c r="F31" s="282"/>
      <c r="G31" s="282"/>
      <c r="H31" s="282"/>
      <c r="I31" s="282"/>
      <c r="J31" s="282"/>
      <c r="K31" s="282"/>
      <c r="L31" s="282"/>
      <c r="M31" s="282"/>
      <c r="N31" s="282"/>
      <c r="O31" s="282"/>
      <c r="P31" s="282"/>
      <c r="Q31" s="282"/>
      <c r="R31" s="282"/>
      <c r="S31" s="282"/>
      <c r="T31" s="698" t="s">
        <v>7</v>
      </c>
      <c r="U31" s="699"/>
      <c r="V31" s="699"/>
      <c r="W31" s="699"/>
      <c r="X31" s="699"/>
      <c r="Y31" s="699"/>
      <c r="Z31" s="699"/>
      <c r="AA31" s="699"/>
      <c r="AB31" s="699"/>
      <c r="AC31" s="699"/>
      <c r="AD31" s="699"/>
      <c r="AE31" s="699"/>
      <c r="AF31" s="699"/>
      <c r="AG31" s="699"/>
      <c r="AH31" s="699"/>
      <c r="AI31" s="699"/>
      <c r="AJ31" s="700"/>
      <c r="AO31" s="92"/>
      <c r="AP31" s="92"/>
    </row>
    <row r="32" spans="2:74" s="90" customFormat="1" ht="15" customHeight="1" x14ac:dyDescent="0.2">
      <c r="B32" s="281"/>
      <c r="C32" s="281"/>
      <c r="D32" s="282" t="s">
        <v>233</v>
      </c>
      <c r="E32" s="282"/>
      <c r="F32" s="282"/>
      <c r="G32" s="282"/>
      <c r="H32" s="282"/>
      <c r="I32" s="282"/>
      <c r="J32" s="282"/>
      <c r="K32" s="282"/>
      <c r="L32" s="282"/>
      <c r="M32" s="282"/>
      <c r="N32" s="282"/>
      <c r="O32" s="282"/>
      <c r="P32" s="282"/>
      <c r="Q32" s="282"/>
      <c r="R32" s="282"/>
      <c r="S32" s="282"/>
      <c r="T32" s="283"/>
      <c r="U32" s="284"/>
      <c r="V32" s="284"/>
      <c r="W32" s="284"/>
      <c r="X32" s="284"/>
      <c r="Y32" s="284"/>
      <c r="Z32" s="284"/>
      <c r="AA32" s="284"/>
      <c r="AB32" s="284"/>
      <c r="AC32" s="284"/>
      <c r="AD32" s="284"/>
      <c r="AE32" s="284"/>
      <c r="AF32" s="284"/>
      <c r="AG32" s="284"/>
      <c r="AH32" s="284"/>
      <c r="AI32" s="284"/>
      <c r="AJ32" s="285"/>
      <c r="AO32" s="92"/>
      <c r="AP32" s="92"/>
    </row>
    <row r="33" spans="2:47" s="90" customFormat="1" ht="15" customHeight="1" x14ac:dyDescent="0.2">
      <c r="B33" s="287"/>
      <c r="C33" s="287"/>
      <c r="D33" s="293" t="s">
        <v>414</v>
      </c>
      <c r="E33" s="293"/>
      <c r="F33" s="293"/>
      <c r="G33" s="293"/>
      <c r="H33" s="293"/>
      <c r="I33" s="293"/>
      <c r="J33" s="293"/>
      <c r="K33" s="293"/>
      <c r="L33" s="293"/>
      <c r="M33" s="293"/>
      <c r="N33" s="293"/>
      <c r="O33" s="293"/>
      <c r="P33" s="293"/>
      <c r="Q33" s="293"/>
      <c r="R33" s="293"/>
      <c r="S33" s="293"/>
      <c r="T33" s="283"/>
      <c r="U33" s="284"/>
      <c r="V33" s="284"/>
      <c r="W33" s="284"/>
      <c r="X33" s="284"/>
      <c r="Y33" s="284"/>
      <c r="Z33" s="284"/>
      <c r="AA33" s="284"/>
      <c r="AB33" s="284"/>
      <c r="AC33" s="284"/>
      <c r="AD33" s="284"/>
      <c r="AE33" s="284"/>
      <c r="AF33" s="284"/>
      <c r="AG33" s="284"/>
      <c r="AH33" s="284"/>
      <c r="AI33" s="284"/>
      <c r="AJ33" s="285"/>
      <c r="AO33" s="92"/>
      <c r="AP33" s="92"/>
    </row>
    <row r="34" spans="2:47" s="90" customFormat="1" ht="15" customHeight="1" x14ac:dyDescent="0.2">
      <c r="B34" s="281"/>
      <c r="C34" s="281"/>
      <c r="D34" s="282" t="s">
        <v>232</v>
      </c>
      <c r="E34" s="282"/>
      <c r="F34" s="282"/>
      <c r="G34" s="282"/>
      <c r="H34" s="282"/>
      <c r="I34" s="282"/>
      <c r="J34" s="282"/>
      <c r="K34" s="282"/>
      <c r="L34" s="282"/>
      <c r="M34" s="282"/>
      <c r="N34" s="282"/>
      <c r="O34" s="282"/>
      <c r="P34" s="282"/>
      <c r="Q34" s="282"/>
      <c r="R34" s="282"/>
      <c r="S34" s="282"/>
      <c r="T34" s="283"/>
      <c r="U34" s="284"/>
      <c r="V34" s="284"/>
      <c r="W34" s="284"/>
      <c r="X34" s="284"/>
      <c r="Y34" s="284"/>
      <c r="Z34" s="284"/>
      <c r="AA34" s="284"/>
      <c r="AB34" s="284"/>
      <c r="AC34" s="284"/>
      <c r="AD34" s="284"/>
      <c r="AE34" s="284"/>
      <c r="AF34" s="284"/>
      <c r="AG34" s="284"/>
      <c r="AH34" s="284"/>
      <c r="AI34" s="284"/>
      <c r="AJ34" s="285"/>
      <c r="AO34" s="92"/>
      <c r="AP34" s="92"/>
    </row>
    <row r="35" spans="2:47" s="90" customFormat="1" ht="15" customHeight="1" x14ac:dyDescent="0.2">
      <c r="B35" s="281"/>
      <c r="C35" s="281"/>
      <c r="D35" s="282" t="s">
        <v>231</v>
      </c>
      <c r="E35" s="282"/>
      <c r="F35" s="282"/>
      <c r="G35" s="282"/>
      <c r="H35" s="282"/>
      <c r="I35" s="282"/>
      <c r="J35" s="282"/>
      <c r="K35" s="282"/>
      <c r="L35" s="282"/>
      <c r="M35" s="282"/>
      <c r="N35" s="282"/>
      <c r="O35" s="282"/>
      <c r="P35" s="282"/>
      <c r="Q35" s="282"/>
      <c r="R35" s="282"/>
      <c r="S35" s="282"/>
      <c r="T35" s="283"/>
      <c r="U35" s="284"/>
      <c r="V35" s="284"/>
      <c r="W35" s="284"/>
      <c r="X35" s="284"/>
      <c r="Y35" s="284"/>
      <c r="Z35" s="284"/>
      <c r="AA35" s="284"/>
      <c r="AB35" s="284"/>
      <c r="AC35" s="284"/>
      <c r="AD35" s="284"/>
      <c r="AE35" s="284"/>
      <c r="AF35" s="284"/>
      <c r="AG35" s="284"/>
      <c r="AH35" s="284"/>
      <c r="AI35" s="284"/>
      <c r="AJ35" s="285"/>
      <c r="AO35" s="92"/>
      <c r="AP35" s="92"/>
    </row>
    <row r="36" spans="2:47" s="90" customFormat="1" ht="15" customHeight="1" x14ac:dyDescent="0.2">
      <c r="B36" s="281"/>
      <c r="C36" s="281"/>
      <c r="D36" s="282" t="s">
        <v>230</v>
      </c>
      <c r="E36" s="282"/>
      <c r="F36" s="282"/>
      <c r="G36" s="282"/>
      <c r="H36" s="282"/>
      <c r="I36" s="282"/>
      <c r="J36" s="282"/>
      <c r="K36" s="282"/>
      <c r="L36" s="282"/>
      <c r="M36" s="282"/>
      <c r="N36" s="282"/>
      <c r="O36" s="282"/>
      <c r="P36" s="282"/>
      <c r="Q36" s="282"/>
      <c r="R36" s="282"/>
      <c r="S36" s="282"/>
      <c r="T36" s="283"/>
      <c r="U36" s="284"/>
      <c r="V36" s="284"/>
      <c r="W36" s="284"/>
      <c r="X36" s="284"/>
      <c r="Y36" s="284"/>
      <c r="Z36" s="284"/>
      <c r="AA36" s="284"/>
      <c r="AB36" s="284"/>
      <c r="AC36" s="284"/>
      <c r="AD36" s="284"/>
      <c r="AE36" s="284"/>
      <c r="AF36" s="284"/>
      <c r="AG36" s="284"/>
      <c r="AH36" s="284"/>
      <c r="AI36" s="284"/>
      <c r="AJ36" s="285"/>
      <c r="AO36" s="92"/>
      <c r="AP36" s="92"/>
    </row>
    <row r="37" spans="2:47" s="90" customFormat="1" ht="15" customHeight="1" x14ac:dyDescent="0.2">
      <c r="B37" s="281"/>
      <c r="C37" s="281"/>
      <c r="D37" s="282" t="s">
        <v>229</v>
      </c>
      <c r="E37" s="282"/>
      <c r="F37" s="282"/>
      <c r="G37" s="282"/>
      <c r="H37" s="282"/>
      <c r="I37" s="282"/>
      <c r="J37" s="282"/>
      <c r="K37" s="282"/>
      <c r="L37" s="282"/>
      <c r="M37" s="282"/>
      <c r="N37" s="282"/>
      <c r="O37" s="282"/>
      <c r="P37" s="282"/>
      <c r="Q37" s="282"/>
      <c r="R37" s="282"/>
      <c r="S37" s="282"/>
      <c r="T37" s="283"/>
      <c r="U37" s="284"/>
      <c r="V37" s="284"/>
      <c r="W37" s="284"/>
      <c r="X37" s="284"/>
      <c r="Y37" s="284"/>
      <c r="Z37" s="284"/>
      <c r="AA37" s="284"/>
      <c r="AB37" s="284"/>
      <c r="AC37" s="284"/>
      <c r="AD37" s="284"/>
      <c r="AE37" s="284"/>
      <c r="AF37" s="284"/>
      <c r="AG37" s="284"/>
      <c r="AH37" s="284"/>
      <c r="AI37" s="284"/>
      <c r="AJ37" s="285"/>
      <c r="AO37" s="92"/>
      <c r="AP37" s="92"/>
    </row>
    <row r="38" spans="2:47" s="90" customFormat="1" ht="15" customHeight="1" x14ac:dyDescent="0.2">
      <c r="B38" s="281"/>
      <c r="C38" s="281"/>
      <c r="D38" s="282" t="s">
        <v>228</v>
      </c>
      <c r="E38" s="282"/>
      <c r="F38" s="282"/>
      <c r="G38" s="282"/>
      <c r="H38" s="282"/>
      <c r="I38" s="282"/>
      <c r="J38" s="282"/>
      <c r="K38" s="282"/>
      <c r="L38" s="282"/>
      <c r="M38" s="282"/>
      <c r="N38" s="282"/>
      <c r="O38" s="282"/>
      <c r="P38" s="282"/>
      <c r="Q38" s="282"/>
      <c r="R38" s="282"/>
      <c r="S38" s="282"/>
      <c r="T38" s="283"/>
      <c r="U38" s="284"/>
      <c r="V38" s="284"/>
      <c r="W38" s="284"/>
      <c r="X38" s="284"/>
      <c r="Y38" s="284"/>
      <c r="Z38" s="284"/>
      <c r="AA38" s="284"/>
      <c r="AB38" s="284"/>
      <c r="AC38" s="284"/>
      <c r="AD38" s="284"/>
      <c r="AE38" s="284"/>
      <c r="AF38" s="284"/>
      <c r="AG38" s="284"/>
      <c r="AH38" s="284"/>
      <c r="AI38" s="284"/>
      <c r="AJ38" s="285"/>
      <c r="AO38" s="92"/>
      <c r="AP38" s="92"/>
    </row>
    <row r="39" spans="2:47" s="90" customFormat="1" ht="15" customHeight="1" x14ac:dyDescent="0.2">
      <c r="B39" s="281"/>
      <c r="C39" s="281"/>
      <c r="D39" s="282" t="s">
        <v>227</v>
      </c>
      <c r="E39" s="282"/>
      <c r="F39" s="282"/>
      <c r="G39" s="282"/>
      <c r="H39" s="282"/>
      <c r="I39" s="282"/>
      <c r="J39" s="282"/>
      <c r="K39" s="282"/>
      <c r="L39" s="282"/>
      <c r="M39" s="282"/>
      <c r="N39" s="282"/>
      <c r="O39" s="282"/>
      <c r="P39" s="282"/>
      <c r="Q39" s="282"/>
      <c r="R39" s="282"/>
      <c r="S39" s="282"/>
      <c r="T39" s="283"/>
      <c r="U39" s="284"/>
      <c r="V39" s="284"/>
      <c r="W39" s="284"/>
      <c r="X39" s="284"/>
      <c r="Y39" s="284"/>
      <c r="Z39" s="284"/>
      <c r="AA39" s="284"/>
      <c r="AB39" s="284"/>
      <c r="AC39" s="284"/>
      <c r="AD39" s="284"/>
      <c r="AE39" s="284"/>
      <c r="AF39" s="284"/>
      <c r="AG39" s="284"/>
      <c r="AH39" s="284"/>
      <c r="AI39" s="284"/>
      <c r="AJ39" s="285"/>
      <c r="AO39" s="92"/>
      <c r="AP39" s="92"/>
    </row>
    <row r="40" spans="2:47" s="90" customFormat="1" ht="15" customHeight="1" x14ac:dyDescent="0.2">
      <c r="B40" s="281"/>
      <c r="C40" s="281"/>
      <c r="D40" s="282" t="s">
        <v>226</v>
      </c>
      <c r="E40" s="282"/>
      <c r="F40" s="282"/>
      <c r="G40" s="282"/>
      <c r="H40" s="282"/>
      <c r="I40" s="282"/>
      <c r="J40" s="282"/>
      <c r="K40" s="282"/>
      <c r="L40" s="282"/>
      <c r="M40" s="282"/>
      <c r="N40" s="282"/>
      <c r="O40" s="282"/>
      <c r="P40" s="282"/>
      <c r="Q40" s="282"/>
      <c r="R40" s="282"/>
      <c r="S40" s="282"/>
      <c r="T40" s="283"/>
      <c r="U40" s="284"/>
      <c r="V40" s="284"/>
      <c r="W40" s="284"/>
      <c r="X40" s="284"/>
      <c r="Y40" s="284"/>
      <c r="Z40" s="284"/>
      <c r="AA40" s="284"/>
      <c r="AB40" s="284"/>
      <c r="AC40" s="284"/>
      <c r="AD40" s="284"/>
      <c r="AE40" s="284"/>
      <c r="AF40" s="284"/>
      <c r="AG40" s="284"/>
      <c r="AH40" s="284"/>
      <c r="AI40" s="284"/>
      <c r="AJ40" s="285"/>
      <c r="AO40" s="92"/>
      <c r="AP40" s="92"/>
    </row>
    <row r="41" spans="2:47" s="90" customFormat="1" ht="15" customHeight="1" x14ac:dyDescent="0.2">
      <c r="B41" s="297"/>
      <c r="C41" s="299"/>
      <c r="D41" s="701" t="s">
        <v>469</v>
      </c>
      <c r="E41" s="702"/>
      <c r="F41" s="702"/>
      <c r="G41" s="702"/>
      <c r="H41" s="702"/>
      <c r="I41" s="702"/>
      <c r="J41" s="702"/>
      <c r="K41" s="702"/>
      <c r="L41" s="702"/>
      <c r="M41" s="702"/>
      <c r="N41" s="702"/>
      <c r="O41" s="702"/>
      <c r="P41" s="702"/>
      <c r="Q41" s="702"/>
      <c r="R41" s="702"/>
      <c r="S41" s="703"/>
      <c r="T41" s="704"/>
      <c r="U41" s="705"/>
      <c r="V41" s="705"/>
      <c r="W41" s="705"/>
      <c r="X41" s="705"/>
      <c r="Y41" s="705"/>
      <c r="Z41" s="705"/>
      <c r="AA41" s="705"/>
      <c r="AB41" s="705"/>
      <c r="AC41" s="705"/>
      <c r="AD41" s="705"/>
      <c r="AE41" s="705"/>
      <c r="AF41" s="705"/>
      <c r="AG41" s="705"/>
      <c r="AH41" s="705"/>
      <c r="AI41" s="705"/>
      <c r="AJ41" s="706"/>
      <c r="AO41" s="92"/>
      <c r="AP41" s="92"/>
    </row>
    <row r="42" spans="2:47" s="90" customFormat="1" ht="15" customHeight="1" x14ac:dyDescent="0.2">
      <c r="B42" s="297"/>
      <c r="C42" s="299"/>
      <c r="D42" s="701" t="s">
        <v>470</v>
      </c>
      <c r="E42" s="702"/>
      <c r="F42" s="702"/>
      <c r="G42" s="702"/>
      <c r="H42" s="702"/>
      <c r="I42" s="702"/>
      <c r="J42" s="702"/>
      <c r="K42" s="702"/>
      <c r="L42" s="702"/>
      <c r="M42" s="702"/>
      <c r="N42" s="702"/>
      <c r="O42" s="702"/>
      <c r="P42" s="702"/>
      <c r="Q42" s="702"/>
      <c r="R42" s="702"/>
      <c r="S42" s="702"/>
      <c r="T42" s="707"/>
      <c r="U42" s="708"/>
      <c r="V42" s="708"/>
      <c r="W42" s="708"/>
      <c r="X42" s="708"/>
      <c r="Y42" s="708"/>
      <c r="Z42" s="708"/>
      <c r="AA42" s="708"/>
      <c r="AB42" s="708"/>
      <c r="AC42" s="708"/>
      <c r="AD42" s="708"/>
      <c r="AE42" s="708"/>
      <c r="AF42" s="708"/>
      <c r="AG42" s="708"/>
      <c r="AH42" s="708"/>
      <c r="AI42" s="708"/>
      <c r="AJ42" s="709"/>
      <c r="AK42" s="710"/>
      <c r="AO42" s="92"/>
      <c r="AP42" s="92"/>
    </row>
    <row r="43" spans="2:47" s="90" customFormat="1" ht="15" customHeight="1" x14ac:dyDescent="0.2">
      <c r="B43" s="281"/>
      <c r="C43" s="281"/>
      <c r="D43" s="282" t="s">
        <v>225</v>
      </c>
      <c r="E43" s="282"/>
      <c r="F43" s="282"/>
      <c r="G43" s="282"/>
      <c r="H43" s="282"/>
      <c r="I43" s="282"/>
      <c r="J43" s="282"/>
      <c r="K43" s="282"/>
      <c r="L43" s="282"/>
      <c r="M43" s="282"/>
      <c r="N43" s="282"/>
      <c r="O43" s="282"/>
      <c r="P43" s="282"/>
      <c r="Q43" s="282"/>
      <c r="R43" s="282"/>
      <c r="S43" s="282"/>
      <c r="T43" s="292" t="s">
        <v>224</v>
      </c>
      <c r="U43" s="292"/>
      <c r="V43" s="292"/>
      <c r="W43" s="292"/>
      <c r="X43" s="292"/>
      <c r="Y43" s="292"/>
      <c r="Z43" s="292"/>
      <c r="AA43" s="292"/>
      <c r="AB43" s="292"/>
      <c r="AC43" s="292"/>
      <c r="AD43" s="292"/>
      <c r="AE43" s="292"/>
      <c r="AF43" s="292"/>
      <c r="AG43" s="292"/>
      <c r="AH43" s="292"/>
      <c r="AI43" s="292"/>
      <c r="AJ43" s="292"/>
      <c r="AO43" s="92"/>
      <c r="AP43" s="92"/>
    </row>
    <row r="44" spans="2:47" s="90" customFormat="1" ht="15" customHeight="1" x14ac:dyDescent="0.2">
      <c r="B44" s="281"/>
      <c r="C44" s="281"/>
      <c r="D44" s="286" t="s">
        <v>223</v>
      </c>
      <c r="E44" s="286"/>
      <c r="F44" s="286"/>
      <c r="G44" s="286"/>
      <c r="H44" s="286"/>
      <c r="I44" s="286"/>
      <c r="J44" s="286"/>
      <c r="K44" s="286"/>
      <c r="L44" s="286"/>
      <c r="M44" s="286"/>
      <c r="N44" s="286"/>
      <c r="O44" s="286"/>
      <c r="P44" s="286"/>
      <c r="Q44" s="286"/>
      <c r="R44" s="286"/>
      <c r="S44" s="286"/>
      <c r="T44" s="292"/>
      <c r="U44" s="292"/>
      <c r="V44" s="292"/>
      <c r="W44" s="292"/>
      <c r="X44" s="292"/>
      <c r="Y44" s="292"/>
      <c r="Z44" s="292"/>
      <c r="AA44" s="292"/>
      <c r="AB44" s="292"/>
      <c r="AC44" s="292"/>
      <c r="AD44" s="292"/>
      <c r="AE44" s="292"/>
      <c r="AF44" s="292"/>
      <c r="AG44" s="292"/>
      <c r="AH44" s="292"/>
      <c r="AI44" s="292"/>
      <c r="AJ44" s="292"/>
      <c r="AO44" s="92"/>
      <c r="AP44" s="92"/>
    </row>
    <row r="45" spans="2:47" s="90" customFormat="1" ht="30" customHeight="1" x14ac:dyDescent="0.2">
      <c r="B45" s="281"/>
      <c r="C45" s="281"/>
      <c r="D45" s="280" t="s">
        <v>222</v>
      </c>
      <c r="E45" s="280"/>
      <c r="F45" s="280"/>
      <c r="G45" s="280"/>
      <c r="H45" s="280"/>
      <c r="I45" s="280"/>
      <c r="J45" s="280"/>
      <c r="K45" s="280"/>
      <c r="L45" s="280"/>
      <c r="M45" s="280"/>
      <c r="N45" s="280"/>
      <c r="O45" s="280"/>
      <c r="P45" s="280"/>
      <c r="Q45" s="280"/>
      <c r="R45" s="280"/>
      <c r="S45" s="280"/>
      <c r="T45" s="292"/>
      <c r="U45" s="292"/>
      <c r="V45" s="292"/>
      <c r="W45" s="292"/>
      <c r="X45" s="292"/>
      <c r="Y45" s="292"/>
      <c r="Z45" s="292"/>
      <c r="AA45" s="292"/>
      <c r="AB45" s="292"/>
      <c r="AC45" s="292"/>
      <c r="AD45" s="292"/>
      <c r="AE45" s="292"/>
      <c r="AF45" s="292"/>
      <c r="AG45" s="292"/>
      <c r="AH45" s="292"/>
      <c r="AI45" s="292"/>
      <c r="AJ45" s="292"/>
      <c r="AO45" s="92"/>
      <c r="AP45" s="92"/>
    </row>
    <row r="46" spans="2:47" s="90" customFormat="1" ht="30" customHeight="1" x14ac:dyDescent="0.2">
      <c r="B46" s="287"/>
      <c r="C46" s="287"/>
      <c r="D46" s="288" t="s">
        <v>415</v>
      </c>
      <c r="E46" s="288"/>
      <c r="F46" s="288"/>
      <c r="G46" s="288"/>
      <c r="H46" s="288"/>
      <c r="I46" s="288"/>
      <c r="J46" s="288"/>
      <c r="K46" s="288"/>
      <c r="L46" s="288"/>
      <c r="M46" s="288"/>
      <c r="N46" s="288"/>
      <c r="O46" s="288"/>
      <c r="P46" s="288"/>
      <c r="Q46" s="288"/>
      <c r="R46" s="288"/>
      <c r="S46" s="288"/>
      <c r="T46" s="292"/>
      <c r="U46" s="292"/>
      <c r="V46" s="292"/>
      <c r="W46" s="292"/>
      <c r="X46" s="292"/>
      <c r="Y46" s="292"/>
      <c r="Z46" s="292"/>
      <c r="AA46" s="292"/>
      <c r="AB46" s="292"/>
      <c r="AC46" s="292"/>
      <c r="AD46" s="292"/>
      <c r="AE46" s="292"/>
      <c r="AF46" s="292"/>
      <c r="AG46" s="292"/>
      <c r="AH46" s="292"/>
      <c r="AI46" s="292"/>
      <c r="AJ46" s="292"/>
      <c r="AO46" s="92"/>
      <c r="AP46" s="92"/>
    </row>
    <row r="47" spans="2:47" s="90" customFormat="1" ht="15" customHeight="1" x14ac:dyDescent="0.2">
      <c r="B47" s="281"/>
      <c r="C47" s="281"/>
      <c r="D47" s="282" t="s">
        <v>221</v>
      </c>
      <c r="E47" s="282"/>
      <c r="F47" s="282"/>
      <c r="G47" s="282"/>
      <c r="H47" s="282"/>
      <c r="I47" s="282"/>
      <c r="J47" s="282"/>
      <c r="K47" s="282"/>
      <c r="L47" s="282"/>
      <c r="M47" s="282"/>
      <c r="N47" s="282"/>
      <c r="O47" s="282"/>
      <c r="P47" s="282"/>
      <c r="Q47" s="282"/>
      <c r="R47" s="282"/>
      <c r="S47" s="282"/>
      <c r="T47" s="292"/>
      <c r="U47" s="292"/>
      <c r="V47" s="292"/>
      <c r="W47" s="292"/>
      <c r="X47" s="292"/>
      <c r="Y47" s="292"/>
      <c r="Z47" s="292"/>
      <c r="AA47" s="292"/>
      <c r="AB47" s="292"/>
      <c r="AC47" s="292"/>
      <c r="AD47" s="292"/>
      <c r="AE47" s="292"/>
      <c r="AF47" s="292"/>
      <c r="AG47" s="292"/>
      <c r="AH47" s="292"/>
      <c r="AI47" s="292"/>
      <c r="AJ47" s="292"/>
      <c r="AO47" s="92"/>
      <c r="AP47" s="92"/>
    </row>
    <row r="48" spans="2:47" s="90" customFormat="1" ht="15" customHeight="1" x14ac:dyDescent="0.2">
      <c r="B48" s="281"/>
      <c r="C48" s="281"/>
      <c r="D48" s="282" t="s">
        <v>220</v>
      </c>
      <c r="E48" s="282"/>
      <c r="F48" s="282"/>
      <c r="G48" s="282"/>
      <c r="H48" s="282"/>
      <c r="I48" s="282"/>
      <c r="J48" s="282"/>
      <c r="K48" s="282"/>
      <c r="L48" s="282"/>
      <c r="M48" s="282"/>
      <c r="N48" s="282"/>
      <c r="O48" s="282"/>
      <c r="P48" s="282"/>
      <c r="Q48" s="282"/>
      <c r="R48" s="282"/>
      <c r="S48" s="282"/>
      <c r="T48" s="292"/>
      <c r="U48" s="292"/>
      <c r="V48" s="292"/>
      <c r="W48" s="292"/>
      <c r="X48" s="292"/>
      <c r="Y48" s="292"/>
      <c r="Z48" s="292"/>
      <c r="AA48" s="292"/>
      <c r="AB48" s="292"/>
      <c r="AC48" s="292"/>
      <c r="AD48" s="292"/>
      <c r="AE48" s="292"/>
      <c r="AF48" s="292"/>
      <c r="AG48" s="292"/>
      <c r="AH48" s="292"/>
      <c r="AI48" s="292"/>
      <c r="AJ48" s="292"/>
      <c r="AO48" s="92"/>
      <c r="AP48" s="92"/>
      <c r="AU48" s="101" t="s">
        <v>217</v>
      </c>
    </row>
    <row r="49" spans="2:74" s="90" customFormat="1" ht="15" customHeight="1" x14ac:dyDescent="0.2">
      <c r="B49" s="281"/>
      <c r="C49" s="281"/>
      <c r="D49" s="282" t="s">
        <v>219</v>
      </c>
      <c r="E49" s="282"/>
      <c r="F49" s="282"/>
      <c r="G49" s="282"/>
      <c r="H49" s="282"/>
      <c r="I49" s="282"/>
      <c r="J49" s="282"/>
      <c r="K49" s="282"/>
      <c r="L49" s="282"/>
      <c r="M49" s="282"/>
      <c r="N49" s="282"/>
      <c r="O49" s="282"/>
      <c r="P49" s="282"/>
      <c r="Q49" s="282"/>
      <c r="R49" s="282"/>
      <c r="S49" s="282"/>
      <c r="T49" s="292"/>
      <c r="U49" s="292"/>
      <c r="V49" s="292"/>
      <c r="W49" s="292"/>
      <c r="X49" s="292"/>
      <c r="Y49" s="292"/>
      <c r="Z49" s="292"/>
      <c r="AA49" s="292"/>
      <c r="AB49" s="292"/>
      <c r="AC49" s="292"/>
      <c r="AD49" s="292"/>
      <c r="AE49" s="292"/>
      <c r="AF49" s="292"/>
      <c r="AG49" s="292"/>
      <c r="AH49" s="292"/>
      <c r="AI49" s="292"/>
      <c r="AJ49" s="292"/>
      <c r="AO49" s="92"/>
      <c r="AP49" s="92"/>
      <c r="AU49" s="101"/>
    </row>
    <row r="50" spans="2:74" s="90" customFormat="1" ht="15" customHeight="1" x14ac:dyDescent="0.2">
      <c r="B50" s="281"/>
      <c r="C50" s="281"/>
      <c r="D50" s="280" t="s">
        <v>218</v>
      </c>
      <c r="E50" s="280"/>
      <c r="F50" s="280"/>
      <c r="G50" s="280"/>
      <c r="H50" s="280"/>
      <c r="I50" s="280"/>
      <c r="J50" s="280"/>
      <c r="K50" s="280"/>
      <c r="L50" s="280"/>
      <c r="M50" s="280"/>
      <c r="N50" s="280"/>
      <c r="O50" s="280"/>
      <c r="P50" s="280"/>
      <c r="Q50" s="280"/>
      <c r="R50" s="280"/>
      <c r="S50" s="280"/>
      <c r="T50" s="292"/>
      <c r="U50" s="292"/>
      <c r="V50" s="292"/>
      <c r="W50" s="292"/>
      <c r="X50" s="292"/>
      <c r="Y50" s="292"/>
      <c r="Z50" s="292"/>
      <c r="AA50" s="292"/>
      <c r="AB50" s="292"/>
      <c r="AC50" s="292"/>
      <c r="AD50" s="292"/>
      <c r="AE50" s="292"/>
      <c r="AF50" s="292"/>
      <c r="AG50" s="292"/>
      <c r="AH50" s="292"/>
      <c r="AI50" s="292"/>
      <c r="AJ50" s="292"/>
      <c r="AO50" s="92"/>
      <c r="AP50" s="92"/>
    </row>
    <row r="51" spans="2:74" s="90" customFormat="1" ht="15" customHeight="1" x14ac:dyDescent="0.2">
      <c r="B51" s="281"/>
      <c r="C51" s="281"/>
      <c r="D51" s="280" t="s">
        <v>216</v>
      </c>
      <c r="E51" s="280"/>
      <c r="F51" s="280"/>
      <c r="G51" s="280"/>
      <c r="H51" s="280"/>
      <c r="I51" s="280"/>
      <c r="J51" s="280"/>
      <c r="K51" s="280"/>
      <c r="L51" s="280"/>
      <c r="M51" s="280"/>
      <c r="N51" s="280"/>
      <c r="O51" s="280"/>
      <c r="P51" s="280"/>
      <c r="Q51" s="280"/>
      <c r="R51" s="280"/>
      <c r="S51" s="280"/>
      <c r="T51" s="292"/>
      <c r="U51" s="292"/>
      <c r="V51" s="292"/>
      <c r="W51" s="292"/>
      <c r="X51" s="292"/>
      <c r="Y51" s="292"/>
      <c r="Z51" s="292"/>
      <c r="AA51" s="292"/>
      <c r="AB51" s="292"/>
      <c r="AC51" s="292"/>
      <c r="AD51" s="292"/>
      <c r="AE51" s="292"/>
      <c r="AF51" s="292"/>
      <c r="AG51" s="292"/>
      <c r="AH51" s="292"/>
      <c r="AI51" s="292"/>
      <c r="AJ51" s="292"/>
      <c r="AO51" s="92"/>
      <c r="AP51" s="92"/>
    </row>
    <row r="52" spans="2:74" s="90" customFormat="1" ht="15" customHeight="1" x14ac:dyDescent="0.2">
      <c r="B52" s="281"/>
      <c r="C52" s="281"/>
      <c r="D52" s="282" t="s">
        <v>215</v>
      </c>
      <c r="E52" s="282"/>
      <c r="F52" s="282"/>
      <c r="G52" s="282"/>
      <c r="H52" s="282"/>
      <c r="I52" s="282"/>
      <c r="J52" s="282"/>
      <c r="K52" s="282"/>
      <c r="L52" s="282"/>
      <c r="M52" s="282"/>
      <c r="N52" s="282"/>
      <c r="O52" s="282"/>
      <c r="P52" s="282"/>
      <c r="Q52" s="282"/>
      <c r="R52" s="282"/>
      <c r="S52" s="282"/>
      <c r="T52" s="292"/>
      <c r="U52" s="292"/>
      <c r="V52" s="292"/>
      <c r="W52" s="292"/>
      <c r="X52" s="292"/>
      <c r="Y52" s="292"/>
      <c r="Z52" s="292"/>
      <c r="AA52" s="292"/>
      <c r="AB52" s="292"/>
      <c r="AC52" s="292"/>
      <c r="AD52" s="292"/>
      <c r="AE52" s="292"/>
      <c r="AF52" s="292"/>
      <c r="AG52" s="292"/>
      <c r="AH52" s="292"/>
      <c r="AI52" s="292"/>
      <c r="AJ52" s="292"/>
      <c r="AO52" s="92"/>
      <c r="AP52" s="92"/>
    </row>
    <row r="53" spans="2:74" s="90" customFormat="1" ht="15" customHeight="1" x14ac:dyDescent="0.2">
      <c r="B53" s="281"/>
      <c r="C53" s="281"/>
      <c r="D53" s="282" t="s">
        <v>214</v>
      </c>
      <c r="E53" s="282"/>
      <c r="F53" s="282"/>
      <c r="G53" s="282"/>
      <c r="H53" s="282"/>
      <c r="I53" s="282"/>
      <c r="J53" s="282"/>
      <c r="K53" s="282"/>
      <c r="L53" s="282"/>
      <c r="M53" s="282"/>
      <c r="N53" s="282"/>
      <c r="O53" s="282"/>
      <c r="P53" s="282"/>
      <c r="Q53" s="282"/>
      <c r="R53" s="282"/>
      <c r="S53" s="282"/>
      <c r="T53" s="292"/>
      <c r="U53" s="292"/>
      <c r="V53" s="292"/>
      <c r="W53" s="292"/>
      <c r="X53" s="292"/>
      <c r="Y53" s="292"/>
      <c r="Z53" s="292"/>
      <c r="AA53" s="292"/>
      <c r="AB53" s="292"/>
      <c r="AC53" s="292"/>
      <c r="AD53" s="292"/>
      <c r="AE53" s="292"/>
      <c r="AF53" s="292"/>
      <c r="AG53" s="292"/>
      <c r="AH53" s="292"/>
      <c r="AI53" s="292"/>
      <c r="AJ53" s="292"/>
      <c r="AO53" s="92"/>
      <c r="AP53" s="92"/>
    </row>
    <row r="54" spans="2:74" s="90" customFormat="1" ht="15" customHeight="1" x14ac:dyDescent="0.2">
      <c r="B54" s="281"/>
      <c r="C54" s="281"/>
      <c r="D54" s="282" t="s">
        <v>213</v>
      </c>
      <c r="E54" s="282"/>
      <c r="F54" s="282"/>
      <c r="G54" s="282"/>
      <c r="H54" s="282"/>
      <c r="I54" s="282"/>
      <c r="J54" s="282"/>
      <c r="K54" s="282"/>
      <c r="L54" s="282"/>
      <c r="M54" s="282"/>
      <c r="N54" s="282"/>
      <c r="O54" s="282"/>
      <c r="P54" s="282"/>
      <c r="Q54" s="282"/>
      <c r="R54" s="282"/>
      <c r="S54" s="282"/>
      <c r="T54" s="292"/>
      <c r="U54" s="292"/>
      <c r="V54" s="292"/>
      <c r="W54" s="292"/>
      <c r="X54" s="292"/>
      <c r="Y54" s="292"/>
      <c r="Z54" s="292"/>
      <c r="AA54" s="292"/>
      <c r="AB54" s="292"/>
      <c r="AC54" s="292"/>
      <c r="AD54" s="292"/>
      <c r="AE54" s="292"/>
      <c r="AF54" s="292"/>
      <c r="AG54" s="292"/>
      <c r="AH54" s="292"/>
      <c r="AI54" s="292"/>
      <c r="AJ54" s="292"/>
      <c r="AO54" s="92"/>
      <c r="AP54" s="92"/>
    </row>
    <row r="55" spans="2:74" s="90" customFormat="1" ht="15" customHeight="1" x14ac:dyDescent="0.2">
      <c r="B55" s="100"/>
      <c r="C55" s="100"/>
      <c r="D55" s="91"/>
      <c r="E55" s="91"/>
      <c r="F55" s="91"/>
      <c r="G55" s="91"/>
      <c r="H55" s="91"/>
      <c r="I55" s="91"/>
      <c r="J55" s="91"/>
      <c r="K55" s="91"/>
      <c r="L55" s="91"/>
      <c r="M55" s="91"/>
      <c r="N55" s="91"/>
      <c r="O55" s="91"/>
      <c r="P55" s="91"/>
      <c r="Q55" s="91"/>
      <c r="R55" s="91"/>
      <c r="S55" s="91"/>
      <c r="T55" s="97"/>
      <c r="U55" s="97"/>
      <c r="V55" s="97"/>
      <c r="W55" s="97"/>
      <c r="X55" s="97"/>
      <c r="Y55" s="97"/>
      <c r="Z55" s="97"/>
      <c r="AA55" s="97"/>
      <c r="AB55" s="97"/>
      <c r="AC55" s="97"/>
      <c r="AD55" s="97"/>
      <c r="AE55" s="97"/>
      <c r="AF55" s="97"/>
      <c r="AG55" s="97"/>
      <c r="AH55" s="97"/>
      <c r="AI55" s="97"/>
      <c r="AJ55" s="97"/>
      <c r="AO55" s="92"/>
      <c r="AP55" s="92"/>
    </row>
    <row r="56" spans="2:74" s="90" customFormat="1" ht="15" customHeight="1" x14ac:dyDescent="0.2">
      <c r="B56" s="99" t="s">
        <v>212</v>
      </c>
      <c r="C56" s="99"/>
      <c r="D56" s="97" t="s">
        <v>211</v>
      </c>
      <c r="E56" s="91" t="s">
        <v>210</v>
      </c>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O56" s="95"/>
      <c r="AP56" s="94"/>
      <c r="AQ56" s="94"/>
      <c r="AR56" s="94"/>
      <c r="AS56" s="94"/>
      <c r="AT56" s="94"/>
      <c r="AU56" s="94"/>
      <c r="AV56" s="94"/>
      <c r="AW56" s="92"/>
    </row>
    <row r="57" spans="2:74" s="90" customFormat="1" ht="14.25" customHeight="1" x14ac:dyDescent="0.2">
      <c r="B57" s="98"/>
      <c r="C57" s="91"/>
      <c r="D57" s="97" t="s">
        <v>209</v>
      </c>
      <c r="E57" s="91" t="s">
        <v>208</v>
      </c>
      <c r="F57" s="97"/>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P57" s="93"/>
      <c r="AQ57" s="93"/>
      <c r="AR57" s="93"/>
      <c r="AS57" s="93"/>
      <c r="AT57" s="93"/>
      <c r="AU57" s="93"/>
      <c r="AV57" s="92"/>
      <c r="AW57" s="92"/>
    </row>
    <row r="58" spans="2:74" s="90" customFormat="1" ht="14.25" customHeight="1" x14ac:dyDescent="0.2">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row>
    <row r="59" spans="2:74" ht="14.25" customHeight="1" x14ac:dyDescent="0.2">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row>
    <row r="60" spans="2:74" ht="14.25" customHeight="1" x14ac:dyDescent="0.2">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row>
    <row r="61" spans="2:74" ht="20.100000000000001" customHeight="1" x14ac:dyDescent="0.2">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row>
    <row r="62" spans="2:74" ht="20.100000000000001" customHeight="1" x14ac:dyDescent="0.2">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row>
    <row r="63" spans="2:74" ht="20.100000000000001" customHeight="1" x14ac:dyDescent="0.2">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row>
    <row r="64" spans="2:74" ht="20.100000000000001" customHeight="1" x14ac:dyDescent="0.2">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row>
    <row r="65" spans="2:36" ht="20.100000000000001" customHeight="1" x14ac:dyDescent="0.2">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row>
    <row r="66" spans="2:36" ht="20.100000000000001" customHeight="1" x14ac:dyDescent="0.2">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C3C870F8-984E-415B-8075-76D40289EF11}">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A2B5-242F-4C95-B1FA-D617B3C4D687}">
  <dimension ref="A1:O198"/>
  <sheetViews>
    <sheetView tabSelected="1" workbookViewId="0">
      <selection activeCell="Z11" sqref="Z11"/>
    </sheetView>
  </sheetViews>
  <sheetFormatPr defaultColWidth="4.33203125" defaultRowHeight="13.2" x14ac:dyDescent="0.2"/>
  <cols>
    <col min="1" max="1" width="6.21875" style="109" customWidth="1"/>
    <col min="2" max="7" width="9.44140625" style="109" customWidth="1"/>
    <col min="8" max="13" width="5.109375" style="109" customWidth="1"/>
    <col min="14" max="16384" width="4.33203125" style="109"/>
  </cols>
  <sheetData>
    <row r="1" spans="1:15" ht="15" customHeight="1" x14ac:dyDescent="0.2">
      <c r="A1" s="177" t="s">
        <v>393</v>
      </c>
      <c r="B1" s="149"/>
      <c r="C1" s="149"/>
      <c r="D1" s="149"/>
      <c r="E1" s="149"/>
      <c r="F1" s="149"/>
      <c r="G1" s="149"/>
      <c r="H1" s="149"/>
      <c r="I1" s="149"/>
      <c r="J1" s="149"/>
      <c r="K1" s="149"/>
      <c r="L1" s="149"/>
      <c r="M1" s="149"/>
      <c r="N1" s="149"/>
      <c r="O1" s="149"/>
    </row>
    <row r="2" spans="1:15" ht="15" customHeight="1" x14ac:dyDescent="0.2">
      <c r="A2" s="110"/>
      <c r="B2" s="164"/>
      <c r="C2" s="164"/>
      <c r="D2" s="164"/>
      <c r="E2" s="164"/>
      <c r="F2" s="149"/>
      <c r="G2" s="149"/>
      <c r="H2" s="149"/>
      <c r="I2" s="149"/>
      <c r="J2" s="149"/>
      <c r="K2" s="149"/>
      <c r="L2" s="149"/>
      <c r="M2" s="149"/>
      <c r="N2" s="149"/>
      <c r="O2" s="149"/>
    </row>
    <row r="3" spans="1:15" ht="15" customHeight="1" x14ac:dyDescent="0.2">
      <c r="A3" s="374" t="s">
        <v>93</v>
      </c>
      <c r="B3" s="111" t="s">
        <v>34</v>
      </c>
      <c r="C3" s="390"/>
      <c r="D3" s="391"/>
      <c r="E3" s="391"/>
      <c r="F3" s="391"/>
      <c r="G3" s="391"/>
      <c r="H3" s="391"/>
      <c r="I3" s="391"/>
      <c r="J3" s="391"/>
      <c r="K3" s="391"/>
      <c r="L3" s="391"/>
      <c r="M3" s="392"/>
      <c r="N3" s="149"/>
      <c r="O3" s="149"/>
    </row>
    <row r="4" spans="1:15" ht="15" customHeight="1" x14ac:dyDescent="0.2">
      <c r="A4" s="375"/>
      <c r="B4" s="112" t="s">
        <v>78</v>
      </c>
      <c r="C4" s="393"/>
      <c r="D4" s="394"/>
      <c r="E4" s="394"/>
      <c r="F4" s="394"/>
      <c r="G4" s="394"/>
      <c r="H4" s="394"/>
      <c r="I4" s="394"/>
      <c r="J4" s="394"/>
      <c r="K4" s="394"/>
      <c r="L4" s="394"/>
      <c r="M4" s="395"/>
      <c r="N4" s="149"/>
      <c r="O4" s="149"/>
    </row>
    <row r="5" spans="1:15" ht="15" customHeight="1" x14ac:dyDescent="0.2">
      <c r="A5" s="375"/>
      <c r="B5" s="396" t="s">
        <v>77</v>
      </c>
      <c r="C5" s="113" t="s">
        <v>251</v>
      </c>
      <c r="D5" s="114"/>
      <c r="E5" s="148" t="s">
        <v>252</v>
      </c>
      <c r="F5" s="114"/>
      <c r="G5" s="115" t="s">
        <v>253</v>
      </c>
      <c r="H5" s="115"/>
      <c r="I5" s="115"/>
      <c r="J5" s="115"/>
      <c r="K5" s="115"/>
      <c r="L5" s="115"/>
      <c r="M5" s="116"/>
      <c r="N5" s="149"/>
      <c r="O5" s="149"/>
    </row>
    <row r="6" spans="1:15" ht="15" customHeight="1" x14ac:dyDescent="0.15">
      <c r="A6" s="375"/>
      <c r="B6" s="397"/>
      <c r="C6" s="117"/>
      <c r="D6" s="118"/>
      <c r="E6" s="119"/>
      <c r="F6" s="120"/>
      <c r="G6" s="360"/>
      <c r="H6" s="360"/>
      <c r="I6" s="360"/>
      <c r="J6" s="360"/>
      <c r="K6" s="360"/>
      <c r="L6" s="360"/>
      <c r="M6" s="361"/>
      <c r="N6" s="149"/>
      <c r="O6" s="149"/>
    </row>
    <row r="7" spans="1:15" ht="15" customHeight="1" x14ac:dyDescent="0.2">
      <c r="A7" s="375"/>
      <c r="B7" s="398"/>
      <c r="C7" s="362"/>
      <c r="D7" s="363"/>
      <c r="E7" s="363"/>
      <c r="F7" s="363"/>
      <c r="G7" s="363"/>
      <c r="H7" s="363"/>
      <c r="I7" s="363"/>
      <c r="J7" s="363"/>
      <c r="K7" s="363"/>
      <c r="L7" s="363"/>
      <c r="M7" s="364"/>
      <c r="N7" s="149"/>
      <c r="O7" s="149"/>
    </row>
    <row r="8" spans="1:15" ht="15" customHeight="1" x14ac:dyDescent="0.2">
      <c r="A8" s="375"/>
      <c r="B8" s="178" t="s">
        <v>2</v>
      </c>
      <c r="C8" s="399"/>
      <c r="D8" s="400"/>
      <c r="E8" s="400"/>
      <c r="F8" s="400"/>
      <c r="G8" s="400"/>
      <c r="H8" s="400"/>
      <c r="I8" s="400"/>
      <c r="J8" s="400"/>
      <c r="K8" s="400"/>
      <c r="L8" s="400"/>
      <c r="M8" s="401"/>
      <c r="N8" s="149"/>
      <c r="O8" s="149"/>
    </row>
    <row r="9" spans="1:15" ht="15" customHeight="1" x14ac:dyDescent="0.2">
      <c r="A9" s="376"/>
      <c r="B9" s="152" t="s">
        <v>254</v>
      </c>
      <c r="C9" s="414"/>
      <c r="D9" s="416"/>
      <c r="E9" s="416"/>
      <c r="F9" s="416"/>
      <c r="G9" s="416"/>
      <c r="H9" s="416"/>
      <c r="I9" s="416"/>
      <c r="J9" s="416"/>
      <c r="K9" s="416"/>
      <c r="L9" s="416"/>
      <c r="M9" s="415"/>
      <c r="N9" s="149"/>
      <c r="O9" s="149"/>
    </row>
    <row r="10" spans="1:15" ht="15" customHeight="1" x14ac:dyDescent="0.15">
      <c r="A10" s="374" t="s">
        <v>97</v>
      </c>
      <c r="B10" s="156" t="s">
        <v>34</v>
      </c>
      <c r="C10" s="365"/>
      <c r="D10" s="366"/>
      <c r="E10" s="367"/>
      <c r="F10" s="368" t="s">
        <v>255</v>
      </c>
      <c r="G10" s="369"/>
      <c r="H10" s="121"/>
      <c r="I10" s="369"/>
      <c r="J10" s="121"/>
      <c r="K10" s="369"/>
      <c r="L10" s="121"/>
      <c r="M10" s="122"/>
      <c r="N10" s="149"/>
      <c r="O10" s="149"/>
    </row>
    <row r="11" spans="1:15" ht="15" customHeight="1" x14ac:dyDescent="0.15">
      <c r="A11" s="375"/>
      <c r="B11" s="123" t="s">
        <v>86</v>
      </c>
      <c r="C11" s="362"/>
      <c r="D11" s="363"/>
      <c r="E11" s="364"/>
      <c r="F11" s="368"/>
      <c r="G11" s="370"/>
      <c r="H11" s="124" t="s">
        <v>256</v>
      </c>
      <c r="I11" s="370"/>
      <c r="J11" s="124" t="s">
        <v>257</v>
      </c>
      <c r="K11" s="370"/>
      <c r="L11" s="163" t="s">
        <v>258</v>
      </c>
      <c r="M11" s="125"/>
      <c r="N11" s="149"/>
      <c r="O11" s="149"/>
    </row>
    <row r="12" spans="1:15" ht="15" customHeight="1" x14ac:dyDescent="0.2">
      <c r="A12" s="375"/>
      <c r="B12" s="357" t="s">
        <v>87</v>
      </c>
      <c r="C12" s="113" t="s">
        <v>251</v>
      </c>
      <c r="D12" s="114"/>
      <c r="E12" s="148" t="s">
        <v>252</v>
      </c>
      <c r="F12" s="114"/>
      <c r="G12" s="115" t="s">
        <v>253</v>
      </c>
      <c r="H12" s="115"/>
      <c r="I12" s="115"/>
      <c r="J12" s="115"/>
      <c r="K12" s="115"/>
      <c r="L12" s="115"/>
      <c r="M12" s="116"/>
      <c r="N12" s="149"/>
      <c r="O12" s="149"/>
    </row>
    <row r="13" spans="1:15" ht="15" customHeight="1" x14ac:dyDescent="0.15">
      <c r="A13" s="375"/>
      <c r="B13" s="358"/>
      <c r="C13" s="117"/>
      <c r="D13" s="118"/>
      <c r="E13" s="119"/>
      <c r="F13" s="120"/>
      <c r="G13" s="360"/>
      <c r="H13" s="360"/>
      <c r="I13" s="360"/>
      <c r="J13" s="360"/>
      <c r="K13" s="360"/>
      <c r="L13" s="360"/>
      <c r="M13" s="361"/>
      <c r="N13" s="149"/>
      <c r="O13" s="149"/>
    </row>
    <row r="14" spans="1:15" ht="15" customHeight="1" x14ac:dyDescent="0.2">
      <c r="A14" s="375"/>
      <c r="B14" s="359"/>
      <c r="C14" s="362"/>
      <c r="D14" s="363"/>
      <c r="E14" s="363"/>
      <c r="F14" s="363"/>
      <c r="G14" s="363"/>
      <c r="H14" s="363"/>
      <c r="I14" s="363"/>
      <c r="J14" s="363"/>
      <c r="K14" s="363"/>
      <c r="L14" s="363"/>
      <c r="M14" s="364"/>
      <c r="N14" s="149"/>
      <c r="O14" s="149"/>
    </row>
    <row r="15" spans="1:15" ht="15" customHeight="1" x14ac:dyDescent="0.2">
      <c r="A15" s="375"/>
      <c r="B15" s="513" t="s">
        <v>259</v>
      </c>
      <c r="C15" s="385"/>
      <c r="D15" s="385"/>
      <c r="E15" s="385"/>
      <c r="F15" s="385"/>
      <c r="G15" s="383"/>
      <c r="H15" s="513"/>
      <c r="I15" s="385"/>
      <c r="J15" s="385"/>
      <c r="K15" s="385"/>
      <c r="L15" s="385"/>
      <c r="M15" s="383"/>
      <c r="N15" s="149"/>
      <c r="O15" s="149"/>
    </row>
    <row r="16" spans="1:15" ht="15" customHeight="1" x14ac:dyDescent="0.2">
      <c r="A16" s="375"/>
      <c r="B16" s="503" t="s">
        <v>260</v>
      </c>
      <c r="C16" s="504"/>
      <c r="D16" s="461" t="s">
        <v>85</v>
      </c>
      <c r="E16" s="378"/>
      <c r="F16" s="416"/>
      <c r="G16" s="416"/>
      <c r="H16" s="509"/>
      <c r="I16" s="509"/>
      <c r="J16" s="509"/>
      <c r="K16" s="416"/>
      <c r="L16" s="416"/>
      <c r="M16" s="415"/>
      <c r="N16" s="149"/>
      <c r="O16" s="149"/>
    </row>
    <row r="17" spans="1:15" ht="15" customHeight="1" x14ac:dyDescent="0.2">
      <c r="A17" s="375"/>
      <c r="B17" s="505"/>
      <c r="C17" s="506"/>
      <c r="D17" s="499" t="s">
        <v>84</v>
      </c>
      <c r="E17" s="510"/>
      <c r="F17" s="146"/>
      <c r="G17" s="146"/>
      <c r="H17" s="146"/>
      <c r="I17" s="146"/>
      <c r="J17" s="146"/>
      <c r="K17" s="146"/>
      <c r="L17" s="146"/>
      <c r="M17" s="147"/>
      <c r="N17" s="149"/>
      <c r="O17" s="149"/>
    </row>
    <row r="18" spans="1:15" ht="15" customHeight="1" x14ac:dyDescent="0.2">
      <c r="A18" s="375"/>
      <c r="B18" s="507"/>
      <c r="C18" s="508"/>
      <c r="D18" s="511"/>
      <c r="E18" s="512"/>
      <c r="F18" s="154"/>
      <c r="G18" s="154"/>
      <c r="H18" s="154"/>
      <c r="I18" s="154"/>
      <c r="J18" s="154"/>
      <c r="K18" s="154"/>
      <c r="L18" s="154"/>
      <c r="M18" s="126"/>
      <c r="N18" s="149"/>
      <c r="O18" s="149"/>
    </row>
    <row r="19" spans="1:15" ht="15" customHeight="1" x14ac:dyDescent="0.15">
      <c r="A19" s="374" t="s">
        <v>394</v>
      </c>
      <c r="B19" s="156" t="s">
        <v>34</v>
      </c>
      <c r="C19" s="365"/>
      <c r="D19" s="366"/>
      <c r="E19" s="367"/>
      <c r="F19" s="368" t="s">
        <v>255</v>
      </c>
      <c r="G19" s="369"/>
      <c r="H19" s="121"/>
      <c r="I19" s="369"/>
      <c r="J19" s="121"/>
      <c r="K19" s="369"/>
      <c r="L19" s="121"/>
      <c r="M19" s="122"/>
      <c r="N19" s="149"/>
      <c r="O19" s="149"/>
    </row>
    <row r="20" spans="1:15" ht="15" customHeight="1" x14ac:dyDescent="0.15">
      <c r="A20" s="375"/>
      <c r="B20" s="123" t="s">
        <v>86</v>
      </c>
      <c r="C20" s="362"/>
      <c r="D20" s="363"/>
      <c r="E20" s="364"/>
      <c r="F20" s="368"/>
      <c r="G20" s="370"/>
      <c r="H20" s="124" t="s">
        <v>256</v>
      </c>
      <c r="I20" s="370"/>
      <c r="J20" s="124" t="s">
        <v>257</v>
      </c>
      <c r="K20" s="370"/>
      <c r="L20" s="163" t="s">
        <v>258</v>
      </c>
      <c r="M20" s="125"/>
      <c r="N20" s="149"/>
      <c r="O20" s="149"/>
    </row>
    <row r="21" spans="1:15" ht="15" customHeight="1" x14ac:dyDescent="0.2">
      <c r="A21" s="375"/>
      <c r="B21" s="357" t="s">
        <v>87</v>
      </c>
      <c r="C21" s="113" t="s">
        <v>251</v>
      </c>
      <c r="D21" s="127"/>
      <c r="E21" s="148" t="s">
        <v>252</v>
      </c>
      <c r="F21" s="127"/>
      <c r="G21" s="115"/>
      <c r="H21" s="115"/>
      <c r="I21" s="115"/>
      <c r="J21" s="115"/>
      <c r="K21" s="115"/>
      <c r="L21" s="115"/>
      <c r="M21" s="116"/>
      <c r="N21" s="149"/>
      <c r="O21" s="149"/>
    </row>
    <row r="22" spans="1:15" ht="15" customHeight="1" x14ac:dyDescent="0.15">
      <c r="A22" s="375"/>
      <c r="B22" s="358"/>
      <c r="C22" s="117"/>
      <c r="D22" s="118"/>
      <c r="E22" s="119"/>
      <c r="F22" s="120"/>
      <c r="G22" s="360"/>
      <c r="H22" s="360"/>
      <c r="I22" s="360"/>
      <c r="J22" s="360"/>
      <c r="K22" s="360"/>
      <c r="L22" s="360"/>
      <c r="M22" s="361"/>
      <c r="N22" s="149"/>
      <c r="O22" s="149"/>
    </row>
    <row r="23" spans="1:15" ht="15" customHeight="1" x14ac:dyDescent="0.2">
      <c r="A23" s="375"/>
      <c r="B23" s="359"/>
      <c r="C23" s="362"/>
      <c r="D23" s="363"/>
      <c r="E23" s="363"/>
      <c r="F23" s="363"/>
      <c r="G23" s="363"/>
      <c r="H23" s="363"/>
      <c r="I23" s="363"/>
      <c r="J23" s="363"/>
      <c r="K23" s="363"/>
      <c r="L23" s="363"/>
      <c r="M23" s="364"/>
      <c r="N23" s="149"/>
      <c r="O23" s="149"/>
    </row>
    <row r="24" spans="1:15" ht="15" customHeight="1" x14ac:dyDescent="0.2">
      <c r="A24" s="491" t="s">
        <v>261</v>
      </c>
      <c r="B24" s="492"/>
      <c r="C24" s="492"/>
      <c r="D24" s="493"/>
      <c r="E24" s="493"/>
      <c r="F24" s="494"/>
      <c r="G24" s="495"/>
      <c r="H24" s="496" t="s">
        <v>96</v>
      </c>
      <c r="I24" s="497"/>
      <c r="J24" s="497"/>
      <c r="K24" s="497"/>
      <c r="L24" s="497"/>
      <c r="M24" s="498"/>
      <c r="N24" s="108"/>
      <c r="O24" s="149"/>
    </row>
    <row r="25" spans="1:15" ht="15" hidden="1" customHeight="1" x14ac:dyDescent="0.2">
      <c r="A25" s="471" t="s">
        <v>262</v>
      </c>
      <c r="B25" s="472"/>
      <c r="C25" s="472"/>
      <c r="D25" s="472"/>
      <c r="E25" s="472"/>
      <c r="F25" s="472"/>
      <c r="G25" s="472"/>
      <c r="H25" s="472"/>
      <c r="I25" s="472"/>
      <c r="J25" s="472"/>
      <c r="K25" s="472"/>
      <c r="L25" s="472"/>
      <c r="M25" s="474"/>
      <c r="N25" s="149"/>
      <c r="O25" s="149"/>
    </row>
    <row r="26" spans="1:15" ht="15" hidden="1" customHeight="1" x14ac:dyDescent="0.2">
      <c r="A26" s="499" t="s">
        <v>83</v>
      </c>
      <c r="B26" s="500"/>
      <c r="C26" s="368" t="s">
        <v>263</v>
      </c>
      <c r="D26" s="368"/>
      <c r="E26" s="357" t="s">
        <v>264</v>
      </c>
      <c r="F26" s="396"/>
      <c r="G26" s="148"/>
      <c r="H26" s="148"/>
      <c r="I26" s="148"/>
      <c r="J26" s="148"/>
      <c r="K26" s="148"/>
      <c r="L26" s="148"/>
      <c r="M26" s="157"/>
      <c r="N26" s="149"/>
      <c r="O26" s="149"/>
    </row>
    <row r="27" spans="1:15" ht="15" hidden="1" customHeight="1" x14ac:dyDescent="0.2">
      <c r="A27" s="501"/>
      <c r="B27" s="502"/>
      <c r="C27" s="155" t="s">
        <v>82</v>
      </c>
      <c r="D27" s="155" t="s">
        <v>81</v>
      </c>
      <c r="E27" s="155" t="s">
        <v>82</v>
      </c>
      <c r="F27" s="155" t="s">
        <v>81</v>
      </c>
      <c r="G27" s="149"/>
      <c r="H27" s="149"/>
      <c r="I27" s="149"/>
      <c r="J27" s="149"/>
      <c r="K27" s="149"/>
      <c r="L27" s="149"/>
      <c r="M27" s="128"/>
      <c r="N27" s="149"/>
      <c r="O27" s="149"/>
    </row>
    <row r="28" spans="1:15" ht="15" hidden="1" customHeight="1" x14ac:dyDescent="0.2">
      <c r="A28" s="357" t="s">
        <v>265</v>
      </c>
      <c r="B28" s="412"/>
      <c r="C28" s="155"/>
      <c r="D28" s="155"/>
      <c r="E28" s="155"/>
      <c r="F28" s="155"/>
      <c r="G28" s="149"/>
      <c r="H28" s="149"/>
      <c r="I28" s="149"/>
      <c r="J28" s="149"/>
      <c r="K28" s="149"/>
      <c r="L28" s="149"/>
      <c r="M28" s="128"/>
      <c r="N28" s="149"/>
      <c r="O28" s="149"/>
    </row>
    <row r="29" spans="1:15" ht="15" hidden="1" customHeight="1" x14ac:dyDescent="0.2">
      <c r="A29" s="359" t="s">
        <v>266</v>
      </c>
      <c r="B29" s="413"/>
      <c r="C29" s="155"/>
      <c r="D29" s="155"/>
      <c r="E29" s="155"/>
      <c r="F29" s="155"/>
      <c r="G29" s="149"/>
      <c r="H29" s="149"/>
      <c r="I29" s="149"/>
      <c r="J29" s="149"/>
      <c r="K29" s="149"/>
      <c r="L29" s="149"/>
      <c r="M29" s="128"/>
      <c r="N29" s="149"/>
      <c r="O29" s="149"/>
    </row>
    <row r="30" spans="1:15" ht="15" hidden="1" customHeight="1" x14ac:dyDescent="0.2">
      <c r="A30" s="152" t="s">
        <v>267</v>
      </c>
      <c r="B30" s="153"/>
      <c r="C30" s="368"/>
      <c r="D30" s="368"/>
      <c r="E30" s="368"/>
      <c r="F30" s="368"/>
      <c r="G30" s="149"/>
      <c r="H30" s="149"/>
      <c r="I30" s="149"/>
      <c r="J30" s="149"/>
      <c r="K30" s="149"/>
      <c r="L30" s="149"/>
      <c r="M30" s="128"/>
      <c r="N30" s="149"/>
      <c r="O30" s="149"/>
    </row>
    <row r="31" spans="1:15" ht="15" hidden="1" customHeight="1" x14ac:dyDescent="0.2">
      <c r="A31" s="152" t="s">
        <v>268</v>
      </c>
      <c r="B31" s="153"/>
      <c r="C31" s="490"/>
      <c r="D31" s="490"/>
      <c r="E31" s="490"/>
      <c r="F31" s="490"/>
      <c r="G31" s="150"/>
      <c r="H31" s="150"/>
      <c r="I31" s="150"/>
      <c r="J31" s="150"/>
      <c r="K31" s="150"/>
      <c r="L31" s="150"/>
      <c r="M31" s="158"/>
      <c r="N31" s="108"/>
      <c r="O31" s="149"/>
    </row>
    <row r="32" spans="1:15" ht="15" customHeight="1" x14ac:dyDescent="0.2">
      <c r="A32" s="471" t="s">
        <v>269</v>
      </c>
      <c r="B32" s="472"/>
      <c r="C32" s="473"/>
      <c r="D32" s="473"/>
      <c r="E32" s="473"/>
      <c r="F32" s="472"/>
      <c r="G32" s="472"/>
      <c r="H32" s="472"/>
      <c r="I32" s="472"/>
      <c r="J32" s="472"/>
      <c r="K32" s="472"/>
      <c r="L32" s="472"/>
      <c r="M32" s="474"/>
      <c r="N32" s="108"/>
      <c r="O32" s="149"/>
    </row>
    <row r="33" spans="1:15" ht="24.9" customHeight="1" x14ac:dyDescent="0.15">
      <c r="A33" s="475" t="s">
        <v>270</v>
      </c>
      <c r="B33" s="476"/>
      <c r="C33" s="151"/>
      <c r="D33" s="479" t="s">
        <v>92</v>
      </c>
      <c r="E33" s="480"/>
      <c r="F33" s="481" t="s">
        <v>271</v>
      </c>
      <c r="G33" s="482"/>
      <c r="H33" s="160" t="s">
        <v>272</v>
      </c>
      <c r="I33" s="483"/>
      <c r="J33" s="484"/>
      <c r="K33" s="160" t="s">
        <v>273</v>
      </c>
      <c r="L33" s="483"/>
      <c r="M33" s="484"/>
      <c r="N33" s="108"/>
      <c r="O33" s="149"/>
    </row>
    <row r="34" spans="1:15" ht="24.9" customHeight="1" x14ac:dyDescent="0.2">
      <c r="A34" s="477"/>
      <c r="B34" s="478"/>
      <c r="C34" s="129"/>
      <c r="D34" s="485" t="s">
        <v>91</v>
      </c>
      <c r="E34" s="486"/>
      <c r="F34" s="481"/>
      <c r="G34" s="482"/>
      <c r="H34" s="487" t="s">
        <v>274</v>
      </c>
      <c r="I34" s="488"/>
      <c r="J34" s="488"/>
      <c r="K34" s="488"/>
      <c r="L34" s="488"/>
      <c r="M34" s="489"/>
      <c r="N34" s="108"/>
      <c r="O34" s="149"/>
    </row>
    <row r="35" spans="1:15" ht="36.75" customHeight="1" x14ac:dyDescent="0.2">
      <c r="A35" s="477"/>
      <c r="B35" s="478"/>
      <c r="C35" s="129"/>
      <c r="D35" s="485" t="s">
        <v>90</v>
      </c>
      <c r="E35" s="486"/>
      <c r="F35" s="458" t="s">
        <v>89</v>
      </c>
      <c r="G35" s="458"/>
      <c r="H35" s="458"/>
      <c r="I35" s="458"/>
      <c r="J35" s="458"/>
      <c r="K35" s="459"/>
      <c r="L35" s="460" t="s">
        <v>88</v>
      </c>
      <c r="M35" s="460"/>
      <c r="N35" s="108"/>
      <c r="O35" s="149"/>
    </row>
    <row r="36" spans="1:15" ht="15" customHeight="1" x14ac:dyDescent="0.2">
      <c r="A36" s="461" t="s">
        <v>275</v>
      </c>
      <c r="B36" s="378"/>
      <c r="C36" s="462"/>
      <c r="D36" s="463"/>
      <c r="E36" s="463"/>
      <c r="F36" s="464"/>
      <c r="G36" s="464"/>
      <c r="H36" s="464"/>
      <c r="I36" s="464"/>
      <c r="J36" s="464"/>
      <c r="K36" s="464"/>
      <c r="L36" s="464"/>
      <c r="M36" s="465"/>
      <c r="N36" s="108"/>
      <c r="O36" s="149"/>
    </row>
    <row r="37" spans="1:15" ht="15" customHeight="1" x14ac:dyDescent="0.2">
      <c r="A37" s="450" t="s">
        <v>276</v>
      </c>
      <c r="B37" s="466"/>
      <c r="C37" s="467"/>
      <c r="D37" s="468"/>
      <c r="E37" s="469"/>
      <c r="F37" s="469"/>
      <c r="G37" s="468"/>
      <c r="H37" s="468"/>
      <c r="I37" s="468"/>
      <c r="J37" s="468"/>
      <c r="K37" s="468"/>
      <c r="L37" s="468"/>
      <c r="M37" s="470"/>
      <c r="N37" s="108"/>
      <c r="O37" s="149"/>
    </row>
    <row r="38" spans="1:15" ht="15" customHeight="1" x14ac:dyDescent="0.2">
      <c r="A38" s="450" t="s">
        <v>277</v>
      </c>
      <c r="B38" s="451"/>
      <c r="C38" s="454" t="s">
        <v>278</v>
      </c>
      <c r="D38" s="454"/>
      <c r="E38" s="454"/>
      <c r="F38" s="454"/>
      <c r="G38" s="161" t="s">
        <v>279</v>
      </c>
      <c r="H38" s="454"/>
      <c r="I38" s="454"/>
      <c r="J38" s="454"/>
      <c r="K38" s="454"/>
      <c r="L38" s="454"/>
      <c r="M38" s="454"/>
      <c r="N38" s="108"/>
      <c r="O38" s="149"/>
    </row>
    <row r="39" spans="1:15" ht="24.9" customHeight="1" x14ac:dyDescent="0.2">
      <c r="A39" s="452"/>
      <c r="B39" s="453"/>
      <c r="C39" s="130" t="s">
        <v>280</v>
      </c>
      <c r="D39" s="455"/>
      <c r="E39" s="455"/>
      <c r="F39" s="455"/>
      <c r="G39" s="455"/>
      <c r="H39" s="455"/>
      <c r="I39" s="455"/>
      <c r="J39" s="455"/>
      <c r="K39" s="455"/>
      <c r="L39" s="455"/>
      <c r="M39" s="455"/>
    </row>
    <row r="40" spans="1:15" ht="15" customHeight="1" x14ac:dyDescent="0.15">
      <c r="A40" s="456" t="s">
        <v>281</v>
      </c>
      <c r="B40" s="457"/>
      <c r="C40" s="162" t="s">
        <v>282</v>
      </c>
      <c r="D40" s="337"/>
      <c r="E40" s="337"/>
      <c r="F40" s="337"/>
      <c r="G40" s="338" t="s">
        <v>395</v>
      </c>
      <c r="H40" s="338"/>
      <c r="I40" s="339"/>
      <c r="J40" s="339"/>
      <c r="K40" s="339"/>
      <c r="L40" s="339"/>
      <c r="M40" s="339"/>
      <c r="N40" s="108"/>
      <c r="O40" s="149"/>
    </row>
    <row r="41" spans="1:15" ht="15" customHeight="1" x14ac:dyDescent="0.2">
      <c r="A41" s="433" t="s">
        <v>283</v>
      </c>
      <c r="B41" s="434"/>
      <c r="C41" s="162" t="s">
        <v>282</v>
      </c>
      <c r="D41" s="341"/>
      <c r="E41" s="342"/>
      <c r="F41" s="342"/>
      <c r="G41" s="342"/>
      <c r="H41" s="342"/>
      <c r="I41" s="342"/>
      <c r="J41" s="342"/>
      <c r="K41" s="342"/>
      <c r="L41" s="342"/>
      <c r="M41" s="343"/>
      <c r="N41" s="108"/>
      <c r="O41" s="149"/>
    </row>
    <row r="42" spans="1:15" ht="15" customHeight="1" x14ac:dyDescent="0.2">
      <c r="A42" s="131"/>
      <c r="B42" s="131"/>
      <c r="C42" s="132"/>
      <c r="D42" s="132"/>
      <c r="E42" s="132"/>
      <c r="F42" s="132"/>
      <c r="G42" s="132"/>
      <c r="H42" s="132"/>
      <c r="I42" s="132"/>
      <c r="J42" s="132"/>
      <c r="K42" s="132"/>
      <c r="L42" s="132"/>
      <c r="M42" s="132"/>
      <c r="N42" s="108"/>
      <c r="O42" s="149"/>
    </row>
    <row r="43" spans="1:15" ht="15" customHeight="1" x14ac:dyDescent="0.2">
      <c r="A43" s="424" t="s">
        <v>284</v>
      </c>
      <c r="B43" s="424"/>
      <c r="C43" s="424"/>
      <c r="D43" s="424"/>
      <c r="E43" s="424"/>
      <c r="F43" s="424"/>
      <c r="G43" s="424"/>
      <c r="H43" s="424"/>
      <c r="I43" s="424"/>
      <c r="J43" s="424"/>
      <c r="K43" s="424"/>
      <c r="L43" s="424"/>
      <c r="M43" s="424"/>
      <c r="N43" s="149"/>
      <c r="O43" s="149"/>
    </row>
    <row r="44" spans="1:15" ht="15" customHeight="1" x14ac:dyDescent="0.2">
      <c r="A44" s="374" t="s">
        <v>285</v>
      </c>
      <c r="B44" s="179" t="s">
        <v>34</v>
      </c>
      <c r="C44" s="435" t="s">
        <v>396</v>
      </c>
      <c r="D44" s="436"/>
      <c r="E44" s="436"/>
      <c r="F44" s="436"/>
      <c r="G44" s="436"/>
      <c r="H44" s="436"/>
      <c r="I44" s="436"/>
      <c r="J44" s="436"/>
      <c r="K44" s="436"/>
      <c r="L44" s="436"/>
      <c r="M44" s="437"/>
      <c r="N44" s="149"/>
      <c r="O44" s="149"/>
    </row>
    <row r="45" spans="1:15" ht="15" customHeight="1" x14ac:dyDescent="0.2">
      <c r="A45" s="375"/>
      <c r="B45" s="180" t="s">
        <v>78</v>
      </c>
      <c r="C45" s="438"/>
      <c r="D45" s="439"/>
      <c r="E45" s="439"/>
      <c r="F45" s="439"/>
      <c r="G45" s="439"/>
      <c r="H45" s="439"/>
      <c r="I45" s="439"/>
      <c r="J45" s="439"/>
      <c r="K45" s="439"/>
      <c r="L45" s="439"/>
      <c r="M45" s="440"/>
      <c r="N45" s="149"/>
      <c r="O45" s="149"/>
    </row>
    <row r="46" spans="1:15" ht="15" customHeight="1" x14ac:dyDescent="0.2">
      <c r="A46" s="375"/>
      <c r="B46" s="441" t="s">
        <v>77</v>
      </c>
      <c r="C46" s="444" t="s">
        <v>397</v>
      </c>
      <c r="D46" s="441"/>
      <c r="E46" s="441"/>
      <c r="F46" s="441"/>
      <c r="G46" s="441"/>
      <c r="H46" s="441"/>
      <c r="I46" s="441"/>
      <c r="J46" s="441"/>
      <c r="K46" s="441"/>
      <c r="L46" s="441"/>
      <c r="M46" s="445"/>
      <c r="N46" s="149"/>
      <c r="O46" s="149"/>
    </row>
    <row r="47" spans="1:15" ht="15" customHeight="1" x14ac:dyDescent="0.2">
      <c r="A47" s="375"/>
      <c r="B47" s="442"/>
      <c r="C47" s="446"/>
      <c r="D47" s="442"/>
      <c r="E47" s="442"/>
      <c r="F47" s="442"/>
      <c r="G47" s="442"/>
      <c r="H47" s="442"/>
      <c r="I47" s="442"/>
      <c r="J47" s="442"/>
      <c r="K47" s="442"/>
      <c r="L47" s="442"/>
      <c r="M47" s="447"/>
      <c r="N47" s="149"/>
      <c r="O47" s="149"/>
    </row>
    <row r="48" spans="1:15" ht="15" customHeight="1" x14ac:dyDescent="0.2">
      <c r="A48" s="375"/>
      <c r="B48" s="443"/>
      <c r="C48" s="448"/>
      <c r="D48" s="443"/>
      <c r="E48" s="443"/>
      <c r="F48" s="443"/>
      <c r="G48" s="443"/>
      <c r="H48" s="443"/>
      <c r="I48" s="443"/>
      <c r="J48" s="443"/>
      <c r="K48" s="443"/>
      <c r="L48" s="443"/>
      <c r="M48" s="449"/>
      <c r="N48" s="149"/>
      <c r="O48" s="149"/>
    </row>
    <row r="49" spans="1:15" ht="15" customHeight="1" x14ac:dyDescent="0.2">
      <c r="A49" s="375"/>
      <c r="B49" s="181" t="s">
        <v>80</v>
      </c>
      <c r="C49" s="399" t="s">
        <v>398</v>
      </c>
      <c r="D49" s="400"/>
      <c r="E49" s="400"/>
      <c r="F49" s="400"/>
      <c r="G49" s="400"/>
      <c r="H49" s="400"/>
      <c r="I49" s="400"/>
      <c r="J49" s="400"/>
      <c r="K49" s="400"/>
      <c r="L49" s="400"/>
      <c r="M49" s="401"/>
      <c r="N49" s="149"/>
      <c r="O49" s="149"/>
    </row>
    <row r="50" spans="1:15" ht="15" customHeight="1" x14ac:dyDescent="0.2">
      <c r="A50" s="375"/>
      <c r="B50" s="402" t="s">
        <v>399</v>
      </c>
      <c r="C50" s="403"/>
      <c r="D50" s="151"/>
      <c r="E50" s="406" t="s">
        <v>287</v>
      </c>
      <c r="F50" s="407"/>
      <c r="G50" s="151"/>
      <c r="H50" s="406" t="s">
        <v>288</v>
      </c>
      <c r="I50" s="406"/>
      <c r="J50" s="406"/>
      <c r="K50" s="407"/>
      <c r="L50" s="429"/>
      <c r="M50" s="430"/>
      <c r="N50" s="149"/>
      <c r="O50" s="149"/>
    </row>
    <row r="51" spans="1:15" ht="15" customHeight="1" x14ac:dyDescent="0.2">
      <c r="A51" s="375"/>
      <c r="B51" s="404"/>
      <c r="C51" s="405"/>
      <c r="D51" s="151"/>
      <c r="E51" s="406" t="s">
        <v>289</v>
      </c>
      <c r="F51" s="407"/>
      <c r="G51" s="151"/>
      <c r="H51" s="406" t="s">
        <v>400</v>
      </c>
      <c r="I51" s="406"/>
      <c r="J51" s="406"/>
      <c r="K51" s="407"/>
      <c r="L51" s="431"/>
      <c r="M51" s="432"/>
      <c r="N51" s="149"/>
      <c r="O51" s="149"/>
    </row>
    <row r="52" spans="1:15" ht="15" customHeight="1" x14ac:dyDescent="0.2">
      <c r="A52" s="375"/>
      <c r="B52" s="368" t="s">
        <v>290</v>
      </c>
      <c r="C52" s="368"/>
      <c r="D52" s="368"/>
      <c r="E52" s="368"/>
      <c r="F52" s="368"/>
      <c r="G52" s="368"/>
      <c r="H52" s="368"/>
      <c r="I52" s="368"/>
      <c r="J52" s="368"/>
      <c r="K52" s="368"/>
      <c r="L52" s="368"/>
      <c r="M52" s="368"/>
      <c r="N52" s="149"/>
      <c r="O52" s="149"/>
    </row>
    <row r="53" spans="1:15" ht="15" customHeight="1" x14ac:dyDescent="0.2">
      <c r="A53" s="375"/>
      <c r="B53" s="357" t="s">
        <v>291</v>
      </c>
      <c r="C53" s="412"/>
      <c r="D53" s="414" t="s">
        <v>292</v>
      </c>
      <c r="E53" s="415"/>
      <c r="F53" s="414"/>
      <c r="G53" s="416"/>
      <c r="H53" s="416"/>
      <c r="I53" s="416"/>
      <c r="J53" s="416"/>
      <c r="K53" s="416"/>
      <c r="L53" s="416"/>
      <c r="M53" s="415"/>
      <c r="N53" s="149"/>
      <c r="O53" s="149"/>
    </row>
    <row r="54" spans="1:15" ht="15" customHeight="1" x14ac:dyDescent="0.15">
      <c r="A54" s="375"/>
      <c r="B54" s="359"/>
      <c r="C54" s="413"/>
      <c r="D54" s="133" t="s">
        <v>293</v>
      </c>
      <c r="E54" s="417"/>
      <c r="F54" s="418"/>
      <c r="G54" s="134" t="s">
        <v>294</v>
      </c>
      <c r="H54" s="419"/>
      <c r="I54" s="419"/>
      <c r="J54" s="419"/>
      <c r="K54" s="419"/>
      <c r="L54" s="135"/>
      <c r="M54" s="125"/>
      <c r="N54" s="149"/>
      <c r="O54" s="149"/>
    </row>
    <row r="55" spans="1:15" ht="15" customHeight="1" x14ac:dyDescent="0.2">
      <c r="A55" s="375"/>
      <c r="B55" s="368" t="s">
        <v>295</v>
      </c>
      <c r="C55" s="368"/>
      <c r="D55" s="384"/>
      <c r="E55" s="384"/>
      <c r="F55" s="384" t="s">
        <v>296</v>
      </c>
      <c r="G55" s="384"/>
      <c r="H55" s="115"/>
      <c r="I55" s="396" t="s">
        <v>297</v>
      </c>
      <c r="J55" s="396"/>
      <c r="K55" s="396"/>
      <c r="L55" s="115"/>
      <c r="M55" s="116" t="s">
        <v>298</v>
      </c>
      <c r="N55" s="149"/>
      <c r="O55" s="149"/>
    </row>
    <row r="56" spans="1:15" ht="15" customHeight="1" x14ac:dyDescent="0.2">
      <c r="A56" s="426"/>
      <c r="B56" s="425" t="s">
        <v>299</v>
      </c>
      <c r="C56" s="425"/>
      <c r="D56" s="425"/>
      <c r="E56" s="425"/>
      <c r="F56" s="182"/>
      <c r="G56" s="182"/>
      <c r="H56" s="183"/>
      <c r="I56" s="184"/>
      <c r="J56" s="185"/>
      <c r="K56" s="185"/>
      <c r="L56" s="185"/>
      <c r="M56" s="183"/>
      <c r="N56" s="149"/>
      <c r="O56" s="149"/>
    </row>
    <row r="57" spans="1:15" ht="15" customHeight="1" x14ac:dyDescent="0.2">
      <c r="A57" s="426"/>
      <c r="B57" s="425" t="s">
        <v>300</v>
      </c>
      <c r="C57" s="425"/>
      <c r="D57" s="425"/>
      <c r="E57" s="425"/>
      <c r="F57" s="386"/>
      <c r="G57" s="386"/>
      <c r="H57" s="387"/>
      <c r="I57" s="186"/>
      <c r="J57" s="187"/>
      <c r="K57" s="187"/>
      <c r="L57" s="187"/>
      <c r="M57" s="188"/>
      <c r="N57" s="149"/>
      <c r="O57" s="149"/>
    </row>
    <row r="58" spans="1:15" ht="15" customHeight="1" x14ac:dyDescent="0.2">
      <c r="A58" s="426"/>
      <c r="B58" s="427" t="s">
        <v>301</v>
      </c>
      <c r="C58" s="421"/>
      <c r="D58" s="151"/>
      <c r="E58" s="377" t="s">
        <v>302</v>
      </c>
      <c r="F58" s="378"/>
      <c r="G58" s="151"/>
      <c r="H58" s="377" t="s">
        <v>303</v>
      </c>
      <c r="I58" s="377"/>
      <c r="J58" s="377"/>
      <c r="K58" s="378"/>
      <c r="L58" s="379"/>
      <c r="M58" s="380"/>
      <c r="N58" s="149"/>
      <c r="O58" s="149"/>
    </row>
    <row r="59" spans="1:15" ht="15" customHeight="1" x14ac:dyDescent="0.2">
      <c r="A59" s="376"/>
      <c r="B59" s="428"/>
      <c r="C59" s="423"/>
      <c r="D59" s="151"/>
      <c r="E59" s="377" t="s">
        <v>304</v>
      </c>
      <c r="F59" s="378"/>
      <c r="G59" s="151"/>
      <c r="H59" s="377" t="s">
        <v>305</v>
      </c>
      <c r="I59" s="377"/>
      <c r="J59" s="377"/>
      <c r="K59" s="378"/>
      <c r="L59" s="381"/>
      <c r="M59" s="382"/>
      <c r="N59" s="149"/>
      <c r="O59" s="149"/>
    </row>
    <row r="60" spans="1:15" ht="15" customHeight="1" x14ac:dyDescent="0.2">
      <c r="A60" s="374" t="s">
        <v>306</v>
      </c>
      <c r="B60" s="111" t="s">
        <v>34</v>
      </c>
      <c r="C60" s="390" t="s">
        <v>286</v>
      </c>
      <c r="D60" s="391"/>
      <c r="E60" s="391"/>
      <c r="F60" s="391"/>
      <c r="G60" s="391"/>
      <c r="H60" s="391"/>
      <c r="I60" s="391"/>
      <c r="J60" s="391"/>
      <c r="K60" s="391"/>
      <c r="L60" s="391"/>
      <c r="M60" s="392"/>
      <c r="N60" s="149"/>
      <c r="O60" s="149"/>
    </row>
    <row r="61" spans="1:15" ht="15" customHeight="1" x14ac:dyDescent="0.2">
      <c r="A61" s="375"/>
      <c r="B61" s="112" t="s">
        <v>78</v>
      </c>
      <c r="C61" s="393"/>
      <c r="D61" s="394"/>
      <c r="E61" s="394"/>
      <c r="F61" s="394"/>
      <c r="G61" s="394"/>
      <c r="H61" s="394"/>
      <c r="I61" s="394"/>
      <c r="J61" s="394"/>
      <c r="K61" s="394"/>
      <c r="L61" s="394"/>
      <c r="M61" s="395"/>
      <c r="N61" s="149"/>
      <c r="O61" s="149"/>
    </row>
    <row r="62" spans="1:15" ht="15" customHeight="1" x14ac:dyDescent="0.2">
      <c r="A62" s="375"/>
      <c r="B62" s="396" t="s">
        <v>77</v>
      </c>
      <c r="C62" s="113" t="s">
        <v>251</v>
      </c>
      <c r="D62" s="114"/>
      <c r="E62" s="148" t="s">
        <v>252</v>
      </c>
      <c r="F62" s="114"/>
      <c r="G62" s="115" t="s">
        <v>253</v>
      </c>
      <c r="H62" s="115"/>
      <c r="I62" s="115"/>
      <c r="J62" s="115"/>
      <c r="K62" s="115"/>
      <c r="L62" s="115"/>
      <c r="M62" s="116"/>
      <c r="N62" s="149"/>
      <c r="O62" s="149"/>
    </row>
    <row r="63" spans="1:15" ht="15" customHeight="1" x14ac:dyDescent="0.15">
      <c r="A63" s="375"/>
      <c r="B63" s="397"/>
      <c r="C63" s="117"/>
      <c r="D63" s="118"/>
      <c r="E63" s="119"/>
      <c r="F63" s="120"/>
      <c r="G63" s="360"/>
      <c r="H63" s="360"/>
      <c r="I63" s="360"/>
      <c r="J63" s="360"/>
      <c r="K63" s="360"/>
      <c r="L63" s="360"/>
      <c r="M63" s="361"/>
      <c r="N63" s="149"/>
      <c r="O63" s="149"/>
    </row>
    <row r="64" spans="1:15" ht="15" customHeight="1" x14ac:dyDescent="0.2">
      <c r="A64" s="375"/>
      <c r="B64" s="398"/>
      <c r="C64" s="362"/>
      <c r="D64" s="363"/>
      <c r="E64" s="363"/>
      <c r="F64" s="363"/>
      <c r="G64" s="363"/>
      <c r="H64" s="363"/>
      <c r="I64" s="363"/>
      <c r="J64" s="363"/>
      <c r="K64" s="363"/>
      <c r="L64" s="363"/>
      <c r="M64" s="364"/>
      <c r="N64" s="149"/>
      <c r="O64" s="149"/>
    </row>
    <row r="65" spans="1:15" ht="15" customHeight="1" x14ac:dyDescent="0.2">
      <c r="A65" s="375"/>
      <c r="B65" s="178" t="s">
        <v>2</v>
      </c>
      <c r="C65" s="399"/>
      <c r="D65" s="400"/>
      <c r="E65" s="400"/>
      <c r="F65" s="400"/>
      <c r="G65" s="400"/>
      <c r="H65" s="400"/>
      <c r="I65" s="400"/>
      <c r="J65" s="400"/>
      <c r="K65" s="400"/>
      <c r="L65" s="400"/>
      <c r="M65" s="401"/>
      <c r="N65" s="149"/>
      <c r="O65" s="149"/>
    </row>
    <row r="66" spans="1:15" ht="15" customHeight="1" x14ac:dyDescent="0.2">
      <c r="A66" s="375"/>
      <c r="B66" s="402" t="s">
        <v>399</v>
      </c>
      <c r="C66" s="403"/>
      <c r="D66" s="151"/>
      <c r="E66" s="406" t="s">
        <v>287</v>
      </c>
      <c r="F66" s="407"/>
      <c r="G66" s="151"/>
      <c r="H66" s="406" t="s">
        <v>288</v>
      </c>
      <c r="I66" s="406"/>
      <c r="J66" s="406"/>
      <c r="K66" s="407"/>
      <c r="L66" s="429"/>
      <c r="M66" s="430"/>
      <c r="N66" s="149"/>
      <c r="O66" s="149"/>
    </row>
    <row r="67" spans="1:15" ht="15" customHeight="1" x14ac:dyDescent="0.2">
      <c r="A67" s="375"/>
      <c r="B67" s="404"/>
      <c r="C67" s="405"/>
      <c r="D67" s="151"/>
      <c r="E67" s="406" t="s">
        <v>289</v>
      </c>
      <c r="F67" s="407"/>
      <c r="G67" s="151"/>
      <c r="H67" s="406" t="s">
        <v>400</v>
      </c>
      <c r="I67" s="406"/>
      <c r="J67" s="406"/>
      <c r="K67" s="407"/>
      <c r="L67" s="431"/>
      <c r="M67" s="432"/>
      <c r="N67" s="149"/>
      <c r="O67" s="149"/>
    </row>
    <row r="68" spans="1:15" ht="15" customHeight="1" x14ac:dyDescent="0.2">
      <c r="A68" s="375"/>
      <c r="B68" s="368" t="s">
        <v>290</v>
      </c>
      <c r="C68" s="368"/>
      <c r="D68" s="368"/>
      <c r="E68" s="368"/>
      <c r="F68" s="368"/>
      <c r="G68" s="368"/>
      <c r="H68" s="368"/>
      <c r="I68" s="368"/>
      <c r="J68" s="368"/>
      <c r="K68" s="368"/>
      <c r="L68" s="368"/>
      <c r="M68" s="368"/>
      <c r="N68" s="149"/>
      <c r="O68" s="149"/>
    </row>
    <row r="69" spans="1:15" ht="15" customHeight="1" x14ac:dyDescent="0.2">
      <c r="A69" s="375"/>
      <c r="B69" s="357" t="s">
        <v>291</v>
      </c>
      <c r="C69" s="412"/>
      <c r="D69" s="414" t="s">
        <v>292</v>
      </c>
      <c r="E69" s="415"/>
      <c r="F69" s="414"/>
      <c r="G69" s="416"/>
      <c r="H69" s="416"/>
      <c r="I69" s="416"/>
      <c r="J69" s="416"/>
      <c r="K69" s="416"/>
      <c r="L69" s="416"/>
      <c r="M69" s="415"/>
      <c r="N69" s="149"/>
      <c r="O69" s="149"/>
    </row>
    <row r="70" spans="1:15" ht="15" customHeight="1" x14ac:dyDescent="0.15">
      <c r="A70" s="375"/>
      <c r="B70" s="359"/>
      <c r="C70" s="413"/>
      <c r="D70" s="133" t="s">
        <v>293</v>
      </c>
      <c r="E70" s="417"/>
      <c r="F70" s="418"/>
      <c r="G70" s="134" t="s">
        <v>294</v>
      </c>
      <c r="H70" s="419"/>
      <c r="I70" s="419"/>
      <c r="J70" s="419"/>
      <c r="K70" s="419"/>
      <c r="L70" s="135"/>
      <c r="M70" s="125"/>
      <c r="N70" s="149"/>
      <c r="O70" s="149"/>
    </row>
    <row r="71" spans="1:15" ht="15" customHeight="1" x14ac:dyDescent="0.2">
      <c r="A71" s="375"/>
      <c r="B71" s="368" t="s">
        <v>295</v>
      </c>
      <c r="C71" s="368"/>
      <c r="D71" s="384"/>
      <c r="E71" s="384"/>
      <c r="F71" s="384" t="s">
        <v>296</v>
      </c>
      <c r="G71" s="384"/>
      <c r="H71" s="115"/>
      <c r="I71" s="396" t="s">
        <v>297</v>
      </c>
      <c r="J71" s="396"/>
      <c r="K71" s="396"/>
      <c r="L71" s="115"/>
      <c r="M71" s="116" t="s">
        <v>298</v>
      </c>
      <c r="N71" s="149"/>
      <c r="O71" s="149"/>
    </row>
    <row r="72" spans="1:15" ht="15" customHeight="1" x14ac:dyDescent="0.2">
      <c r="A72" s="426"/>
      <c r="B72" s="425" t="s">
        <v>299</v>
      </c>
      <c r="C72" s="425"/>
      <c r="D72" s="425"/>
      <c r="E72" s="425"/>
      <c r="F72" s="182"/>
      <c r="G72" s="182"/>
      <c r="H72" s="183"/>
      <c r="I72" s="184"/>
      <c r="J72" s="185"/>
      <c r="K72" s="185"/>
      <c r="L72" s="185"/>
      <c r="M72" s="183"/>
      <c r="N72" s="149"/>
      <c r="O72" s="149"/>
    </row>
    <row r="73" spans="1:15" ht="15" customHeight="1" x14ac:dyDescent="0.2">
      <c r="A73" s="426"/>
      <c r="B73" s="425" t="s">
        <v>300</v>
      </c>
      <c r="C73" s="425"/>
      <c r="D73" s="425"/>
      <c r="E73" s="425"/>
      <c r="F73" s="386"/>
      <c r="G73" s="386"/>
      <c r="H73" s="387"/>
      <c r="I73" s="186"/>
      <c r="J73" s="187"/>
      <c r="K73" s="187"/>
      <c r="L73" s="187"/>
      <c r="M73" s="188"/>
      <c r="N73" s="149"/>
      <c r="O73" s="149"/>
    </row>
    <row r="74" spans="1:15" ht="15" customHeight="1" x14ac:dyDescent="0.2">
      <c r="A74" s="426"/>
      <c r="B74" s="427" t="s">
        <v>301</v>
      </c>
      <c r="C74" s="421"/>
      <c r="D74" s="151"/>
      <c r="E74" s="377" t="s">
        <v>302</v>
      </c>
      <c r="F74" s="378"/>
      <c r="G74" s="151"/>
      <c r="H74" s="377" t="s">
        <v>303</v>
      </c>
      <c r="I74" s="377"/>
      <c r="J74" s="377"/>
      <c r="K74" s="378"/>
      <c r="L74" s="379"/>
      <c r="M74" s="380"/>
      <c r="N74" s="149"/>
      <c r="O74" s="149"/>
    </row>
    <row r="75" spans="1:15" ht="15" customHeight="1" x14ac:dyDescent="0.2">
      <c r="A75" s="375"/>
      <c r="B75" s="428"/>
      <c r="C75" s="423"/>
      <c r="D75" s="151"/>
      <c r="E75" s="377" t="s">
        <v>304</v>
      </c>
      <c r="F75" s="378"/>
      <c r="G75" s="151"/>
      <c r="H75" s="377" t="s">
        <v>305</v>
      </c>
      <c r="I75" s="377"/>
      <c r="J75" s="377"/>
      <c r="K75" s="378"/>
      <c r="L75" s="381"/>
      <c r="M75" s="382"/>
      <c r="N75" s="149"/>
      <c r="O75" s="149"/>
    </row>
    <row r="76" spans="1:15" ht="15" customHeight="1" x14ac:dyDescent="0.2">
      <c r="A76" s="374" t="s">
        <v>307</v>
      </c>
      <c r="B76" s="111" t="s">
        <v>34</v>
      </c>
      <c r="C76" s="390" t="s">
        <v>286</v>
      </c>
      <c r="D76" s="391"/>
      <c r="E76" s="391"/>
      <c r="F76" s="391"/>
      <c r="G76" s="391"/>
      <c r="H76" s="391"/>
      <c r="I76" s="391"/>
      <c r="J76" s="391"/>
      <c r="K76" s="391"/>
      <c r="L76" s="391"/>
      <c r="M76" s="392"/>
      <c r="N76" s="149"/>
      <c r="O76" s="149"/>
    </row>
    <row r="77" spans="1:15" ht="15" customHeight="1" x14ac:dyDescent="0.2">
      <c r="A77" s="375"/>
      <c r="B77" s="112" t="s">
        <v>78</v>
      </c>
      <c r="C77" s="393"/>
      <c r="D77" s="394"/>
      <c r="E77" s="394"/>
      <c r="F77" s="394"/>
      <c r="G77" s="394"/>
      <c r="H77" s="394"/>
      <c r="I77" s="394"/>
      <c r="J77" s="394"/>
      <c r="K77" s="394"/>
      <c r="L77" s="394"/>
      <c r="M77" s="395"/>
      <c r="N77" s="149"/>
      <c r="O77" s="149"/>
    </row>
    <row r="78" spans="1:15" ht="15" customHeight="1" x14ac:dyDescent="0.2">
      <c r="A78" s="375"/>
      <c r="B78" s="396" t="s">
        <v>77</v>
      </c>
      <c r="C78" s="113" t="s">
        <v>251</v>
      </c>
      <c r="D78" s="114"/>
      <c r="E78" s="148" t="s">
        <v>252</v>
      </c>
      <c r="F78" s="114"/>
      <c r="G78" s="115" t="s">
        <v>253</v>
      </c>
      <c r="H78" s="115"/>
      <c r="I78" s="115"/>
      <c r="J78" s="115"/>
      <c r="K78" s="115"/>
      <c r="L78" s="115"/>
      <c r="M78" s="116"/>
      <c r="N78" s="149"/>
      <c r="O78" s="149"/>
    </row>
    <row r="79" spans="1:15" ht="15" customHeight="1" x14ac:dyDescent="0.15">
      <c r="A79" s="375"/>
      <c r="B79" s="397"/>
      <c r="C79" s="117"/>
      <c r="D79" s="118"/>
      <c r="E79" s="119"/>
      <c r="F79" s="120"/>
      <c r="G79" s="360"/>
      <c r="H79" s="360"/>
      <c r="I79" s="360"/>
      <c r="J79" s="360"/>
      <c r="K79" s="360"/>
      <c r="L79" s="360"/>
      <c r="M79" s="361"/>
      <c r="N79" s="149"/>
      <c r="O79" s="149"/>
    </row>
    <row r="80" spans="1:15" ht="15" customHeight="1" x14ac:dyDescent="0.2">
      <c r="A80" s="375"/>
      <c r="B80" s="398"/>
      <c r="C80" s="362"/>
      <c r="D80" s="363"/>
      <c r="E80" s="363"/>
      <c r="F80" s="363"/>
      <c r="G80" s="363"/>
      <c r="H80" s="363"/>
      <c r="I80" s="363"/>
      <c r="J80" s="363"/>
      <c r="K80" s="363"/>
      <c r="L80" s="363"/>
      <c r="M80" s="364"/>
      <c r="N80" s="149"/>
      <c r="O80" s="149"/>
    </row>
    <row r="81" spans="1:15" ht="15" customHeight="1" x14ac:dyDescent="0.2">
      <c r="A81" s="375"/>
      <c r="B81" s="178" t="s">
        <v>2</v>
      </c>
      <c r="C81" s="399"/>
      <c r="D81" s="400"/>
      <c r="E81" s="400"/>
      <c r="F81" s="400"/>
      <c r="G81" s="400"/>
      <c r="H81" s="400"/>
      <c r="I81" s="400"/>
      <c r="J81" s="400"/>
      <c r="K81" s="400"/>
      <c r="L81" s="400"/>
      <c r="M81" s="401"/>
      <c r="N81" s="149"/>
      <c r="O81" s="149"/>
    </row>
    <row r="82" spans="1:15" ht="15" customHeight="1" x14ac:dyDescent="0.2">
      <c r="A82" s="375"/>
      <c r="B82" s="402" t="s">
        <v>399</v>
      </c>
      <c r="C82" s="403"/>
      <c r="D82" s="151"/>
      <c r="E82" s="406" t="s">
        <v>287</v>
      </c>
      <c r="F82" s="407"/>
      <c r="G82" s="151"/>
      <c r="H82" s="406" t="s">
        <v>288</v>
      </c>
      <c r="I82" s="406"/>
      <c r="J82" s="406"/>
      <c r="K82" s="407"/>
      <c r="L82" s="408"/>
      <c r="M82" s="409"/>
      <c r="N82" s="149"/>
      <c r="O82" s="149"/>
    </row>
    <row r="83" spans="1:15" ht="15" customHeight="1" x14ac:dyDescent="0.2">
      <c r="A83" s="375"/>
      <c r="B83" s="404"/>
      <c r="C83" s="405"/>
      <c r="D83" s="151"/>
      <c r="E83" s="406" t="s">
        <v>289</v>
      </c>
      <c r="F83" s="407"/>
      <c r="G83" s="151"/>
      <c r="H83" s="406" t="s">
        <v>400</v>
      </c>
      <c r="I83" s="406"/>
      <c r="J83" s="406"/>
      <c r="K83" s="407"/>
      <c r="L83" s="410"/>
      <c r="M83" s="411"/>
      <c r="N83" s="149"/>
      <c r="O83" s="149"/>
    </row>
    <row r="84" spans="1:15" ht="15" customHeight="1" x14ac:dyDescent="0.2">
      <c r="A84" s="375"/>
      <c r="B84" s="368" t="s">
        <v>290</v>
      </c>
      <c r="C84" s="368"/>
      <c r="D84" s="368"/>
      <c r="E84" s="368"/>
      <c r="F84" s="368"/>
      <c r="G84" s="368"/>
      <c r="H84" s="368"/>
      <c r="I84" s="368"/>
      <c r="J84" s="368"/>
      <c r="K84" s="368"/>
      <c r="L84" s="368"/>
      <c r="M84" s="368"/>
      <c r="N84" s="149"/>
      <c r="O84" s="149"/>
    </row>
    <row r="85" spans="1:15" ht="15" customHeight="1" x14ac:dyDescent="0.2">
      <c r="A85" s="375"/>
      <c r="B85" s="357" t="s">
        <v>291</v>
      </c>
      <c r="C85" s="412"/>
      <c r="D85" s="414" t="s">
        <v>292</v>
      </c>
      <c r="E85" s="415"/>
      <c r="F85" s="414"/>
      <c r="G85" s="416"/>
      <c r="H85" s="416"/>
      <c r="I85" s="416"/>
      <c r="J85" s="416"/>
      <c r="K85" s="416"/>
      <c r="L85" s="416"/>
      <c r="M85" s="415"/>
      <c r="N85" s="149"/>
      <c r="O85" s="149"/>
    </row>
    <row r="86" spans="1:15" ht="15" customHeight="1" x14ac:dyDescent="0.15">
      <c r="A86" s="375"/>
      <c r="B86" s="359"/>
      <c r="C86" s="413"/>
      <c r="D86" s="133" t="s">
        <v>293</v>
      </c>
      <c r="E86" s="417"/>
      <c r="F86" s="418"/>
      <c r="G86" s="134" t="s">
        <v>294</v>
      </c>
      <c r="H86" s="419"/>
      <c r="I86" s="419"/>
      <c r="J86" s="419"/>
      <c r="K86" s="419"/>
      <c r="L86" s="135"/>
      <c r="M86" s="125"/>
      <c r="N86" s="149"/>
      <c r="O86" s="149"/>
    </row>
    <row r="87" spans="1:15" ht="15" customHeight="1" x14ac:dyDescent="0.2">
      <c r="A87" s="375"/>
      <c r="B87" s="368" t="s">
        <v>295</v>
      </c>
      <c r="C87" s="368"/>
      <c r="D87" s="384"/>
      <c r="E87" s="384"/>
      <c r="F87" s="384" t="s">
        <v>296</v>
      </c>
      <c r="G87" s="384"/>
      <c r="H87" s="115"/>
      <c r="I87" s="396" t="s">
        <v>297</v>
      </c>
      <c r="J87" s="396"/>
      <c r="K87" s="396"/>
      <c r="L87" s="115"/>
      <c r="M87" s="116" t="s">
        <v>298</v>
      </c>
      <c r="N87" s="149"/>
      <c r="O87" s="149"/>
    </row>
    <row r="88" spans="1:15" ht="15" customHeight="1" x14ac:dyDescent="0.2">
      <c r="A88" s="426"/>
      <c r="B88" s="425" t="s">
        <v>299</v>
      </c>
      <c r="C88" s="425"/>
      <c r="D88" s="425"/>
      <c r="E88" s="425"/>
      <c r="F88" s="182"/>
      <c r="G88" s="182"/>
      <c r="H88" s="183"/>
      <c r="I88" s="184"/>
      <c r="J88" s="185"/>
      <c r="K88" s="185"/>
      <c r="L88" s="185"/>
      <c r="M88" s="183"/>
      <c r="N88" s="149"/>
      <c r="O88" s="149"/>
    </row>
    <row r="89" spans="1:15" ht="15" customHeight="1" x14ac:dyDescent="0.2">
      <c r="A89" s="426"/>
      <c r="B89" s="425" t="s">
        <v>300</v>
      </c>
      <c r="C89" s="425"/>
      <c r="D89" s="425"/>
      <c r="E89" s="425"/>
      <c r="F89" s="386"/>
      <c r="G89" s="386"/>
      <c r="H89" s="387"/>
      <c r="I89" s="186"/>
      <c r="J89" s="187"/>
      <c r="K89" s="187"/>
      <c r="L89" s="187"/>
      <c r="M89" s="188"/>
      <c r="N89" s="149"/>
      <c r="O89" s="149"/>
    </row>
    <row r="90" spans="1:15" ht="15" customHeight="1" x14ac:dyDescent="0.2">
      <c r="A90" s="426"/>
      <c r="B90" s="427" t="s">
        <v>301</v>
      </c>
      <c r="C90" s="421"/>
      <c r="D90" s="151"/>
      <c r="E90" s="377" t="s">
        <v>302</v>
      </c>
      <c r="F90" s="378"/>
      <c r="G90" s="151"/>
      <c r="H90" s="377" t="s">
        <v>303</v>
      </c>
      <c r="I90" s="377"/>
      <c r="J90" s="377"/>
      <c r="K90" s="378"/>
      <c r="L90" s="379"/>
      <c r="M90" s="380"/>
      <c r="N90" s="149"/>
      <c r="O90" s="149"/>
    </row>
    <row r="91" spans="1:15" ht="15" customHeight="1" x14ac:dyDescent="0.2">
      <c r="A91" s="376"/>
      <c r="B91" s="428"/>
      <c r="C91" s="423"/>
      <c r="D91" s="151"/>
      <c r="E91" s="377" t="s">
        <v>304</v>
      </c>
      <c r="F91" s="378"/>
      <c r="G91" s="151"/>
      <c r="H91" s="377" t="s">
        <v>305</v>
      </c>
      <c r="I91" s="377"/>
      <c r="J91" s="377"/>
      <c r="K91" s="378"/>
      <c r="L91" s="381"/>
      <c r="M91" s="382"/>
      <c r="N91" s="149"/>
      <c r="O91" s="149"/>
    </row>
    <row r="92" spans="1:15" ht="15" customHeight="1" x14ac:dyDescent="0.2">
      <c r="A92" s="136"/>
      <c r="B92" s="137"/>
      <c r="C92" s="137"/>
      <c r="D92" s="189"/>
      <c r="E92" s="108"/>
      <c r="F92" s="108"/>
      <c r="G92" s="189"/>
      <c r="H92" s="108"/>
      <c r="I92" s="108"/>
      <c r="J92" s="108"/>
      <c r="K92" s="108"/>
      <c r="L92" s="190"/>
      <c r="M92" s="190"/>
      <c r="N92" s="149"/>
      <c r="O92" s="149"/>
    </row>
    <row r="93" spans="1:15" ht="15" customHeight="1" x14ac:dyDescent="0.2">
      <c r="A93" s="424" t="s">
        <v>308</v>
      </c>
      <c r="B93" s="424"/>
      <c r="C93" s="424"/>
      <c r="D93" s="424"/>
      <c r="E93" s="424"/>
      <c r="F93" s="424"/>
      <c r="G93" s="424"/>
      <c r="H93" s="424"/>
      <c r="I93" s="424"/>
      <c r="J93" s="424"/>
      <c r="K93" s="424"/>
      <c r="L93" s="424"/>
      <c r="M93" s="424"/>
      <c r="N93" s="149"/>
      <c r="O93" s="149"/>
    </row>
    <row r="94" spans="1:15" ht="15" customHeight="1" x14ac:dyDescent="0.2">
      <c r="A94" s="389" t="s">
        <v>79</v>
      </c>
      <c r="B94" s="157" t="s">
        <v>34</v>
      </c>
      <c r="C94" s="390" t="s">
        <v>286</v>
      </c>
      <c r="D94" s="391"/>
      <c r="E94" s="391"/>
      <c r="F94" s="391"/>
      <c r="G94" s="391"/>
      <c r="H94" s="391"/>
      <c r="I94" s="391"/>
      <c r="J94" s="391"/>
      <c r="K94" s="391"/>
      <c r="L94" s="391"/>
      <c r="M94" s="392"/>
      <c r="N94" s="149"/>
      <c r="O94" s="149"/>
    </row>
    <row r="95" spans="1:15" ht="15" customHeight="1" x14ac:dyDescent="0.2">
      <c r="A95" s="389"/>
      <c r="B95" s="138" t="s">
        <v>78</v>
      </c>
      <c r="C95" s="393"/>
      <c r="D95" s="394"/>
      <c r="E95" s="394"/>
      <c r="F95" s="394"/>
      <c r="G95" s="394"/>
      <c r="H95" s="394"/>
      <c r="I95" s="394"/>
      <c r="J95" s="394"/>
      <c r="K95" s="394"/>
      <c r="L95" s="394"/>
      <c r="M95" s="395"/>
      <c r="N95" s="149"/>
      <c r="O95" s="149"/>
    </row>
    <row r="96" spans="1:15" ht="15" customHeight="1" x14ac:dyDescent="0.2">
      <c r="A96" s="389"/>
      <c r="B96" s="396" t="s">
        <v>77</v>
      </c>
      <c r="C96" s="113" t="s">
        <v>251</v>
      </c>
      <c r="D96" s="114"/>
      <c r="E96" s="148" t="s">
        <v>252</v>
      </c>
      <c r="F96" s="114"/>
      <c r="G96" s="115" t="s">
        <v>253</v>
      </c>
      <c r="H96" s="115"/>
      <c r="I96" s="115"/>
      <c r="J96" s="115"/>
      <c r="K96" s="115"/>
      <c r="L96" s="115"/>
      <c r="M96" s="116"/>
      <c r="N96" s="149"/>
      <c r="O96" s="149"/>
    </row>
    <row r="97" spans="1:15" ht="15" customHeight="1" x14ac:dyDescent="0.15">
      <c r="A97" s="389"/>
      <c r="B97" s="397"/>
      <c r="C97" s="117"/>
      <c r="D97" s="118"/>
      <c r="E97" s="119"/>
      <c r="F97" s="120"/>
      <c r="G97" s="360"/>
      <c r="H97" s="360"/>
      <c r="I97" s="360"/>
      <c r="J97" s="360"/>
      <c r="K97" s="360"/>
      <c r="L97" s="360"/>
      <c r="M97" s="361"/>
      <c r="N97" s="149"/>
      <c r="O97" s="149"/>
    </row>
    <row r="98" spans="1:15" ht="15" customHeight="1" x14ac:dyDescent="0.2">
      <c r="A98" s="389"/>
      <c r="B98" s="398"/>
      <c r="C98" s="362"/>
      <c r="D98" s="363"/>
      <c r="E98" s="363"/>
      <c r="F98" s="363"/>
      <c r="G98" s="363"/>
      <c r="H98" s="363"/>
      <c r="I98" s="363"/>
      <c r="J98" s="363"/>
      <c r="K98" s="363"/>
      <c r="L98" s="363"/>
      <c r="M98" s="364"/>
      <c r="N98" s="149"/>
      <c r="O98" s="149"/>
    </row>
    <row r="99" spans="1:15" ht="15" customHeight="1" x14ac:dyDescent="0.2">
      <c r="A99" s="389"/>
      <c r="B99" s="178" t="s">
        <v>2</v>
      </c>
      <c r="C99" s="399"/>
      <c r="D99" s="400"/>
      <c r="E99" s="400"/>
      <c r="F99" s="400"/>
      <c r="G99" s="400"/>
      <c r="H99" s="400"/>
      <c r="I99" s="400"/>
      <c r="J99" s="400"/>
      <c r="K99" s="400"/>
      <c r="L99" s="400"/>
      <c r="M99" s="401"/>
      <c r="N99" s="149"/>
      <c r="O99" s="149"/>
    </row>
    <row r="100" spans="1:15" ht="15" customHeight="1" x14ac:dyDescent="0.2">
      <c r="A100" s="389"/>
      <c r="B100" s="402" t="s">
        <v>399</v>
      </c>
      <c r="C100" s="403"/>
      <c r="D100" s="151"/>
      <c r="E100" s="406" t="s">
        <v>287</v>
      </c>
      <c r="F100" s="407"/>
      <c r="G100" s="151"/>
      <c r="H100" s="406" t="s">
        <v>288</v>
      </c>
      <c r="I100" s="406"/>
      <c r="J100" s="406"/>
      <c r="K100" s="407"/>
      <c r="L100" s="408"/>
      <c r="M100" s="409"/>
      <c r="N100" s="149"/>
      <c r="O100" s="149"/>
    </row>
    <row r="101" spans="1:15" ht="15" customHeight="1" x14ac:dyDescent="0.2">
      <c r="A101" s="389"/>
      <c r="B101" s="404"/>
      <c r="C101" s="405"/>
      <c r="D101" s="151"/>
      <c r="E101" s="406" t="s">
        <v>289</v>
      </c>
      <c r="F101" s="407"/>
      <c r="G101" s="151"/>
      <c r="H101" s="406" t="s">
        <v>400</v>
      </c>
      <c r="I101" s="406"/>
      <c r="J101" s="406"/>
      <c r="K101" s="407"/>
      <c r="L101" s="410"/>
      <c r="M101" s="411"/>
      <c r="N101" s="149"/>
      <c r="O101" s="149"/>
    </row>
    <row r="102" spans="1:15" ht="15" customHeight="1" x14ac:dyDescent="0.2">
      <c r="A102" s="389"/>
      <c r="B102" s="383" t="s">
        <v>290</v>
      </c>
      <c r="C102" s="368"/>
      <c r="D102" s="368"/>
      <c r="E102" s="368"/>
      <c r="F102" s="368"/>
      <c r="G102" s="368"/>
      <c r="H102" s="368"/>
      <c r="I102" s="368"/>
      <c r="J102" s="368"/>
      <c r="K102" s="368"/>
      <c r="L102" s="368"/>
      <c r="M102" s="368"/>
      <c r="N102" s="149"/>
      <c r="O102" s="149"/>
    </row>
    <row r="103" spans="1:15" ht="15" customHeight="1" x14ac:dyDescent="0.2">
      <c r="A103" s="389"/>
      <c r="B103" s="396" t="s">
        <v>291</v>
      </c>
      <c r="C103" s="412"/>
      <c r="D103" s="414" t="s">
        <v>292</v>
      </c>
      <c r="E103" s="415"/>
      <c r="F103" s="414"/>
      <c r="G103" s="416"/>
      <c r="H103" s="416"/>
      <c r="I103" s="416"/>
      <c r="J103" s="416"/>
      <c r="K103" s="416"/>
      <c r="L103" s="416"/>
      <c r="M103" s="415"/>
      <c r="N103" s="149"/>
      <c r="O103" s="149"/>
    </row>
    <row r="104" spans="1:15" ht="15" customHeight="1" x14ac:dyDescent="0.15">
      <c r="A104" s="389"/>
      <c r="B104" s="398"/>
      <c r="C104" s="413"/>
      <c r="D104" s="133" t="s">
        <v>293</v>
      </c>
      <c r="E104" s="417"/>
      <c r="F104" s="418"/>
      <c r="G104" s="134" t="s">
        <v>294</v>
      </c>
      <c r="H104" s="419"/>
      <c r="I104" s="419"/>
      <c r="J104" s="419"/>
      <c r="K104" s="419"/>
      <c r="L104" s="135"/>
      <c r="M104" s="125"/>
      <c r="N104" s="149"/>
      <c r="O104" s="149"/>
    </row>
    <row r="105" spans="1:15" ht="15" customHeight="1" x14ac:dyDescent="0.2">
      <c r="A105" s="389"/>
      <c r="B105" s="383" t="s">
        <v>295</v>
      </c>
      <c r="C105" s="368"/>
      <c r="D105" s="384"/>
      <c r="E105" s="384"/>
      <c r="F105" s="384" t="s">
        <v>309</v>
      </c>
      <c r="G105" s="384"/>
      <c r="H105" s="384"/>
      <c r="I105" s="385"/>
      <c r="J105" s="385"/>
      <c r="K105" s="385"/>
      <c r="L105" s="385"/>
      <c r="M105" s="383"/>
      <c r="N105" s="149"/>
      <c r="O105" s="149"/>
    </row>
    <row r="106" spans="1:15" ht="15" customHeight="1" x14ac:dyDescent="0.2">
      <c r="A106" s="389"/>
      <c r="B106" s="386" t="s">
        <v>310</v>
      </c>
      <c r="C106" s="387"/>
      <c r="D106" s="388"/>
      <c r="E106" s="386"/>
      <c r="F106" s="386"/>
      <c r="G106" s="386"/>
      <c r="H106" s="386"/>
      <c r="I106" s="386"/>
      <c r="J106" s="386"/>
      <c r="K106" s="386"/>
      <c r="L106" s="386"/>
      <c r="M106" s="387"/>
      <c r="N106" s="149"/>
      <c r="O106" s="149"/>
    </row>
    <row r="107" spans="1:15" ht="15" customHeight="1" x14ac:dyDescent="0.2">
      <c r="A107" s="389"/>
      <c r="B107" s="386" t="s">
        <v>311</v>
      </c>
      <c r="C107" s="387"/>
      <c r="D107" s="388"/>
      <c r="E107" s="386"/>
      <c r="F107" s="386"/>
      <c r="G107" s="386"/>
      <c r="H107" s="386"/>
      <c r="I107" s="386"/>
      <c r="J107" s="386"/>
      <c r="K107" s="386"/>
      <c r="L107" s="386"/>
      <c r="M107" s="387"/>
      <c r="N107" s="149"/>
      <c r="O107" s="149"/>
    </row>
    <row r="108" spans="1:15" ht="15" customHeight="1" x14ac:dyDescent="0.2">
      <c r="A108" s="389"/>
      <c r="B108" s="420" t="s">
        <v>301</v>
      </c>
      <c r="C108" s="421"/>
      <c r="D108" s="151"/>
      <c r="E108" s="377" t="s">
        <v>302</v>
      </c>
      <c r="F108" s="378"/>
      <c r="G108" s="151"/>
      <c r="H108" s="377" t="s">
        <v>303</v>
      </c>
      <c r="I108" s="377"/>
      <c r="J108" s="377"/>
      <c r="K108" s="378"/>
      <c r="L108" s="379"/>
      <c r="M108" s="380"/>
      <c r="N108" s="149"/>
      <c r="O108" s="149"/>
    </row>
    <row r="109" spans="1:15" ht="15" customHeight="1" x14ac:dyDescent="0.2">
      <c r="A109" s="389"/>
      <c r="B109" s="422"/>
      <c r="C109" s="423"/>
      <c r="D109" s="151"/>
      <c r="E109" s="377" t="s">
        <v>304</v>
      </c>
      <c r="F109" s="378"/>
      <c r="G109" s="151"/>
      <c r="H109" s="377" t="s">
        <v>305</v>
      </c>
      <c r="I109" s="377"/>
      <c r="J109" s="377"/>
      <c r="K109" s="378"/>
      <c r="L109" s="381"/>
      <c r="M109" s="382"/>
      <c r="N109" s="149"/>
      <c r="O109" s="149"/>
    </row>
    <row r="110" spans="1:15" ht="15" customHeight="1" x14ac:dyDescent="0.2">
      <c r="A110" s="389" t="s">
        <v>95</v>
      </c>
      <c r="B110" s="157" t="s">
        <v>34</v>
      </c>
      <c r="C110" s="390" t="s">
        <v>286</v>
      </c>
      <c r="D110" s="391"/>
      <c r="E110" s="391"/>
      <c r="F110" s="391"/>
      <c r="G110" s="391"/>
      <c r="H110" s="391"/>
      <c r="I110" s="391"/>
      <c r="J110" s="391"/>
      <c r="K110" s="391"/>
      <c r="L110" s="391"/>
      <c r="M110" s="392"/>
      <c r="N110" s="149"/>
      <c r="O110" s="149"/>
    </row>
    <row r="111" spans="1:15" ht="15" customHeight="1" x14ac:dyDescent="0.2">
      <c r="A111" s="389"/>
      <c r="B111" s="138" t="s">
        <v>78</v>
      </c>
      <c r="C111" s="393"/>
      <c r="D111" s="394"/>
      <c r="E111" s="394"/>
      <c r="F111" s="394"/>
      <c r="G111" s="394"/>
      <c r="H111" s="394"/>
      <c r="I111" s="394"/>
      <c r="J111" s="394"/>
      <c r="K111" s="394"/>
      <c r="L111" s="394"/>
      <c r="M111" s="395"/>
      <c r="N111" s="149"/>
      <c r="O111" s="149"/>
    </row>
    <row r="112" spans="1:15" ht="15" customHeight="1" x14ac:dyDescent="0.2">
      <c r="A112" s="389"/>
      <c r="B112" s="396" t="s">
        <v>77</v>
      </c>
      <c r="C112" s="113" t="s">
        <v>251</v>
      </c>
      <c r="D112" s="114"/>
      <c r="E112" s="148" t="s">
        <v>252</v>
      </c>
      <c r="F112" s="114"/>
      <c r="G112" s="115" t="s">
        <v>253</v>
      </c>
      <c r="H112" s="115"/>
      <c r="I112" s="115"/>
      <c r="J112" s="115"/>
      <c r="K112" s="115"/>
      <c r="L112" s="115"/>
      <c r="M112" s="116"/>
      <c r="N112" s="149"/>
      <c r="O112" s="149"/>
    </row>
    <row r="113" spans="1:15" ht="15" customHeight="1" x14ac:dyDescent="0.15">
      <c r="A113" s="389"/>
      <c r="B113" s="397"/>
      <c r="C113" s="117"/>
      <c r="D113" s="118"/>
      <c r="E113" s="119"/>
      <c r="F113" s="120"/>
      <c r="G113" s="360"/>
      <c r="H113" s="360"/>
      <c r="I113" s="360"/>
      <c r="J113" s="360"/>
      <c r="K113" s="360"/>
      <c r="L113" s="360"/>
      <c r="M113" s="361"/>
      <c r="N113" s="149"/>
      <c r="O113" s="149"/>
    </row>
    <row r="114" spans="1:15" ht="15" customHeight="1" x14ac:dyDescent="0.2">
      <c r="A114" s="389"/>
      <c r="B114" s="398"/>
      <c r="C114" s="362"/>
      <c r="D114" s="363"/>
      <c r="E114" s="363"/>
      <c r="F114" s="363"/>
      <c r="G114" s="363"/>
      <c r="H114" s="363"/>
      <c r="I114" s="363"/>
      <c r="J114" s="363"/>
      <c r="K114" s="363"/>
      <c r="L114" s="363"/>
      <c r="M114" s="364"/>
      <c r="N114" s="149"/>
      <c r="O114" s="149"/>
    </row>
    <row r="115" spans="1:15" ht="15" customHeight="1" x14ac:dyDescent="0.2">
      <c r="A115" s="389"/>
      <c r="B115" s="178" t="s">
        <v>2</v>
      </c>
      <c r="C115" s="399"/>
      <c r="D115" s="400"/>
      <c r="E115" s="400"/>
      <c r="F115" s="400"/>
      <c r="G115" s="400"/>
      <c r="H115" s="400"/>
      <c r="I115" s="400"/>
      <c r="J115" s="400"/>
      <c r="K115" s="400"/>
      <c r="L115" s="400"/>
      <c r="M115" s="401"/>
      <c r="N115" s="149"/>
      <c r="O115" s="149"/>
    </row>
    <row r="116" spans="1:15" ht="15" customHeight="1" x14ac:dyDescent="0.2">
      <c r="A116" s="389"/>
      <c r="B116" s="402" t="s">
        <v>399</v>
      </c>
      <c r="C116" s="403"/>
      <c r="D116" s="151"/>
      <c r="E116" s="406" t="s">
        <v>287</v>
      </c>
      <c r="F116" s="407"/>
      <c r="G116" s="151"/>
      <c r="H116" s="406" t="s">
        <v>288</v>
      </c>
      <c r="I116" s="406"/>
      <c r="J116" s="406"/>
      <c r="K116" s="407"/>
      <c r="L116" s="408"/>
      <c r="M116" s="409"/>
      <c r="N116" s="149"/>
      <c r="O116" s="149"/>
    </row>
    <row r="117" spans="1:15" ht="15" customHeight="1" x14ac:dyDescent="0.2">
      <c r="A117" s="389"/>
      <c r="B117" s="404"/>
      <c r="C117" s="405"/>
      <c r="D117" s="151"/>
      <c r="E117" s="406" t="s">
        <v>289</v>
      </c>
      <c r="F117" s="407"/>
      <c r="G117" s="151"/>
      <c r="H117" s="406" t="s">
        <v>400</v>
      </c>
      <c r="I117" s="406"/>
      <c r="J117" s="406"/>
      <c r="K117" s="407"/>
      <c r="L117" s="410"/>
      <c r="M117" s="411"/>
      <c r="N117" s="149"/>
      <c r="O117" s="149"/>
    </row>
    <row r="118" spans="1:15" ht="15" customHeight="1" x14ac:dyDescent="0.2">
      <c r="A118" s="389"/>
      <c r="B118" s="383" t="s">
        <v>290</v>
      </c>
      <c r="C118" s="368"/>
      <c r="D118" s="368"/>
      <c r="E118" s="368"/>
      <c r="F118" s="368"/>
      <c r="G118" s="368"/>
      <c r="H118" s="368"/>
      <c r="I118" s="368"/>
      <c r="J118" s="368"/>
      <c r="K118" s="368"/>
      <c r="L118" s="368"/>
      <c r="M118" s="368"/>
      <c r="N118" s="149"/>
      <c r="O118" s="149"/>
    </row>
    <row r="119" spans="1:15" ht="15" customHeight="1" x14ac:dyDescent="0.2">
      <c r="A119" s="389"/>
      <c r="B119" s="396" t="s">
        <v>291</v>
      </c>
      <c r="C119" s="412"/>
      <c r="D119" s="414" t="s">
        <v>292</v>
      </c>
      <c r="E119" s="415"/>
      <c r="F119" s="414"/>
      <c r="G119" s="416"/>
      <c r="H119" s="416"/>
      <c r="I119" s="416"/>
      <c r="J119" s="416"/>
      <c r="K119" s="416"/>
      <c r="L119" s="416"/>
      <c r="M119" s="415"/>
      <c r="N119" s="149"/>
      <c r="O119" s="149"/>
    </row>
    <row r="120" spans="1:15" ht="15" customHeight="1" x14ac:dyDescent="0.15">
      <c r="A120" s="389"/>
      <c r="B120" s="398"/>
      <c r="C120" s="413"/>
      <c r="D120" s="133" t="s">
        <v>293</v>
      </c>
      <c r="E120" s="417"/>
      <c r="F120" s="418"/>
      <c r="G120" s="134" t="s">
        <v>294</v>
      </c>
      <c r="H120" s="419"/>
      <c r="I120" s="419"/>
      <c r="J120" s="419"/>
      <c r="K120" s="419"/>
      <c r="L120" s="135"/>
      <c r="M120" s="125"/>
      <c r="N120" s="149"/>
      <c r="O120" s="149"/>
    </row>
    <row r="121" spans="1:15" ht="15" customHeight="1" x14ac:dyDescent="0.2">
      <c r="A121" s="389"/>
      <c r="B121" s="383" t="s">
        <v>295</v>
      </c>
      <c r="C121" s="368"/>
      <c r="D121" s="384"/>
      <c r="E121" s="384"/>
      <c r="F121" s="384" t="s">
        <v>309</v>
      </c>
      <c r="G121" s="384"/>
      <c r="H121" s="384"/>
      <c r="I121" s="385"/>
      <c r="J121" s="385"/>
      <c r="K121" s="385"/>
      <c r="L121" s="385"/>
      <c r="M121" s="383"/>
      <c r="N121" s="149"/>
      <c r="O121" s="149"/>
    </row>
    <row r="122" spans="1:15" ht="15" customHeight="1" x14ac:dyDescent="0.2">
      <c r="A122" s="389"/>
      <c r="B122" s="386" t="s">
        <v>310</v>
      </c>
      <c r="C122" s="387"/>
      <c r="D122" s="388"/>
      <c r="E122" s="386"/>
      <c r="F122" s="386"/>
      <c r="G122" s="386"/>
      <c r="H122" s="386"/>
      <c r="I122" s="386"/>
      <c r="J122" s="386"/>
      <c r="K122" s="386"/>
      <c r="L122" s="386"/>
      <c r="M122" s="387"/>
      <c r="N122" s="149"/>
      <c r="O122" s="149"/>
    </row>
    <row r="123" spans="1:15" ht="15" customHeight="1" x14ac:dyDescent="0.2">
      <c r="A123" s="389"/>
      <c r="B123" s="386" t="s">
        <v>311</v>
      </c>
      <c r="C123" s="387"/>
      <c r="D123" s="388"/>
      <c r="E123" s="386"/>
      <c r="F123" s="386"/>
      <c r="G123" s="386"/>
      <c r="H123" s="386"/>
      <c r="I123" s="386"/>
      <c r="J123" s="386"/>
      <c r="K123" s="386"/>
      <c r="L123" s="386"/>
      <c r="M123" s="387"/>
      <c r="N123" s="149"/>
      <c r="O123" s="149"/>
    </row>
    <row r="124" spans="1:15" ht="15" customHeight="1" x14ac:dyDescent="0.2">
      <c r="A124" s="389"/>
      <c r="B124" s="420" t="s">
        <v>301</v>
      </c>
      <c r="C124" s="421"/>
      <c r="D124" s="151"/>
      <c r="E124" s="377" t="s">
        <v>302</v>
      </c>
      <c r="F124" s="378"/>
      <c r="G124" s="151"/>
      <c r="H124" s="377" t="s">
        <v>303</v>
      </c>
      <c r="I124" s="377"/>
      <c r="J124" s="377"/>
      <c r="K124" s="378"/>
      <c r="L124" s="379"/>
      <c r="M124" s="380"/>
      <c r="N124" s="149"/>
      <c r="O124" s="149"/>
    </row>
    <row r="125" spans="1:15" ht="15" customHeight="1" x14ac:dyDescent="0.2">
      <c r="A125" s="389"/>
      <c r="B125" s="422"/>
      <c r="C125" s="423"/>
      <c r="D125" s="151"/>
      <c r="E125" s="377" t="s">
        <v>304</v>
      </c>
      <c r="F125" s="378"/>
      <c r="G125" s="151"/>
      <c r="H125" s="377" t="s">
        <v>305</v>
      </c>
      <c r="I125" s="377"/>
      <c r="J125" s="377"/>
      <c r="K125" s="378"/>
      <c r="L125" s="381"/>
      <c r="M125" s="382"/>
      <c r="N125" s="149"/>
      <c r="O125" s="149"/>
    </row>
    <row r="126" spans="1:15" ht="15" customHeight="1" x14ac:dyDescent="0.2">
      <c r="A126" s="389" t="s">
        <v>94</v>
      </c>
      <c r="B126" s="157" t="s">
        <v>34</v>
      </c>
      <c r="C126" s="390" t="s">
        <v>286</v>
      </c>
      <c r="D126" s="391"/>
      <c r="E126" s="391"/>
      <c r="F126" s="391"/>
      <c r="G126" s="391"/>
      <c r="H126" s="391"/>
      <c r="I126" s="391"/>
      <c r="J126" s="391"/>
      <c r="K126" s="391"/>
      <c r="L126" s="391"/>
      <c r="M126" s="392"/>
      <c r="N126" s="149"/>
      <c r="O126" s="149"/>
    </row>
    <row r="127" spans="1:15" ht="15" customHeight="1" x14ac:dyDescent="0.2">
      <c r="A127" s="389"/>
      <c r="B127" s="138" t="s">
        <v>78</v>
      </c>
      <c r="C127" s="393"/>
      <c r="D127" s="394"/>
      <c r="E127" s="394"/>
      <c r="F127" s="394"/>
      <c r="G127" s="394"/>
      <c r="H127" s="394"/>
      <c r="I127" s="394"/>
      <c r="J127" s="394"/>
      <c r="K127" s="394"/>
      <c r="L127" s="394"/>
      <c r="M127" s="395"/>
      <c r="N127" s="149"/>
      <c r="O127" s="149"/>
    </row>
    <row r="128" spans="1:15" ht="15" customHeight="1" x14ac:dyDescent="0.2">
      <c r="A128" s="389"/>
      <c r="B128" s="396" t="s">
        <v>77</v>
      </c>
      <c r="C128" s="113" t="s">
        <v>251</v>
      </c>
      <c r="D128" s="114"/>
      <c r="E128" s="148" t="s">
        <v>252</v>
      </c>
      <c r="F128" s="114"/>
      <c r="G128" s="115" t="s">
        <v>253</v>
      </c>
      <c r="H128" s="115"/>
      <c r="I128" s="115"/>
      <c r="J128" s="115"/>
      <c r="K128" s="115"/>
      <c r="L128" s="115"/>
      <c r="M128" s="116"/>
      <c r="N128" s="149"/>
      <c r="O128" s="149"/>
    </row>
    <row r="129" spans="1:15" ht="15" customHeight="1" x14ac:dyDescent="0.15">
      <c r="A129" s="389"/>
      <c r="B129" s="397"/>
      <c r="C129" s="117"/>
      <c r="D129" s="118"/>
      <c r="E129" s="119"/>
      <c r="F129" s="120"/>
      <c r="G129" s="360"/>
      <c r="H129" s="360"/>
      <c r="I129" s="360"/>
      <c r="J129" s="360"/>
      <c r="K129" s="360"/>
      <c r="L129" s="360"/>
      <c r="M129" s="361"/>
      <c r="N129" s="149"/>
      <c r="O129" s="149"/>
    </row>
    <row r="130" spans="1:15" ht="15" customHeight="1" x14ac:dyDescent="0.2">
      <c r="A130" s="389"/>
      <c r="B130" s="398"/>
      <c r="C130" s="362"/>
      <c r="D130" s="363"/>
      <c r="E130" s="363"/>
      <c r="F130" s="363"/>
      <c r="G130" s="363"/>
      <c r="H130" s="363"/>
      <c r="I130" s="363"/>
      <c r="J130" s="363"/>
      <c r="K130" s="363"/>
      <c r="L130" s="363"/>
      <c r="M130" s="364"/>
      <c r="N130" s="149"/>
      <c r="O130" s="149"/>
    </row>
    <row r="131" spans="1:15" ht="15" customHeight="1" x14ac:dyDescent="0.2">
      <c r="A131" s="389"/>
      <c r="B131" s="178" t="s">
        <v>2</v>
      </c>
      <c r="C131" s="399"/>
      <c r="D131" s="400"/>
      <c r="E131" s="400"/>
      <c r="F131" s="400"/>
      <c r="G131" s="400"/>
      <c r="H131" s="400"/>
      <c r="I131" s="400"/>
      <c r="J131" s="400"/>
      <c r="K131" s="400"/>
      <c r="L131" s="400"/>
      <c r="M131" s="401"/>
      <c r="N131" s="149"/>
      <c r="O131" s="149"/>
    </row>
    <row r="132" spans="1:15" ht="15" customHeight="1" x14ac:dyDescent="0.2">
      <c r="A132" s="389"/>
      <c r="B132" s="402" t="s">
        <v>399</v>
      </c>
      <c r="C132" s="403"/>
      <c r="D132" s="151"/>
      <c r="E132" s="406" t="s">
        <v>287</v>
      </c>
      <c r="F132" s="407"/>
      <c r="G132" s="151"/>
      <c r="H132" s="406" t="s">
        <v>288</v>
      </c>
      <c r="I132" s="406"/>
      <c r="J132" s="406"/>
      <c r="K132" s="407"/>
      <c r="L132" s="408"/>
      <c r="M132" s="409"/>
      <c r="N132" s="149"/>
      <c r="O132" s="149"/>
    </row>
    <row r="133" spans="1:15" ht="15" customHeight="1" x14ac:dyDescent="0.2">
      <c r="A133" s="389"/>
      <c r="B133" s="404"/>
      <c r="C133" s="405"/>
      <c r="D133" s="151"/>
      <c r="E133" s="406" t="s">
        <v>289</v>
      </c>
      <c r="F133" s="407"/>
      <c r="G133" s="151"/>
      <c r="H133" s="406" t="s">
        <v>400</v>
      </c>
      <c r="I133" s="406"/>
      <c r="J133" s="406"/>
      <c r="K133" s="407"/>
      <c r="L133" s="410"/>
      <c r="M133" s="411"/>
      <c r="N133" s="149"/>
      <c r="O133" s="149"/>
    </row>
    <row r="134" spans="1:15" ht="15" customHeight="1" x14ac:dyDescent="0.2">
      <c r="A134" s="389"/>
      <c r="B134" s="383" t="s">
        <v>290</v>
      </c>
      <c r="C134" s="368"/>
      <c r="D134" s="368"/>
      <c r="E134" s="368"/>
      <c r="F134" s="368"/>
      <c r="G134" s="368"/>
      <c r="H134" s="368"/>
      <c r="I134" s="368"/>
      <c r="J134" s="368"/>
      <c r="K134" s="368"/>
      <c r="L134" s="368"/>
      <c r="M134" s="368"/>
      <c r="N134" s="149"/>
      <c r="O134" s="149"/>
    </row>
    <row r="135" spans="1:15" ht="15" customHeight="1" x14ac:dyDescent="0.2">
      <c r="A135" s="389"/>
      <c r="B135" s="396" t="s">
        <v>291</v>
      </c>
      <c r="C135" s="412"/>
      <c r="D135" s="414" t="s">
        <v>292</v>
      </c>
      <c r="E135" s="415"/>
      <c r="F135" s="414"/>
      <c r="G135" s="416"/>
      <c r="H135" s="416"/>
      <c r="I135" s="416"/>
      <c r="J135" s="416"/>
      <c r="K135" s="416"/>
      <c r="L135" s="416"/>
      <c r="M135" s="415"/>
      <c r="N135" s="149"/>
      <c r="O135" s="149"/>
    </row>
    <row r="136" spans="1:15" ht="15" customHeight="1" x14ac:dyDescent="0.15">
      <c r="A136" s="389"/>
      <c r="B136" s="398"/>
      <c r="C136" s="413"/>
      <c r="D136" s="133" t="s">
        <v>293</v>
      </c>
      <c r="E136" s="417"/>
      <c r="F136" s="418"/>
      <c r="G136" s="134" t="s">
        <v>294</v>
      </c>
      <c r="H136" s="419"/>
      <c r="I136" s="419"/>
      <c r="J136" s="419"/>
      <c r="K136" s="419"/>
      <c r="L136" s="135"/>
      <c r="M136" s="125"/>
      <c r="N136" s="149"/>
      <c r="O136" s="149"/>
    </row>
    <row r="137" spans="1:15" ht="15" customHeight="1" x14ac:dyDescent="0.2">
      <c r="A137" s="389"/>
      <c r="B137" s="383" t="s">
        <v>295</v>
      </c>
      <c r="C137" s="368"/>
      <c r="D137" s="384"/>
      <c r="E137" s="384"/>
      <c r="F137" s="384" t="s">
        <v>309</v>
      </c>
      <c r="G137" s="384"/>
      <c r="H137" s="384"/>
      <c r="I137" s="385"/>
      <c r="J137" s="385"/>
      <c r="K137" s="385"/>
      <c r="L137" s="385"/>
      <c r="M137" s="383"/>
      <c r="N137" s="149"/>
      <c r="O137" s="149"/>
    </row>
    <row r="138" spans="1:15" ht="15" customHeight="1" x14ac:dyDescent="0.2">
      <c r="A138" s="389"/>
      <c r="B138" s="386" t="s">
        <v>310</v>
      </c>
      <c r="C138" s="387"/>
      <c r="D138" s="388"/>
      <c r="E138" s="386"/>
      <c r="F138" s="386"/>
      <c r="G138" s="386"/>
      <c r="H138" s="386"/>
      <c r="I138" s="386"/>
      <c r="J138" s="386"/>
      <c r="K138" s="386"/>
      <c r="L138" s="386"/>
      <c r="M138" s="387"/>
      <c r="N138" s="149"/>
      <c r="O138" s="149"/>
    </row>
    <row r="139" spans="1:15" ht="15" customHeight="1" x14ac:dyDescent="0.2">
      <c r="A139" s="389"/>
      <c r="B139" s="386" t="s">
        <v>311</v>
      </c>
      <c r="C139" s="387"/>
      <c r="D139" s="388"/>
      <c r="E139" s="386"/>
      <c r="F139" s="386"/>
      <c r="G139" s="386"/>
      <c r="H139" s="386"/>
      <c r="I139" s="386"/>
      <c r="J139" s="386"/>
      <c r="K139" s="386"/>
      <c r="L139" s="386"/>
      <c r="M139" s="387"/>
      <c r="N139" s="149"/>
      <c r="O139" s="149"/>
    </row>
    <row r="140" spans="1:15" ht="15" customHeight="1" x14ac:dyDescent="0.2">
      <c r="A140" s="389"/>
      <c r="B140" s="420" t="s">
        <v>301</v>
      </c>
      <c r="C140" s="421"/>
      <c r="D140" s="151"/>
      <c r="E140" s="377" t="s">
        <v>302</v>
      </c>
      <c r="F140" s="378"/>
      <c r="G140" s="151"/>
      <c r="H140" s="377" t="s">
        <v>303</v>
      </c>
      <c r="I140" s="377"/>
      <c r="J140" s="377"/>
      <c r="K140" s="378"/>
      <c r="L140" s="379"/>
      <c r="M140" s="380"/>
      <c r="N140" s="149"/>
      <c r="O140" s="149"/>
    </row>
    <row r="141" spans="1:15" ht="15" customHeight="1" x14ac:dyDescent="0.2">
      <c r="A141" s="389"/>
      <c r="B141" s="422"/>
      <c r="C141" s="423"/>
      <c r="D141" s="151"/>
      <c r="E141" s="377" t="s">
        <v>304</v>
      </c>
      <c r="F141" s="378"/>
      <c r="G141" s="151"/>
      <c r="H141" s="377" t="s">
        <v>305</v>
      </c>
      <c r="I141" s="377"/>
      <c r="J141" s="377"/>
      <c r="K141" s="378"/>
      <c r="L141" s="381"/>
      <c r="M141" s="382"/>
      <c r="N141" s="149"/>
      <c r="O141" s="149"/>
    </row>
    <row r="142" spans="1:15" ht="15" customHeight="1" x14ac:dyDescent="0.2">
      <c r="A142" s="149" t="s">
        <v>212</v>
      </c>
      <c r="B142" s="149"/>
      <c r="C142" s="139"/>
      <c r="D142" s="139"/>
      <c r="E142" s="139"/>
      <c r="F142" s="139"/>
      <c r="G142" s="139"/>
      <c r="H142" s="139"/>
      <c r="I142" s="139"/>
      <c r="J142" s="139"/>
      <c r="K142" s="139"/>
      <c r="L142" s="139"/>
      <c r="M142" s="139"/>
      <c r="N142" s="149"/>
      <c r="O142" s="149"/>
    </row>
    <row r="143" spans="1:15" ht="18" customHeight="1" x14ac:dyDescent="0.2">
      <c r="A143" s="371" t="s">
        <v>312</v>
      </c>
      <c r="B143" s="371"/>
      <c r="C143" s="371"/>
      <c r="D143" s="371"/>
      <c r="E143" s="371"/>
      <c r="F143" s="371"/>
      <c r="G143" s="371"/>
      <c r="H143" s="371"/>
      <c r="I143" s="371"/>
      <c r="J143" s="371"/>
      <c r="K143" s="371"/>
      <c r="L143" s="371"/>
      <c r="M143" s="371"/>
      <c r="N143" s="108"/>
      <c r="O143" s="149"/>
    </row>
    <row r="144" spans="1:15" ht="18" customHeight="1" x14ac:dyDescent="0.2">
      <c r="A144" s="371" t="s">
        <v>313</v>
      </c>
      <c r="B144" s="371"/>
      <c r="C144" s="371"/>
      <c r="D144" s="371"/>
      <c r="E144" s="371"/>
      <c r="F144" s="371"/>
      <c r="G144" s="371"/>
      <c r="H144" s="371"/>
      <c r="I144" s="371"/>
      <c r="J144" s="371"/>
      <c r="K144" s="371"/>
      <c r="L144" s="371"/>
      <c r="M144" s="371"/>
      <c r="N144" s="108"/>
      <c r="O144" s="149"/>
    </row>
    <row r="145" spans="1:15" ht="30" customHeight="1" x14ac:dyDescent="0.2">
      <c r="A145" s="372" t="s">
        <v>401</v>
      </c>
      <c r="B145" s="373"/>
      <c r="C145" s="373"/>
      <c r="D145" s="373"/>
      <c r="E145" s="373"/>
      <c r="F145" s="373"/>
      <c r="G145" s="373"/>
      <c r="H145" s="373"/>
      <c r="I145" s="373"/>
      <c r="J145" s="373"/>
      <c r="K145" s="373"/>
      <c r="L145" s="373"/>
      <c r="M145" s="373"/>
      <c r="N145" s="149"/>
      <c r="O145" s="149"/>
    </row>
    <row r="146" spans="1:15" ht="15" customHeight="1" x14ac:dyDescent="0.2">
      <c r="A146" s="372" t="s">
        <v>402</v>
      </c>
      <c r="B146" s="372"/>
      <c r="C146" s="372"/>
      <c r="D146" s="372"/>
      <c r="E146" s="372"/>
      <c r="F146" s="372"/>
      <c r="G146" s="372"/>
      <c r="H146" s="372"/>
      <c r="I146" s="372"/>
      <c r="J146" s="372"/>
      <c r="K146" s="372"/>
      <c r="L146" s="372"/>
      <c r="M146" s="372"/>
      <c r="N146" s="149"/>
      <c r="O146" s="149"/>
    </row>
    <row r="147" spans="1:15" ht="15" customHeight="1" x14ac:dyDescent="0.2">
      <c r="A147" s="108" t="s">
        <v>314</v>
      </c>
      <c r="B147" s="149"/>
      <c r="C147" s="149"/>
      <c r="D147" s="149"/>
      <c r="E147" s="149"/>
      <c r="F147" s="149"/>
      <c r="G147" s="149"/>
      <c r="H147" s="149"/>
      <c r="I147" s="149"/>
      <c r="J147" s="149"/>
      <c r="K147" s="149"/>
      <c r="L147" s="149"/>
      <c r="M147" s="149"/>
    </row>
    <row r="148" spans="1:15" ht="15" customHeight="1" x14ac:dyDescent="0.2">
      <c r="A148" s="140" t="s">
        <v>315</v>
      </c>
    </row>
    <row r="149" spans="1:15" ht="15" customHeight="1" x14ac:dyDescent="0.15">
      <c r="A149" s="374" t="s">
        <v>403</v>
      </c>
      <c r="B149" s="111" t="s">
        <v>34</v>
      </c>
      <c r="C149" s="365"/>
      <c r="D149" s="366"/>
      <c r="E149" s="367"/>
      <c r="F149" s="368" t="s">
        <v>255</v>
      </c>
      <c r="G149" s="369"/>
      <c r="H149" s="121"/>
      <c r="I149" s="369"/>
      <c r="J149" s="121"/>
      <c r="K149" s="369"/>
      <c r="L149" s="121"/>
      <c r="M149" s="122"/>
    </row>
    <row r="150" spans="1:15" ht="15" customHeight="1" x14ac:dyDescent="0.15">
      <c r="A150" s="375"/>
      <c r="B150" s="141" t="s">
        <v>86</v>
      </c>
      <c r="C150" s="362"/>
      <c r="D150" s="363"/>
      <c r="E150" s="364"/>
      <c r="F150" s="368"/>
      <c r="G150" s="370"/>
      <c r="H150" s="124" t="s">
        <v>256</v>
      </c>
      <c r="I150" s="370"/>
      <c r="J150" s="124" t="s">
        <v>257</v>
      </c>
      <c r="K150" s="370"/>
      <c r="L150" s="163" t="s">
        <v>258</v>
      </c>
      <c r="M150" s="125"/>
    </row>
    <row r="151" spans="1:15" ht="15" customHeight="1" x14ac:dyDescent="0.2">
      <c r="A151" s="375"/>
      <c r="B151" s="357" t="s">
        <v>87</v>
      </c>
      <c r="C151" s="113" t="s">
        <v>251</v>
      </c>
      <c r="D151" s="127"/>
      <c r="E151" s="148" t="s">
        <v>252</v>
      </c>
      <c r="F151" s="127"/>
      <c r="G151" s="115" t="s">
        <v>253</v>
      </c>
      <c r="H151" s="115"/>
      <c r="I151" s="115"/>
      <c r="J151" s="115"/>
      <c r="K151" s="115"/>
      <c r="L151" s="115"/>
      <c r="M151" s="116"/>
    </row>
    <row r="152" spans="1:15" ht="15" customHeight="1" x14ac:dyDescent="0.15">
      <c r="A152" s="375"/>
      <c r="B152" s="358"/>
      <c r="C152" s="117"/>
      <c r="D152" s="118"/>
      <c r="E152" s="119"/>
      <c r="F152" s="120"/>
      <c r="G152" s="360"/>
      <c r="H152" s="360"/>
      <c r="I152" s="360"/>
      <c r="J152" s="360"/>
      <c r="K152" s="360"/>
      <c r="L152" s="360"/>
      <c r="M152" s="361"/>
    </row>
    <row r="153" spans="1:15" ht="15" customHeight="1" x14ac:dyDescent="0.2">
      <c r="A153" s="375"/>
      <c r="B153" s="359"/>
      <c r="C153" s="362"/>
      <c r="D153" s="363"/>
      <c r="E153" s="363"/>
      <c r="F153" s="363"/>
      <c r="G153" s="363"/>
      <c r="H153" s="363"/>
      <c r="I153" s="363"/>
      <c r="J153" s="363"/>
      <c r="K153" s="363"/>
      <c r="L153" s="363"/>
      <c r="M153" s="364"/>
    </row>
    <row r="154" spans="1:15" ht="15" customHeight="1" x14ac:dyDescent="0.15">
      <c r="A154" s="375"/>
      <c r="B154" s="156" t="s">
        <v>34</v>
      </c>
      <c r="C154" s="365"/>
      <c r="D154" s="366"/>
      <c r="E154" s="367"/>
      <c r="F154" s="368" t="s">
        <v>255</v>
      </c>
      <c r="G154" s="369"/>
      <c r="H154" s="121"/>
      <c r="I154" s="369"/>
      <c r="J154" s="121"/>
      <c r="K154" s="369"/>
      <c r="L154" s="121"/>
      <c r="M154" s="122"/>
    </row>
    <row r="155" spans="1:15" ht="15" customHeight="1" x14ac:dyDescent="0.15">
      <c r="A155" s="375"/>
      <c r="B155" s="123" t="s">
        <v>86</v>
      </c>
      <c r="C155" s="362"/>
      <c r="D155" s="363"/>
      <c r="E155" s="364"/>
      <c r="F155" s="368"/>
      <c r="G155" s="370"/>
      <c r="H155" s="124" t="s">
        <v>256</v>
      </c>
      <c r="I155" s="370"/>
      <c r="J155" s="124" t="s">
        <v>257</v>
      </c>
      <c r="K155" s="370"/>
      <c r="L155" s="163" t="s">
        <v>258</v>
      </c>
      <c r="M155" s="125"/>
    </row>
    <row r="156" spans="1:15" ht="15" customHeight="1" x14ac:dyDescent="0.2">
      <c r="A156" s="375"/>
      <c r="B156" s="357" t="s">
        <v>87</v>
      </c>
      <c r="C156" s="113" t="s">
        <v>251</v>
      </c>
      <c r="D156" s="127"/>
      <c r="E156" s="148" t="s">
        <v>252</v>
      </c>
      <c r="F156" s="127"/>
      <c r="G156" s="115" t="s">
        <v>253</v>
      </c>
      <c r="H156" s="115"/>
      <c r="I156" s="115"/>
      <c r="J156" s="115"/>
      <c r="K156" s="115"/>
      <c r="L156" s="115"/>
      <c r="M156" s="116"/>
    </row>
    <row r="157" spans="1:15" ht="15" customHeight="1" x14ac:dyDescent="0.15">
      <c r="A157" s="375"/>
      <c r="B157" s="358"/>
      <c r="C157" s="117"/>
      <c r="D157" s="118"/>
      <c r="E157" s="119"/>
      <c r="F157" s="120"/>
      <c r="G157" s="360"/>
      <c r="H157" s="360"/>
      <c r="I157" s="360"/>
      <c r="J157" s="360"/>
      <c r="K157" s="360"/>
      <c r="L157" s="360"/>
      <c r="M157" s="361"/>
    </row>
    <row r="158" spans="1:15" ht="15" customHeight="1" x14ac:dyDescent="0.2">
      <c r="A158" s="375"/>
      <c r="B158" s="359"/>
      <c r="C158" s="362"/>
      <c r="D158" s="363"/>
      <c r="E158" s="363"/>
      <c r="F158" s="363"/>
      <c r="G158" s="363"/>
      <c r="H158" s="363"/>
      <c r="I158" s="363"/>
      <c r="J158" s="363"/>
      <c r="K158" s="363"/>
      <c r="L158" s="363"/>
      <c r="M158" s="364"/>
    </row>
    <row r="159" spans="1:15" ht="15" customHeight="1" x14ac:dyDescent="0.15">
      <c r="A159" s="375"/>
      <c r="B159" s="156" t="s">
        <v>34</v>
      </c>
      <c r="C159" s="365"/>
      <c r="D159" s="366"/>
      <c r="E159" s="367"/>
      <c r="F159" s="368" t="s">
        <v>255</v>
      </c>
      <c r="G159" s="369"/>
      <c r="H159" s="121"/>
      <c r="I159" s="369"/>
      <c r="J159" s="121"/>
      <c r="K159" s="369"/>
      <c r="L159" s="121"/>
      <c r="M159" s="122"/>
    </row>
    <row r="160" spans="1:15" ht="15" customHeight="1" x14ac:dyDescent="0.15">
      <c r="A160" s="375"/>
      <c r="B160" s="123" t="s">
        <v>86</v>
      </c>
      <c r="C160" s="362"/>
      <c r="D160" s="363"/>
      <c r="E160" s="364"/>
      <c r="F160" s="368"/>
      <c r="G160" s="370"/>
      <c r="H160" s="124" t="s">
        <v>256</v>
      </c>
      <c r="I160" s="370"/>
      <c r="J160" s="124" t="s">
        <v>257</v>
      </c>
      <c r="K160" s="370"/>
      <c r="L160" s="163" t="s">
        <v>258</v>
      </c>
      <c r="M160" s="125"/>
    </row>
    <row r="161" spans="1:13" ht="15" customHeight="1" x14ac:dyDescent="0.2">
      <c r="A161" s="375"/>
      <c r="B161" s="357" t="s">
        <v>87</v>
      </c>
      <c r="C161" s="113" t="s">
        <v>251</v>
      </c>
      <c r="D161" s="127"/>
      <c r="E161" s="148" t="s">
        <v>252</v>
      </c>
      <c r="F161" s="127"/>
      <c r="G161" s="115" t="s">
        <v>253</v>
      </c>
      <c r="H161" s="115"/>
      <c r="I161" s="115"/>
      <c r="J161" s="115"/>
      <c r="K161" s="115"/>
      <c r="L161" s="115"/>
      <c r="M161" s="116"/>
    </row>
    <row r="162" spans="1:13" ht="15" customHeight="1" x14ac:dyDescent="0.15">
      <c r="A162" s="375"/>
      <c r="B162" s="358"/>
      <c r="C162" s="117"/>
      <c r="D162" s="118"/>
      <c r="E162" s="119"/>
      <c r="F162" s="120"/>
      <c r="G162" s="360"/>
      <c r="H162" s="360"/>
      <c r="I162" s="360"/>
      <c r="J162" s="360"/>
      <c r="K162" s="360"/>
      <c r="L162" s="360"/>
      <c r="M162" s="361"/>
    </row>
    <row r="163" spans="1:13" ht="15" customHeight="1" x14ac:dyDescent="0.2">
      <c r="A163" s="375"/>
      <c r="B163" s="359"/>
      <c r="C163" s="362"/>
      <c r="D163" s="363"/>
      <c r="E163" s="363"/>
      <c r="F163" s="363"/>
      <c r="G163" s="363"/>
      <c r="H163" s="363"/>
      <c r="I163" s="363"/>
      <c r="J163" s="363"/>
      <c r="K163" s="363"/>
      <c r="L163" s="363"/>
      <c r="M163" s="364"/>
    </row>
    <row r="164" spans="1:13" ht="15" customHeight="1" x14ac:dyDescent="0.15">
      <c r="A164" s="375"/>
      <c r="B164" s="156" t="s">
        <v>34</v>
      </c>
      <c r="C164" s="365"/>
      <c r="D164" s="366"/>
      <c r="E164" s="367"/>
      <c r="F164" s="368" t="s">
        <v>255</v>
      </c>
      <c r="G164" s="369"/>
      <c r="H164" s="121"/>
      <c r="I164" s="369"/>
      <c r="J164" s="121"/>
      <c r="K164" s="369"/>
      <c r="L164" s="121"/>
      <c r="M164" s="122"/>
    </row>
    <row r="165" spans="1:13" ht="15" customHeight="1" x14ac:dyDescent="0.15">
      <c r="A165" s="375"/>
      <c r="B165" s="123" t="s">
        <v>86</v>
      </c>
      <c r="C165" s="362"/>
      <c r="D165" s="363"/>
      <c r="E165" s="364"/>
      <c r="F165" s="368"/>
      <c r="G165" s="370"/>
      <c r="H165" s="124" t="s">
        <v>256</v>
      </c>
      <c r="I165" s="370"/>
      <c r="J165" s="124" t="s">
        <v>257</v>
      </c>
      <c r="K165" s="370"/>
      <c r="L165" s="163" t="s">
        <v>258</v>
      </c>
      <c r="M165" s="125"/>
    </row>
    <row r="166" spans="1:13" ht="15" customHeight="1" x14ac:dyDescent="0.2">
      <c r="A166" s="375"/>
      <c r="B166" s="357" t="s">
        <v>87</v>
      </c>
      <c r="C166" s="113" t="s">
        <v>251</v>
      </c>
      <c r="D166" s="127"/>
      <c r="E166" s="148" t="s">
        <v>252</v>
      </c>
      <c r="F166" s="127"/>
      <c r="G166" s="115" t="s">
        <v>253</v>
      </c>
      <c r="H166" s="115"/>
      <c r="I166" s="115"/>
      <c r="J166" s="115"/>
      <c r="K166" s="115"/>
      <c r="L166" s="115"/>
      <c r="M166" s="116"/>
    </row>
    <row r="167" spans="1:13" ht="15" customHeight="1" x14ac:dyDescent="0.15">
      <c r="A167" s="375"/>
      <c r="B167" s="358"/>
      <c r="C167" s="117"/>
      <c r="D167" s="118"/>
      <c r="E167" s="119"/>
      <c r="F167" s="120"/>
      <c r="G167" s="360"/>
      <c r="H167" s="360"/>
      <c r="I167" s="360"/>
      <c r="J167" s="360"/>
      <c r="K167" s="360"/>
      <c r="L167" s="360"/>
      <c r="M167" s="361"/>
    </row>
    <row r="168" spans="1:13" ht="15" customHeight="1" x14ac:dyDescent="0.2">
      <c r="A168" s="375"/>
      <c r="B168" s="359"/>
      <c r="C168" s="362"/>
      <c r="D168" s="363"/>
      <c r="E168" s="363"/>
      <c r="F168" s="363"/>
      <c r="G168" s="363"/>
      <c r="H168" s="363"/>
      <c r="I168" s="363"/>
      <c r="J168" s="363"/>
      <c r="K168" s="363"/>
      <c r="L168" s="363"/>
      <c r="M168" s="364"/>
    </row>
    <row r="169" spans="1:13" ht="15" customHeight="1" x14ac:dyDescent="0.15">
      <c r="A169" s="375"/>
      <c r="B169" s="156" t="s">
        <v>34</v>
      </c>
      <c r="C169" s="365"/>
      <c r="D169" s="366"/>
      <c r="E169" s="367"/>
      <c r="F169" s="368" t="s">
        <v>255</v>
      </c>
      <c r="G169" s="369"/>
      <c r="H169" s="121"/>
      <c r="I169" s="369"/>
      <c r="J169" s="121"/>
      <c r="K169" s="369"/>
      <c r="L169" s="121"/>
      <c r="M169" s="122"/>
    </row>
    <row r="170" spans="1:13" ht="15" customHeight="1" x14ac:dyDescent="0.15">
      <c r="A170" s="375"/>
      <c r="B170" s="123" t="s">
        <v>86</v>
      </c>
      <c r="C170" s="362"/>
      <c r="D170" s="363"/>
      <c r="E170" s="364"/>
      <c r="F170" s="368"/>
      <c r="G170" s="370"/>
      <c r="H170" s="124" t="s">
        <v>256</v>
      </c>
      <c r="I170" s="370"/>
      <c r="J170" s="124" t="s">
        <v>257</v>
      </c>
      <c r="K170" s="370"/>
      <c r="L170" s="163" t="s">
        <v>258</v>
      </c>
      <c r="M170" s="125"/>
    </row>
    <row r="171" spans="1:13" ht="15" customHeight="1" x14ac:dyDescent="0.2">
      <c r="A171" s="375"/>
      <c r="B171" s="357" t="s">
        <v>87</v>
      </c>
      <c r="C171" s="113" t="s">
        <v>251</v>
      </c>
      <c r="D171" s="127"/>
      <c r="E171" s="148" t="s">
        <v>252</v>
      </c>
      <c r="F171" s="127"/>
      <c r="G171" s="115" t="s">
        <v>253</v>
      </c>
      <c r="H171" s="115"/>
      <c r="I171" s="115"/>
      <c r="J171" s="115"/>
      <c r="K171" s="115"/>
      <c r="L171" s="115"/>
      <c r="M171" s="116"/>
    </row>
    <row r="172" spans="1:13" ht="15" customHeight="1" x14ac:dyDescent="0.15">
      <c r="A172" s="375"/>
      <c r="B172" s="358"/>
      <c r="C172" s="117"/>
      <c r="D172" s="118"/>
      <c r="E172" s="119"/>
      <c r="F172" s="120"/>
      <c r="G172" s="360"/>
      <c r="H172" s="360"/>
      <c r="I172" s="360"/>
      <c r="J172" s="360"/>
      <c r="K172" s="360"/>
      <c r="L172" s="360"/>
      <c r="M172" s="361"/>
    </row>
    <row r="173" spans="1:13" ht="15" customHeight="1" x14ac:dyDescent="0.2">
      <c r="A173" s="375"/>
      <c r="B173" s="359"/>
      <c r="C173" s="362"/>
      <c r="D173" s="363"/>
      <c r="E173" s="363"/>
      <c r="F173" s="363"/>
      <c r="G173" s="363"/>
      <c r="H173" s="363"/>
      <c r="I173" s="363"/>
      <c r="J173" s="363"/>
      <c r="K173" s="363"/>
      <c r="L173" s="363"/>
      <c r="M173" s="364"/>
    </row>
    <row r="174" spans="1:13" ht="15" customHeight="1" x14ac:dyDescent="0.15">
      <c r="A174" s="375"/>
      <c r="B174" s="156" t="s">
        <v>34</v>
      </c>
      <c r="C174" s="365"/>
      <c r="D174" s="366"/>
      <c r="E174" s="367"/>
      <c r="F174" s="368" t="s">
        <v>255</v>
      </c>
      <c r="G174" s="369"/>
      <c r="H174" s="121"/>
      <c r="I174" s="369"/>
      <c r="J174" s="121"/>
      <c r="K174" s="369"/>
      <c r="L174" s="121"/>
      <c r="M174" s="122"/>
    </row>
    <row r="175" spans="1:13" ht="15" customHeight="1" x14ac:dyDescent="0.15">
      <c r="A175" s="375"/>
      <c r="B175" s="123" t="s">
        <v>86</v>
      </c>
      <c r="C175" s="362"/>
      <c r="D175" s="363"/>
      <c r="E175" s="364"/>
      <c r="F175" s="368"/>
      <c r="G175" s="370"/>
      <c r="H175" s="124" t="s">
        <v>256</v>
      </c>
      <c r="I175" s="370"/>
      <c r="J175" s="124" t="s">
        <v>257</v>
      </c>
      <c r="K175" s="370"/>
      <c r="L175" s="163" t="s">
        <v>258</v>
      </c>
      <c r="M175" s="125"/>
    </row>
    <row r="176" spans="1:13" ht="15" customHeight="1" x14ac:dyDescent="0.2">
      <c r="A176" s="375"/>
      <c r="B176" s="357" t="s">
        <v>87</v>
      </c>
      <c r="C176" s="113" t="s">
        <v>251</v>
      </c>
      <c r="D176" s="127"/>
      <c r="E176" s="148" t="s">
        <v>252</v>
      </c>
      <c r="F176" s="127"/>
      <c r="G176" s="115" t="s">
        <v>253</v>
      </c>
      <c r="H176" s="115"/>
      <c r="I176" s="115"/>
      <c r="J176" s="115"/>
      <c r="K176" s="115"/>
      <c r="L176" s="115"/>
      <c r="M176" s="116"/>
    </row>
    <row r="177" spans="1:15" ht="15" customHeight="1" x14ac:dyDescent="0.15">
      <c r="A177" s="375"/>
      <c r="B177" s="358"/>
      <c r="C177" s="117"/>
      <c r="D177" s="118"/>
      <c r="E177" s="119"/>
      <c r="F177" s="120"/>
      <c r="G177" s="360"/>
      <c r="H177" s="360"/>
      <c r="I177" s="360"/>
      <c r="J177" s="360"/>
      <c r="K177" s="360"/>
      <c r="L177" s="360"/>
      <c r="M177" s="361"/>
    </row>
    <row r="178" spans="1:15" ht="15" customHeight="1" x14ac:dyDescent="0.2">
      <c r="A178" s="376"/>
      <c r="B178" s="359"/>
      <c r="C178" s="362"/>
      <c r="D178" s="363"/>
      <c r="E178" s="363"/>
      <c r="F178" s="363"/>
      <c r="G178" s="363"/>
      <c r="H178" s="363"/>
      <c r="I178" s="363"/>
      <c r="J178" s="363"/>
      <c r="K178" s="363"/>
      <c r="L178" s="363"/>
      <c r="M178" s="364"/>
    </row>
    <row r="179" spans="1:15" ht="5.25" customHeight="1" x14ac:dyDescent="0.2">
      <c r="A179" s="136"/>
      <c r="B179" s="149"/>
      <c r="C179" s="139"/>
      <c r="D179" s="139"/>
      <c r="E179" s="139"/>
      <c r="F179" s="139"/>
      <c r="G179" s="139"/>
      <c r="H179" s="139"/>
      <c r="I179" s="139"/>
      <c r="J179" s="139"/>
      <c r="K179" s="139"/>
      <c r="L179" s="139"/>
      <c r="M179" s="139"/>
    </row>
    <row r="180" spans="1:15" ht="15" customHeight="1" x14ac:dyDescent="0.2">
      <c r="A180" s="140" t="s">
        <v>316</v>
      </c>
      <c r="N180" s="108"/>
      <c r="O180" s="149"/>
    </row>
    <row r="181" spans="1:15" ht="15" customHeight="1" x14ac:dyDescent="0.2">
      <c r="A181" s="349" t="s">
        <v>317</v>
      </c>
      <c r="B181" s="348" t="s">
        <v>318</v>
      </c>
      <c r="C181" s="348"/>
      <c r="D181" s="353" t="s">
        <v>319</v>
      </c>
      <c r="E181" s="353"/>
      <c r="F181" s="353" t="s">
        <v>320</v>
      </c>
      <c r="G181" s="353"/>
      <c r="H181" s="353"/>
      <c r="I181" s="353"/>
      <c r="J181" s="353" t="s">
        <v>321</v>
      </c>
      <c r="K181" s="353"/>
      <c r="L181" s="353"/>
      <c r="M181" s="353"/>
      <c r="N181" s="108"/>
      <c r="O181" s="149"/>
    </row>
    <row r="182" spans="1:15" ht="15" customHeight="1" x14ac:dyDescent="0.2">
      <c r="A182" s="349"/>
      <c r="B182" s="348"/>
      <c r="C182" s="348"/>
      <c r="D182" s="354"/>
      <c r="E182" s="355"/>
      <c r="F182" s="354"/>
      <c r="G182" s="356"/>
      <c r="H182" s="356"/>
      <c r="I182" s="355"/>
      <c r="J182" s="354"/>
      <c r="K182" s="356"/>
      <c r="L182" s="356"/>
      <c r="M182" s="355"/>
      <c r="N182" s="108"/>
      <c r="O182" s="149"/>
    </row>
    <row r="183" spans="1:15" ht="15" customHeight="1" x14ac:dyDescent="0.2">
      <c r="A183" s="349"/>
      <c r="B183" s="348"/>
      <c r="C183" s="348"/>
      <c r="D183" s="350"/>
      <c r="E183" s="351"/>
      <c r="F183" s="350"/>
      <c r="G183" s="352"/>
      <c r="H183" s="352"/>
      <c r="I183" s="351"/>
      <c r="J183" s="350"/>
      <c r="K183" s="352"/>
      <c r="L183" s="352"/>
      <c r="M183" s="351"/>
      <c r="N183" s="108"/>
      <c r="O183" s="149"/>
    </row>
    <row r="184" spans="1:15" ht="15" customHeight="1" x14ac:dyDescent="0.2">
      <c r="A184" s="349"/>
      <c r="B184" s="348"/>
      <c r="C184" s="348"/>
      <c r="D184" s="350"/>
      <c r="E184" s="351"/>
      <c r="F184" s="350"/>
      <c r="G184" s="352"/>
      <c r="H184" s="352"/>
      <c r="I184" s="351"/>
      <c r="J184" s="350"/>
      <c r="K184" s="352"/>
      <c r="L184" s="352"/>
      <c r="M184" s="351"/>
      <c r="N184" s="108"/>
      <c r="O184" s="149"/>
    </row>
    <row r="185" spans="1:15" ht="15" customHeight="1" x14ac:dyDescent="0.2">
      <c r="A185" s="349"/>
      <c r="B185" s="348"/>
      <c r="C185" s="348"/>
      <c r="D185" s="344"/>
      <c r="E185" s="345"/>
      <c r="F185" s="344"/>
      <c r="G185" s="346"/>
      <c r="H185" s="346"/>
      <c r="I185" s="345"/>
      <c r="J185" s="344"/>
      <c r="K185" s="346"/>
      <c r="L185" s="346"/>
      <c r="M185" s="345"/>
      <c r="N185" s="108"/>
      <c r="O185" s="149"/>
    </row>
    <row r="186" spans="1:15" ht="15" customHeight="1" x14ac:dyDescent="0.2">
      <c r="A186" s="349"/>
      <c r="B186" s="348" t="s">
        <v>322</v>
      </c>
      <c r="C186" s="348"/>
      <c r="D186" s="353" t="s">
        <v>319</v>
      </c>
      <c r="E186" s="353"/>
      <c r="F186" s="353" t="s">
        <v>320</v>
      </c>
      <c r="G186" s="353"/>
      <c r="H186" s="353"/>
      <c r="I186" s="353"/>
      <c r="J186" s="353" t="s">
        <v>321</v>
      </c>
      <c r="K186" s="353"/>
      <c r="L186" s="353"/>
      <c r="M186" s="353"/>
      <c r="N186" s="108"/>
      <c r="O186" s="149"/>
    </row>
    <row r="187" spans="1:15" ht="15" customHeight="1" x14ac:dyDescent="0.2">
      <c r="A187" s="349"/>
      <c r="B187" s="348"/>
      <c r="C187" s="348"/>
      <c r="D187" s="354"/>
      <c r="E187" s="355"/>
      <c r="F187" s="354"/>
      <c r="G187" s="356"/>
      <c r="H187" s="356"/>
      <c r="I187" s="355"/>
      <c r="J187" s="354"/>
      <c r="K187" s="356"/>
      <c r="L187" s="356"/>
      <c r="M187" s="355"/>
      <c r="N187" s="108"/>
      <c r="O187" s="149"/>
    </row>
    <row r="188" spans="1:15" ht="15" customHeight="1" x14ac:dyDescent="0.2">
      <c r="A188" s="349"/>
      <c r="B188" s="348"/>
      <c r="C188" s="348"/>
      <c r="D188" s="350"/>
      <c r="E188" s="351"/>
      <c r="F188" s="350"/>
      <c r="G188" s="352"/>
      <c r="H188" s="352"/>
      <c r="I188" s="351"/>
      <c r="J188" s="350"/>
      <c r="K188" s="352"/>
      <c r="L188" s="352"/>
      <c r="M188" s="351"/>
      <c r="N188" s="108"/>
      <c r="O188" s="149"/>
    </row>
    <row r="189" spans="1:15" ht="15" customHeight="1" x14ac:dyDescent="0.2">
      <c r="A189" s="349"/>
      <c r="B189" s="348"/>
      <c r="C189" s="348"/>
      <c r="D189" s="350"/>
      <c r="E189" s="351"/>
      <c r="F189" s="350"/>
      <c r="G189" s="352"/>
      <c r="H189" s="352"/>
      <c r="I189" s="351"/>
      <c r="J189" s="350"/>
      <c r="K189" s="352"/>
      <c r="L189" s="352"/>
      <c r="M189" s="351"/>
      <c r="N189" s="108"/>
      <c r="O189" s="149"/>
    </row>
    <row r="190" spans="1:15" ht="15" customHeight="1" x14ac:dyDescent="0.2">
      <c r="A190" s="349"/>
      <c r="B190" s="348"/>
      <c r="C190" s="348"/>
      <c r="D190" s="344"/>
      <c r="E190" s="345"/>
      <c r="F190" s="344"/>
      <c r="G190" s="346"/>
      <c r="H190" s="346"/>
      <c r="I190" s="345"/>
      <c r="J190" s="344"/>
      <c r="K190" s="346"/>
      <c r="L190" s="346"/>
      <c r="M190" s="345"/>
      <c r="N190" s="108"/>
      <c r="O190" s="149"/>
    </row>
    <row r="191" spans="1:15" ht="4.5" customHeight="1" x14ac:dyDescent="0.2">
      <c r="A191" s="142"/>
      <c r="B191" s="159"/>
      <c r="C191" s="159"/>
      <c r="D191" s="143"/>
      <c r="E191" s="143"/>
      <c r="F191" s="143"/>
      <c r="G191" s="143"/>
      <c r="H191" s="143"/>
      <c r="I191" s="143"/>
      <c r="J191" s="143"/>
      <c r="K191" s="143"/>
      <c r="L191" s="143"/>
      <c r="M191" s="143"/>
    </row>
    <row r="192" spans="1:15" ht="15" customHeight="1" x14ac:dyDescent="0.2">
      <c r="A192" s="140" t="s">
        <v>323</v>
      </c>
    </row>
    <row r="193" spans="1:13" ht="15" customHeight="1" x14ac:dyDescent="0.15">
      <c r="A193" s="347" t="s">
        <v>281</v>
      </c>
      <c r="B193" s="347"/>
      <c r="C193" s="162" t="s">
        <v>282</v>
      </c>
      <c r="D193" s="337"/>
      <c r="E193" s="337"/>
      <c r="F193" s="337"/>
      <c r="G193" s="338" t="s">
        <v>395</v>
      </c>
      <c r="H193" s="338"/>
      <c r="I193" s="339"/>
      <c r="J193" s="339"/>
      <c r="K193" s="339"/>
      <c r="L193" s="339"/>
      <c r="M193" s="339"/>
    </row>
    <row r="194" spans="1:13" ht="15" customHeight="1" x14ac:dyDescent="0.15">
      <c r="A194" s="347"/>
      <c r="B194" s="347"/>
      <c r="C194" s="162" t="s">
        <v>282</v>
      </c>
      <c r="D194" s="337"/>
      <c r="E194" s="337"/>
      <c r="F194" s="337"/>
      <c r="G194" s="338" t="s">
        <v>395</v>
      </c>
      <c r="H194" s="338"/>
      <c r="I194" s="339"/>
      <c r="J194" s="339"/>
      <c r="K194" s="339"/>
      <c r="L194" s="339"/>
      <c r="M194" s="339"/>
    </row>
    <row r="195" spans="1:13" ht="15" customHeight="1" x14ac:dyDescent="0.15">
      <c r="A195" s="347"/>
      <c r="B195" s="347"/>
      <c r="C195" s="162" t="s">
        <v>282</v>
      </c>
      <c r="D195" s="337"/>
      <c r="E195" s="337"/>
      <c r="F195" s="337"/>
      <c r="G195" s="338" t="s">
        <v>395</v>
      </c>
      <c r="H195" s="338"/>
      <c r="I195" s="339"/>
      <c r="J195" s="339"/>
      <c r="K195" s="339"/>
      <c r="L195" s="339"/>
      <c r="M195" s="339"/>
    </row>
    <row r="196" spans="1:13" ht="15" customHeight="1" x14ac:dyDescent="0.2">
      <c r="A196" s="340" t="s">
        <v>283</v>
      </c>
      <c r="B196" s="340"/>
      <c r="C196" s="162" t="s">
        <v>282</v>
      </c>
      <c r="D196" s="341"/>
      <c r="E196" s="342"/>
      <c r="F196" s="342"/>
      <c r="G196" s="342"/>
      <c r="H196" s="342"/>
      <c r="I196" s="342"/>
      <c r="J196" s="342"/>
      <c r="K196" s="342"/>
      <c r="L196" s="342"/>
      <c r="M196" s="343"/>
    </row>
    <row r="197" spans="1:13" ht="15" customHeight="1" x14ac:dyDescent="0.2">
      <c r="A197" s="340"/>
      <c r="B197" s="340"/>
      <c r="C197" s="162" t="s">
        <v>282</v>
      </c>
      <c r="D197" s="341"/>
      <c r="E197" s="342"/>
      <c r="F197" s="342"/>
      <c r="G197" s="342"/>
      <c r="H197" s="342"/>
      <c r="I197" s="342"/>
      <c r="J197" s="342"/>
      <c r="K197" s="342"/>
      <c r="L197" s="342"/>
      <c r="M197" s="343"/>
    </row>
    <row r="198" spans="1:13" x14ac:dyDescent="0.2">
      <c r="A198" s="340"/>
      <c r="B198" s="340"/>
      <c r="C198" s="162" t="s">
        <v>282</v>
      </c>
      <c r="D198" s="341"/>
      <c r="E198" s="342"/>
      <c r="F198" s="342"/>
      <c r="G198" s="342"/>
      <c r="H198" s="342"/>
      <c r="I198" s="342"/>
      <c r="J198" s="342"/>
      <c r="K198" s="342"/>
      <c r="L198" s="342"/>
      <c r="M198" s="343"/>
    </row>
  </sheetData>
  <mergeCells count="380">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38:B39"/>
    <mergeCell ref="C38:D38"/>
    <mergeCell ref="E38:F38"/>
    <mergeCell ref="H38:M38"/>
    <mergeCell ref="D39:M39"/>
    <mergeCell ref="A40:B40"/>
    <mergeCell ref="D40:F40"/>
    <mergeCell ref="G40:H40"/>
    <mergeCell ref="I40:M40"/>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L58:M59"/>
    <mergeCell ref="E59:F59"/>
    <mergeCell ref="H59:K59"/>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E75:F75"/>
    <mergeCell ref="H75:K75"/>
    <mergeCell ref="B71:C71"/>
    <mergeCell ref="D71:E71"/>
    <mergeCell ref="F71:G71"/>
    <mergeCell ref="I71:K71"/>
    <mergeCell ref="B72:E72"/>
    <mergeCell ref="B73:E73"/>
    <mergeCell ref="F73:H73"/>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91:F91"/>
    <mergeCell ref="H91:K91"/>
    <mergeCell ref="B87:C87"/>
    <mergeCell ref="D87:E87"/>
    <mergeCell ref="F87:G87"/>
    <mergeCell ref="I87:K87"/>
    <mergeCell ref="B88:E88"/>
    <mergeCell ref="B89:E89"/>
    <mergeCell ref="F89:H8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I105:M105"/>
    <mergeCell ref="B106:C106"/>
    <mergeCell ref="D106:M106"/>
    <mergeCell ref="B107:C107"/>
    <mergeCell ref="D107:M107"/>
    <mergeCell ref="B108:C109"/>
    <mergeCell ref="E108:F108"/>
    <mergeCell ref="H108:K108"/>
    <mergeCell ref="L108:M109"/>
    <mergeCell ref="E109:F109"/>
    <mergeCell ref="H109:K109"/>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71:B173"/>
    <mergeCell ref="G172:M172"/>
    <mergeCell ref="C173:M173"/>
    <mergeCell ref="C174:E174"/>
    <mergeCell ref="F174:F175"/>
    <mergeCell ref="G174:G175"/>
    <mergeCell ref="I174:I175"/>
    <mergeCell ref="K174:K175"/>
    <mergeCell ref="C175:E175"/>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J189:M189"/>
    <mergeCell ref="D185:E185"/>
    <mergeCell ref="F185:I185"/>
    <mergeCell ref="J185:M185"/>
    <mergeCell ref="D186:E186"/>
    <mergeCell ref="F186:I186"/>
    <mergeCell ref="J186:M186"/>
    <mergeCell ref="D187:E187"/>
    <mergeCell ref="F187:I187"/>
    <mergeCell ref="J187:M187"/>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 ref="D188:E188"/>
    <mergeCell ref="F188:I188"/>
    <mergeCell ref="J188:M188"/>
    <mergeCell ref="D189:E189"/>
    <mergeCell ref="F189:I189"/>
  </mergeCells>
  <phoneticPr fontId="4"/>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1FE18687-31A6-46F6-8E81-254730AE2D2A}">
      <formula1>"○"</formula1>
    </dataValidation>
    <dataValidation type="whole" operator="greaterThanOrEqual" allowBlank="1" showInputMessage="1" showErrorMessage="1" sqref="C36:M36 C37" xr:uid="{6AB6DF76-A5AC-49AA-977F-FC7180EE47B3}">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CCB190D8-8CB9-4444-BBFC-56C0849B77E3}">
      <formula1>0</formula1>
    </dataValidation>
    <dataValidation imeMode="disabled" allowBlank="1" showInputMessage="1" showErrorMessage="1" sqref="D5 F5 D12 F12 D128 F128 D78 F78 D62 F62 D96 F96 D112 F112" xr:uid="{E2C34778-5312-44E8-BF39-769D724F50C8}"/>
    <dataValidation imeMode="fullKatakana" allowBlank="1" showInputMessage="1" showErrorMessage="1" sqref="C3:M3 C10:E10 C19:E19 C149:E149 C154:E154 C159:E159 C164:E164 C169:E169 C174:E174 C126:M126 C76:M76 C60:M60 C94:M94 C110:M110" xr:uid="{F1866657-2ACB-48C7-A52E-525CF926D02E}"/>
    <dataValidation type="list" allowBlank="1" showInputMessage="1" showErrorMessage="1" sqref="F172 F6 F22 F13 F152 F157 F162 F167 F177 F129 F79 F63 F97 F113" xr:uid="{E84CBD76-146E-476D-A8CE-FE15AA1679C9}">
      <formula1>"市,郡,区"</formula1>
    </dataValidation>
    <dataValidation type="list" allowBlank="1" showInputMessage="1" showErrorMessage="1" sqref="D172 D6 D22 D13 D152 D157 D162 D167 D177 D129 D79 D63 D97 D113" xr:uid="{100EC91F-F82E-44A2-BFC3-C21D5C460CFB}">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2B33-88C8-4845-A005-4E327BA33A51}">
  <sheetPr>
    <tabColor theme="5" tint="0.59999389629810485"/>
    <pageSetUpPr fitToPage="1"/>
  </sheetPr>
  <dimension ref="A1:C18"/>
  <sheetViews>
    <sheetView view="pageBreakPreview" zoomScaleNormal="100" zoomScaleSheetLayoutView="100" workbookViewId="0"/>
  </sheetViews>
  <sheetFormatPr defaultColWidth="9.44140625" defaultRowHeight="19.5" customHeight="1" x14ac:dyDescent="0.2"/>
  <cols>
    <col min="1" max="1" width="5.109375" style="227" customWidth="1"/>
    <col min="2" max="2" width="45.109375" style="227" customWidth="1"/>
    <col min="3" max="3" width="56.21875" style="227" customWidth="1"/>
    <col min="4" max="16384" width="9.44140625" style="227"/>
  </cols>
  <sheetData>
    <row r="1" spans="1:3" ht="18" customHeight="1" x14ac:dyDescent="0.2">
      <c r="A1" s="226" t="s">
        <v>422</v>
      </c>
    </row>
    <row r="2" spans="1:3" ht="18" customHeight="1" x14ac:dyDescent="0.2"/>
    <row r="3" spans="1:3" ht="18" customHeight="1" x14ac:dyDescent="0.2">
      <c r="A3" s="514" t="s">
        <v>423</v>
      </c>
      <c r="B3" s="514"/>
      <c r="C3" s="514"/>
    </row>
    <row r="4" spans="1:3" ht="36" customHeight="1" x14ac:dyDescent="0.2">
      <c r="A4" s="228"/>
      <c r="B4" s="228"/>
      <c r="C4" s="228"/>
    </row>
    <row r="5" spans="1:3" ht="18" customHeight="1" x14ac:dyDescent="0.2">
      <c r="B5" s="229" t="s">
        <v>4</v>
      </c>
      <c r="C5" s="230"/>
    </row>
    <row r="6" spans="1:3" ht="18" customHeight="1" x14ac:dyDescent="0.2">
      <c r="B6" s="231" t="s">
        <v>424</v>
      </c>
      <c r="C6" s="230"/>
    </row>
    <row r="7" spans="1:3" ht="18" customHeight="1" x14ac:dyDescent="0.2"/>
    <row r="8" spans="1:3" ht="18" customHeight="1" x14ac:dyDescent="0.2">
      <c r="A8" s="232"/>
      <c r="B8" s="233"/>
      <c r="C8" s="234"/>
    </row>
    <row r="9" spans="1:3" ht="18" customHeight="1" x14ac:dyDescent="0.2">
      <c r="A9" s="235" t="s">
        <v>425</v>
      </c>
      <c r="C9" s="236"/>
    </row>
    <row r="10" spans="1:3" ht="72" customHeight="1" x14ac:dyDescent="0.2">
      <c r="A10" s="515"/>
      <c r="B10" s="516"/>
      <c r="C10" s="517"/>
    </row>
    <row r="11" spans="1:3" ht="18" customHeight="1" x14ac:dyDescent="0.2">
      <c r="A11" s="235" t="s">
        <v>426</v>
      </c>
      <c r="C11" s="236"/>
    </row>
    <row r="12" spans="1:3" ht="198" customHeight="1" x14ac:dyDescent="0.2">
      <c r="A12" s="515"/>
      <c r="B12" s="516"/>
      <c r="C12" s="517"/>
    </row>
    <row r="13" spans="1:3" ht="18" customHeight="1" x14ac:dyDescent="0.2">
      <c r="A13" s="235" t="s">
        <v>98</v>
      </c>
      <c r="B13" s="237"/>
      <c r="C13" s="236"/>
    </row>
    <row r="14" spans="1:3" ht="18" customHeight="1" x14ac:dyDescent="0.2">
      <c r="A14" s="235" t="s">
        <v>427</v>
      </c>
      <c r="C14" s="238" t="s">
        <v>428</v>
      </c>
    </row>
    <row r="15" spans="1:3" ht="18" customHeight="1" x14ac:dyDescent="0.2">
      <c r="A15" s="235" t="s">
        <v>429</v>
      </c>
      <c r="C15" s="236"/>
    </row>
    <row r="16" spans="1:3" ht="90" customHeight="1" x14ac:dyDescent="0.2">
      <c r="A16" s="515"/>
      <c r="B16" s="516"/>
      <c r="C16" s="517"/>
    </row>
    <row r="17" spans="1:3" ht="18" customHeight="1" x14ac:dyDescent="0.2">
      <c r="A17" s="235" t="s">
        <v>430</v>
      </c>
      <c r="C17" s="236"/>
    </row>
    <row r="18" spans="1:3" ht="90" customHeight="1" x14ac:dyDescent="0.2">
      <c r="A18" s="515"/>
      <c r="B18" s="516"/>
      <c r="C18" s="517"/>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BF8B7-09F6-48FA-BE6B-D27A96A089C5}">
  <sheetPr>
    <tabColor theme="5" tint="0.79998168889431442"/>
  </sheetPr>
  <dimension ref="A1:AQ90"/>
  <sheetViews>
    <sheetView showGridLines="0" topLeftCell="AA1" zoomScaleNormal="100" zoomScaleSheetLayoutView="100" workbookViewId="0">
      <selection activeCell="B21" sqref="B21"/>
    </sheetView>
  </sheetViews>
  <sheetFormatPr defaultColWidth="9.109375" defaultRowHeight="21" customHeight="1" x14ac:dyDescent="0.2"/>
  <cols>
    <col min="1" max="1" width="2.88671875" style="1" customWidth="1"/>
    <col min="2" max="2" width="20.77734375" style="2" customWidth="1"/>
    <col min="3" max="3" width="7.33203125" style="1" customWidth="1"/>
    <col min="4" max="5" width="8.44140625" style="1" customWidth="1"/>
    <col min="6" max="36" width="2.88671875" style="1" customWidth="1"/>
    <col min="37" max="37" width="7.33203125" style="1" customWidth="1"/>
    <col min="38" max="39" width="8.44140625" style="1" customWidth="1"/>
    <col min="40" max="40" width="6.21875" style="1" customWidth="1"/>
    <col min="41" max="16384" width="9.109375" style="1"/>
  </cols>
  <sheetData>
    <row r="1" spans="1:40" ht="24.9" customHeight="1" x14ac:dyDescent="0.2">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239"/>
      <c r="AE1" s="239"/>
      <c r="AF1" s="239"/>
      <c r="AG1" s="239"/>
      <c r="AH1" s="239"/>
      <c r="AI1" s="38" t="s">
        <v>125</v>
      </c>
      <c r="AJ1" s="38"/>
      <c r="AK1" s="567" t="s">
        <v>126</v>
      </c>
      <c r="AL1" s="567"/>
      <c r="AM1" s="567"/>
      <c r="AN1" s="567"/>
    </row>
    <row r="2" spans="1:40" ht="18" customHeight="1" x14ac:dyDescent="0.2">
      <c r="A2" s="36"/>
      <c r="B2" s="39"/>
      <c r="C2" s="39"/>
      <c r="D2" s="39"/>
      <c r="E2" s="39"/>
      <c r="F2" s="39"/>
      <c r="G2" s="39"/>
      <c r="H2" s="39"/>
      <c r="I2" s="39"/>
      <c r="J2" s="39"/>
      <c r="K2" s="39"/>
      <c r="L2" s="39"/>
      <c r="M2" s="568">
        <v>2024</v>
      </c>
      <c r="N2" s="568"/>
      <c r="O2" s="568"/>
      <c r="P2" s="568"/>
      <c r="Q2" s="569" t="s">
        <v>127</v>
      </c>
      <c r="R2" s="569"/>
      <c r="S2" s="568">
        <v>5</v>
      </c>
      <c r="T2" s="568"/>
      <c r="U2" s="569" t="s">
        <v>128</v>
      </c>
      <c r="V2" s="569"/>
      <c r="W2" s="39"/>
      <c r="X2" s="39"/>
      <c r="Y2" s="39"/>
      <c r="Z2" s="36"/>
      <c r="AA2" s="36"/>
      <c r="AC2" s="38"/>
      <c r="AD2" s="39"/>
      <c r="AE2" s="39"/>
      <c r="AF2" s="39"/>
      <c r="AG2" s="39"/>
      <c r="AH2" s="39"/>
      <c r="AI2" s="38" t="s">
        <v>129</v>
      </c>
      <c r="AJ2" s="38"/>
      <c r="AK2" s="570"/>
      <c r="AL2" s="570"/>
      <c r="AM2" s="570"/>
      <c r="AN2" s="570"/>
    </row>
    <row r="3" spans="1:40" ht="18" customHeight="1" x14ac:dyDescent="0.2">
      <c r="A3" s="240"/>
      <c r="B3" s="240"/>
      <c r="C3" s="240"/>
      <c r="D3" s="240"/>
      <c r="E3" s="240"/>
      <c r="F3" s="240"/>
      <c r="G3" s="240"/>
      <c r="H3" s="240"/>
      <c r="I3" s="240"/>
      <c r="J3" s="240"/>
      <c r="K3" s="240"/>
      <c r="L3" s="240"/>
      <c r="M3" s="240"/>
      <c r="N3" s="240"/>
      <c r="O3" s="240"/>
      <c r="P3" s="240"/>
      <c r="Q3" s="240"/>
      <c r="R3" s="240"/>
      <c r="S3" s="240"/>
      <c r="T3" s="240"/>
      <c r="U3" s="240"/>
      <c r="V3" s="240"/>
      <c r="W3" s="240"/>
      <c r="Y3" s="241"/>
      <c r="Z3" s="241"/>
      <c r="AA3" s="241"/>
      <c r="AB3" s="36"/>
      <c r="AC3" s="241"/>
      <c r="AD3" s="241"/>
      <c r="AE3" s="241"/>
      <c r="AF3" s="241"/>
      <c r="AG3" s="241"/>
      <c r="AH3" s="241"/>
      <c r="AI3" s="242" t="s">
        <v>130</v>
      </c>
      <c r="AJ3" s="38"/>
      <c r="AK3" s="571" t="s">
        <v>205</v>
      </c>
      <c r="AL3" s="571"/>
      <c r="AM3" s="571"/>
      <c r="AN3" s="571"/>
    </row>
    <row r="4" spans="1:40" ht="18" customHeight="1" x14ac:dyDescent="0.2">
      <c r="A4" s="240"/>
      <c r="B4" s="240"/>
      <c r="C4" s="240"/>
      <c r="D4" s="240"/>
      <c r="E4" s="240"/>
      <c r="F4" s="240"/>
      <c r="G4" s="240"/>
      <c r="H4" s="240"/>
      <c r="I4" s="240"/>
      <c r="J4" s="240"/>
      <c r="K4" s="240"/>
      <c r="L4" s="240"/>
      <c r="M4" s="240"/>
      <c r="N4" s="240"/>
      <c r="O4" s="240"/>
      <c r="P4" s="240"/>
      <c r="Q4" s="240"/>
      <c r="R4" s="240"/>
      <c r="S4" s="240"/>
      <c r="T4" s="240"/>
      <c r="U4" s="240"/>
      <c r="V4" s="240"/>
      <c r="W4" s="240"/>
      <c r="Y4" s="241"/>
      <c r="Z4" s="241"/>
      <c r="AA4" s="241"/>
      <c r="AB4" s="36"/>
      <c r="AC4" s="241"/>
      <c r="AD4" s="241"/>
      <c r="AE4" s="241"/>
      <c r="AF4" s="241"/>
      <c r="AG4" s="241"/>
      <c r="AH4" s="241"/>
      <c r="AI4" s="242" t="s">
        <v>131</v>
      </c>
      <c r="AJ4" s="38"/>
      <c r="AK4" s="571"/>
      <c r="AL4" s="571"/>
      <c r="AM4" s="571"/>
      <c r="AN4" s="571"/>
    </row>
    <row r="5" spans="1:40" ht="18" customHeight="1" x14ac:dyDescent="0.2">
      <c r="A5" s="240"/>
      <c r="B5" s="240"/>
      <c r="C5" s="240"/>
      <c r="D5" s="240"/>
      <c r="E5" s="240"/>
      <c r="F5" s="240"/>
      <c r="G5" s="240"/>
      <c r="H5" s="240"/>
      <c r="I5" s="240"/>
      <c r="J5" s="240"/>
      <c r="K5" s="240"/>
      <c r="L5" s="240"/>
      <c r="M5" s="240"/>
      <c r="N5" s="240"/>
      <c r="O5" s="240"/>
      <c r="P5" s="240"/>
      <c r="Q5" s="240"/>
      <c r="R5" s="240"/>
      <c r="S5" s="240"/>
      <c r="U5" s="240"/>
      <c r="V5" s="240"/>
      <c r="W5" s="240"/>
      <c r="Y5" s="241"/>
      <c r="Z5" s="241"/>
      <c r="AA5" s="241"/>
      <c r="AB5" s="36"/>
      <c r="AC5" s="241"/>
      <c r="AD5" s="241"/>
      <c r="AE5" s="241"/>
      <c r="AF5" s="241"/>
      <c r="AG5" s="242" t="s">
        <v>132</v>
      </c>
      <c r="AH5" s="572">
        <v>160</v>
      </c>
      <c r="AI5" s="572"/>
      <c r="AJ5" s="572"/>
      <c r="AK5" s="241" t="s">
        <v>133</v>
      </c>
      <c r="AL5" s="243"/>
      <c r="AM5" s="241" t="s">
        <v>134</v>
      </c>
      <c r="AN5" s="36"/>
    </row>
    <row r="6" spans="1:40" ht="9.9" customHeight="1" x14ac:dyDescent="0.2">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2">
      <c r="A7" s="559" t="s">
        <v>135</v>
      </c>
      <c r="B7" s="560" t="s">
        <v>136</v>
      </c>
      <c r="C7" s="562" t="s">
        <v>137</v>
      </c>
      <c r="D7" s="522" t="s">
        <v>138</v>
      </c>
      <c r="E7" s="552" t="s">
        <v>139</v>
      </c>
      <c r="F7" s="565" t="s">
        <v>140</v>
      </c>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6" t="s">
        <v>141</v>
      </c>
      <c r="AL7" s="530" t="s">
        <v>142</v>
      </c>
      <c r="AM7" s="558" t="s">
        <v>143</v>
      </c>
      <c r="AN7" s="558"/>
    </row>
    <row r="8" spans="1:40" ht="15" customHeight="1" x14ac:dyDescent="0.2">
      <c r="A8" s="559"/>
      <c r="B8" s="561"/>
      <c r="C8" s="563"/>
      <c r="D8" s="522"/>
      <c r="E8" s="552"/>
      <c r="F8" s="522" t="s">
        <v>15</v>
      </c>
      <c r="G8" s="522"/>
      <c r="H8" s="522"/>
      <c r="I8" s="522"/>
      <c r="J8" s="522"/>
      <c r="K8" s="522"/>
      <c r="L8" s="522"/>
      <c r="M8" s="522" t="s">
        <v>14</v>
      </c>
      <c r="N8" s="522"/>
      <c r="O8" s="522"/>
      <c r="P8" s="522"/>
      <c r="Q8" s="522"/>
      <c r="R8" s="522"/>
      <c r="S8" s="522"/>
      <c r="T8" s="522" t="s">
        <v>13</v>
      </c>
      <c r="U8" s="522"/>
      <c r="V8" s="522"/>
      <c r="W8" s="522"/>
      <c r="X8" s="522"/>
      <c r="Y8" s="522"/>
      <c r="Z8" s="522"/>
      <c r="AA8" s="522" t="s">
        <v>12</v>
      </c>
      <c r="AB8" s="522"/>
      <c r="AC8" s="522"/>
      <c r="AD8" s="522"/>
      <c r="AE8" s="522"/>
      <c r="AF8" s="522"/>
      <c r="AG8" s="522"/>
      <c r="AH8" s="522" t="s">
        <v>144</v>
      </c>
      <c r="AI8" s="522"/>
      <c r="AJ8" s="522"/>
      <c r="AK8" s="566"/>
      <c r="AL8" s="530"/>
      <c r="AM8" s="558"/>
      <c r="AN8" s="558"/>
    </row>
    <row r="9" spans="1:40" ht="15" customHeight="1" x14ac:dyDescent="0.2">
      <c r="A9" s="559"/>
      <c r="B9" s="556" t="s">
        <v>434</v>
      </c>
      <c r="C9" s="563"/>
      <c r="D9" s="522"/>
      <c r="E9" s="552"/>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66"/>
      <c r="AL9" s="530"/>
      <c r="AM9" s="558"/>
      <c r="AN9" s="558"/>
    </row>
    <row r="10" spans="1:40" ht="15" customHeight="1" x14ac:dyDescent="0.2">
      <c r="A10" s="559"/>
      <c r="B10" s="557"/>
      <c r="C10" s="564"/>
      <c r="D10" s="522"/>
      <c r="E10" s="552"/>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66"/>
      <c r="AL10" s="530"/>
      <c r="AM10" s="558"/>
      <c r="AN10" s="558"/>
    </row>
    <row r="11" spans="1:40" ht="18" customHeight="1" x14ac:dyDescent="0.2">
      <c r="A11" s="165">
        <v>1</v>
      </c>
      <c r="B11" s="48" t="s">
        <v>336</v>
      </c>
      <c r="C11" s="49" t="s">
        <v>179</v>
      </c>
      <c r="D11" s="50"/>
      <c r="E11" s="51" t="s">
        <v>179</v>
      </c>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53">
        <f>+SUM(F11:AJ11)</f>
        <v>0</v>
      </c>
      <c r="AL11" s="54">
        <f>IF($AK$3="４週",AK11/4,AK11/(DAY(EOMONTH($F$9,0))/7))</f>
        <v>0</v>
      </c>
      <c r="AM11" s="551"/>
      <c r="AN11" s="551"/>
    </row>
    <row r="12" spans="1:40" ht="18" customHeight="1" x14ac:dyDescent="0.2">
      <c r="A12" s="165">
        <v>2</v>
      </c>
      <c r="B12" s="48" t="s">
        <v>160</v>
      </c>
      <c r="C12" s="49" t="s">
        <v>181</v>
      </c>
      <c r="D12" s="50"/>
      <c r="E12" s="51" t="s">
        <v>181</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53">
        <f t="shared" ref="AK12:AK31" si="0">+SUM(F12:AJ12)</f>
        <v>0</v>
      </c>
      <c r="AL12" s="54">
        <f>IF($AK$3="４週",AK12/4,AK12/(DAY(EOMONTH($F$9,0))/7))</f>
        <v>0</v>
      </c>
      <c r="AM12" s="551"/>
      <c r="AN12" s="551"/>
    </row>
    <row r="13" spans="1:40" ht="18" customHeight="1" x14ac:dyDescent="0.2">
      <c r="A13" s="165">
        <v>3</v>
      </c>
      <c r="B13" s="244" t="s">
        <v>161</v>
      </c>
      <c r="C13" s="49" t="s">
        <v>183</v>
      </c>
      <c r="D13" s="50"/>
      <c r="E13" s="51" t="s">
        <v>183</v>
      </c>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53">
        <f t="shared" si="0"/>
        <v>0</v>
      </c>
      <c r="AL13" s="54">
        <f>IF($AK$3="４週",AK13/4,AK13/(DAY(EOMONTH($F$9,0))/7))</f>
        <v>0</v>
      </c>
      <c r="AM13" s="551"/>
      <c r="AN13" s="551"/>
    </row>
    <row r="14" spans="1:40" ht="18" customHeight="1" x14ac:dyDescent="0.2">
      <c r="A14" s="165">
        <v>4</v>
      </c>
      <c r="B14" s="244" t="s">
        <v>345</v>
      </c>
      <c r="C14" s="49" t="s">
        <v>179</v>
      </c>
      <c r="D14" s="50"/>
      <c r="E14" s="51" t="s">
        <v>185</v>
      </c>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53">
        <f t="shared" si="0"/>
        <v>0</v>
      </c>
      <c r="AL14" s="54">
        <f>IF($AK$3="４週",AK14/4,AK14/(DAY(EOMONTH($F$9,0))/7))</f>
        <v>0</v>
      </c>
      <c r="AM14" s="551"/>
      <c r="AN14" s="551"/>
    </row>
    <row r="15" spans="1:40" ht="18" customHeight="1" x14ac:dyDescent="0.2">
      <c r="A15" s="165">
        <v>5</v>
      </c>
      <c r="B15" s="244"/>
      <c r="C15" s="49"/>
      <c r="D15" s="50"/>
      <c r="E15" s="51"/>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53">
        <f t="shared" si="0"/>
        <v>0</v>
      </c>
      <c r="AL15" s="54">
        <f t="shared" ref="AL15:AL30" si="1">IF($AK$3="４週",AK15/4,AK15/(DAY(EOMONTH($F$9,0))/7))</f>
        <v>0</v>
      </c>
      <c r="AM15" s="551"/>
      <c r="AN15" s="551"/>
    </row>
    <row r="16" spans="1:40" ht="18" customHeight="1" x14ac:dyDescent="0.2">
      <c r="A16" s="165">
        <v>6</v>
      </c>
      <c r="B16" s="244"/>
      <c r="C16" s="49"/>
      <c r="D16" s="50"/>
      <c r="E16" s="51"/>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53">
        <f t="shared" si="0"/>
        <v>0</v>
      </c>
      <c r="AL16" s="54">
        <f t="shared" si="1"/>
        <v>0</v>
      </c>
      <c r="AM16" s="551"/>
      <c r="AN16" s="551"/>
    </row>
    <row r="17" spans="1:40" ht="18" customHeight="1" x14ac:dyDescent="0.2">
      <c r="A17" s="165">
        <v>7</v>
      </c>
      <c r="B17" s="244"/>
      <c r="C17" s="49"/>
      <c r="D17" s="50"/>
      <c r="E17" s="51"/>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53">
        <f t="shared" si="0"/>
        <v>0</v>
      </c>
      <c r="AL17" s="54">
        <f t="shared" si="1"/>
        <v>0</v>
      </c>
      <c r="AM17" s="551"/>
      <c r="AN17" s="551"/>
    </row>
    <row r="18" spans="1:40" ht="18" customHeight="1" x14ac:dyDescent="0.2">
      <c r="A18" s="165">
        <v>8</v>
      </c>
      <c r="B18" s="244"/>
      <c r="C18" s="49"/>
      <c r="D18" s="50"/>
      <c r="E18" s="51"/>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53">
        <f t="shared" si="0"/>
        <v>0</v>
      </c>
      <c r="AL18" s="54">
        <f t="shared" si="1"/>
        <v>0</v>
      </c>
      <c r="AM18" s="551"/>
      <c r="AN18" s="551"/>
    </row>
    <row r="19" spans="1:40" ht="18" customHeight="1" x14ac:dyDescent="0.2">
      <c r="A19" s="165">
        <v>9</v>
      </c>
      <c r="B19" s="244"/>
      <c r="C19" s="49"/>
      <c r="D19" s="50"/>
      <c r="E19" s="51"/>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53">
        <f t="shared" si="0"/>
        <v>0</v>
      </c>
      <c r="AL19" s="54">
        <f t="shared" si="1"/>
        <v>0</v>
      </c>
      <c r="AM19" s="551"/>
      <c r="AN19" s="551"/>
    </row>
    <row r="20" spans="1:40" ht="18" customHeight="1" x14ac:dyDescent="0.2">
      <c r="A20" s="165">
        <v>10</v>
      </c>
      <c r="B20" s="244"/>
      <c r="C20" s="49"/>
      <c r="D20" s="50"/>
      <c r="E20" s="51"/>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53">
        <f t="shared" si="0"/>
        <v>0</v>
      </c>
      <c r="AL20" s="54">
        <f t="shared" si="1"/>
        <v>0</v>
      </c>
      <c r="AM20" s="551"/>
      <c r="AN20" s="551"/>
    </row>
    <row r="21" spans="1:40" ht="18" customHeight="1" x14ac:dyDescent="0.2">
      <c r="A21" s="165">
        <v>11</v>
      </c>
      <c r="B21" s="244"/>
      <c r="C21" s="49"/>
      <c r="D21" s="50"/>
      <c r="E21" s="51"/>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53">
        <f t="shared" si="0"/>
        <v>0</v>
      </c>
      <c r="AL21" s="54">
        <f t="shared" si="1"/>
        <v>0</v>
      </c>
      <c r="AM21" s="551"/>
      <c r="AN21" s="551"/>
    </row>
    <row r="22" spans="1:40" ht="18" customHeight="1" x14ac:dyDescent="0.2">
      <c r="A22" s="165">
        <v>12</v>
      </c>
      <c r="B22" s="244"/>
      <c r="C22" s="49"/>
      <c r="D22" s="50"/>
      <c r="E22" s="51"/>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53">
        <f t="shared" si="0"/>
        <v>0</v>
      </c>
      <c r="AL22" s="54">
        <f t="shared" si="1"/>
        <v>0</v>
      </c>
      <c r="AM22" s="551"/>
      <c r="AN22" s="551"/>
    </row>
    <row r="23" spans="1:40" ht="18" customHeight="1" x14ac:dyDescent="0.2">
      <c r="A23" s="165">
        <v>13</v>
      </c>
      <c r="B23" s="244"/>
      <c r="C23" s="49"/>
      <c r="D23" s="50"/>
      <c r="E23" s="51"/>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53">
        <f t="shared" si="0"/>
        <v>0</v>
      </c>
      <c r="AL23" s="54">
        <f t="shared" si="1"/>
        <v>0</v>
      </c>
      <c r="AM23" s="551"/>
      <c r="AN23" s="551"/>
    </row>
    <row r="24" spans="1:40" ht="18" customHeight="1" x14ac:dyDescent="0.2">
      <c r="A24" s="165">
        <v>14</v>
      </c>
      <c r="B24" s="244"/>
      <c r="C24" s="49"/>
      <c r="D24" s="50"/>
      <c r="E24" s="51"/>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53">
        <f t="shared" si="0"/>
        <v>0</v>
      </c>
      <c r="AL24" s="54">
        <f t="shared" si="1"/>
        <v>0</v>
      </c>
      <c r="AM24" s="551"/>
      <c r="AN24" s="551"/>
    </row>
    <row r="25" spans="1:40" ht="18" customHeight="1" x14ac:dyDescent="0.2">
      <c r="A25" s="165">
        <v>15</v>
      </c>
      <c r="B25" s="244"/>
      <c r="C25" s="49"/>
      <c r="D25" s="50"/>
      <c r="E25" s="51"/>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53">
        <f t="shared" si="0"/>
        <v>0</v>
      </c>
      <c r="AL25" s="54">
        <f t="shared" si="1"/>
        <v>0</v>
      </c>
      <c r="AM25" s="551"/>
      <c r="AN25" s="551"/>
    </row>
    <row r="26" spans="1:40" ht="18" customHeight="1" x14ac:dyDescent="0.2">
      <c r="A26" s="165">
        <v>16</v>
      </c>
      <c r="B26" s="244"/>
      <c r="C26" s="49"/>
      <c r="D26" s="50"/>
      <c r="E26" s="51"/>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53">
        <f t="shared" si="0"/>
        <v>0</v>
      </c>
      <c r="AL26" s="54">
        <f t="shared" si="1"/>
        <v>0</v>
      </c>
      <c r="AM26" s="551"/>
      <c r="AN26" s="551"/>
    </row>
    <row r="27" spans="1:40" ht="18" customHeight="1" x14ac:dyDescent="0.2">
      <c r="A27" s="165">
        <v>17</v>
      </c>
      <c r="B27" s="244"/>
      <c r="C27" s="49"/>
      <c r="D27" s="50"/>
      <c r="E27" s="51"/>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53">
        <f t="shared" si="0"/>
        <v>0</v>
      </c>
      <c r="AL27" s="54">
        <f t="shared" si="1"/>
        <v>0</v>
      </c>
      <c r="AM27" s="551"/>
      <c r="AN27" s="551"/>
    </row>
    <row r="28" spans="1:40" ht="18" customHeight="1" x14ac:dyDescent="0.2">
      <c r="A28" s="165">
        <v>18</v>
      </c>
      <c r="B28" s="244"/>
      <c r="C28" s="49"/>
      <c r="D28" s="50"/>
      <c r="E28" s="51"/>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53">
        <f t="shared" si="0"/>
        <v>0</v>
      </c>
      <c r="AL28" s="54">
        <f t="shared" si="1"/>
        <v>0</v>
      </c>
      <c r="AM28" s="551"/>
      <c r="AN28" s="551"/>
    </row>
    <row r="29" spans="1:40" ht="18" customHeight="1" x14ac:dyDescent="0.2">
      <c r="A29" s="165">
        <v>19</v>
      </c>
      <c r="B29" s="244"/>
      <c r="C29" s="49"/>
      <c r="D29" s="50"/>
      <c r="E29" s="51"/>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53">
        <f t="shared" si="0"/>
        <v>0</v>
      </c>
      <c r="AL29" s="54">
        <f t="shared" si="1"/>
        <v>0</v>
      </c>
      <c r="AM29" s="551"/>
      <c r="AN29" s="551"/>
    </row>
    <row r="30" spans="1:40" ht="18" customHeight="1" x14ac:dyDescent="0.2">
      <c r="A30" s="165">
        <v>20</v>
      </c>
      <c r="B30" s="244"/>
      <c r="C30" s="49"/>
      <c r="D30" s="50"/>
      <c r="E30" s="51"/>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53">
        <f t="shared" si="0"/>
        <v>0</v>
      </c>
      <c r="AL30" s="54">
        <f t="shared" si="1"/>
        <v>0</v>
      </c>
      <c r="AM30" s="551"/>
      <c r="AN30" s="551"/>
    </row>
    <row r="31" spans="1:40" ht="18" customHeight="1" x14ac:dyDescent="0.2">
      <c r="A31" s="552" t="s">
        <v>1</v>
      </c>
      <c r="B31" s="553"/>
      <c r="C31" s="553"/>
      <c r="D31" s="553"/>
      <c r="E31" s="553"/>
      <c r="F31" s="176">
        <f t="shared" ref="F31:AJ31" si="2">+SUM(F11:F30)</f>
        <v>0</v>
      </c>
      <c r="G31" s="176">
        <f t="shared" si="2"/>
        <v>0</v>
      </c>
      <c r="H31" s="176">
        <f t="shared" si="2"/>
        <v>0</v>
      </c>
      <c r="I31" s="176">
        <f t="shared" si="2"/>
        <v>0</v>
      </c>
      <c r="J31" s="176">
        <f t="shared" si="2"/>
        <v>0</v>
      </c>
      <c r="K31" s="176">
        <f t="shared" si="2"/>
        <v>0</v>
      </c>
      <c r="L31" s="176">
        <f t="shared" si="2"/>
        <v>0</v>
      </c>
      <c r="M31" s="176">
        <f t="shared" si="2"/>
        <v>0</v>
      </c>
      <c r="N31" s="176">
        <f t="shared" si="2"/>
        <v>0</v>
      </c>
      <c r="O31" s="176">
        <f t="shared" si="2"/>
        <v>0</v>
      </c>
      <c r="P31" s="176">
        <f t="shared" si="2"/>
        <v>0</v>
      </c>
      <c r="Q31" s="176">
        <f t="shared" si="2"/>
        <v>0</v>
      </c>
      <c r="R31" s="176">
        <f t="shared" si="2"/>
        <v>0</v>
      </c>
      <c r="S31" s="176">
        <f t="shared" si="2"/>
        <v>0</v>
      </c>
      <c r="T31" s="176">
        <f t="shared" si="2"/>
        <v>0</v>
      </c>
      <c r="U31" s="176">
        <f t="shared" si="2"/>
        <v>0</v>
      </c>
      <c r="V31" s="176">
        <f t="shared" si="2"/>
        <v>0</v>
      </c>
      <c r="W31" s="176">
        <f t="shared" si="2"/>
        <v>0</v>
      </c>
      <c r="X31" s="176">
        <f t="shared" si="2"/>
        <v>0</v>
      </c>
      <c r="Y31" s="176">
        <f t="shared" si="2"/>
        <v>0</v>
      </c>
      <c r="Z31" s="176">
        <f t="shared" si="2"/>
        <v>0</v>
      </c>
      <c r="AA31" s="176">
        <f t="shared" si="2"/>
        <v>0</v>
      </c>
      <c r="AB31" s="176">
        <f t="shared" si="2"/>
        <v>0</v>
      </c>
      <c r="AC31" s="176">
        <f t="shared" si="2"/>
        <v>0</v>
      </c>
      <c r="AD31" s="176">
        <f t="shared" si="2"/>
        <v>0</v>
      </c>
      <c r="AE31" s="176">
        <f t="shared" si="2"/>
        <v>0</v>
      </c>
      <c r="AF31" s="176">
        <f t="shared" si="2"/>
        <v>0</v>
      </c>
      <c r="AG31" s="176">
        <f t="shared" si="2"/>
        <v>0</v>
      </c>
      <c r="AH31" s="176">
        <f t="shared" si="2"/>
        <v>0</v>
      </c>
      <c r="AI31" s="176">
        <f t="shared" si="2"/>
        <v>0</v>
      </c>
      <c r="AJ31" s="176">
        <f t="shared" si="2"/>
        <v>0</v>
      </c>
      <c r="AK31" s="53">
        <f t="shared" si="0"/>
        <v>0</v>
      </c>
      <c r="AL31" s="54">
        <f>IF($AK$3="４週",AK31/4,AK31/(DAY(EOMONTH($F$9,0))/7))</f>
        <v>0</v>
      </c>
      <c r="AM31" s="554"/>
      <c r="AN31" s="554"/>
    </row>
    <row r="32" spans="1:40" ht="18" customHeight="1" x14ac:dyDescent="0.2">
      <c r="A32" s="553" t="s">
        <v>11</v>
      </c>
      <c r="B32" s="553"/>
      <c r="C32" s="553"/>
      <c r="D32" s="553"/>
      <c r="E32" s="55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176"/>
      <c r="AL32" s="57"/>
      <c r="AM32" s="554"/>
      <c r="AN32" s="554"/>
    </row>
    <row r="33" spans="1:43" ht="15" customHeight="1" x14ac:dyDescent="0.2">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2">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2">
      <c r="A35" s="3" t="s">
        <v>145</v>
      </c>
      <c r="B35" s="44"/>
      <c r="C35" s="44"/>
      <c r="D35" s="44"/>
      <c r="E35" s="44"/>
      <c r="F35" s="44"/>
      <c r="G35" s="58"/>
      <c r="H35" s="58"/>
      <c r="I35" s="58"/>
      <c r="J35" s="58"/>
      <c r="K35" s="58"/>
      <c r="L35" s="58"/>
      <c r="M35" s="58"/>
      <c r="N35" s="58"/>
      <c r="O35" s="58"/>
      <c r="AM35" s="44"/>
      <c r="AN35" s="36"/>
    </row>
    <row r="36" spans="1:43" ht="24.9" customHeight="1" x14ac:dyDescent="0.2">
      <c r="A36" s="522"/>
      <c r="B36" s="522"/>
      <c r="C36" s="522"/>
      <c r="D36" s="168">
        <v>4</v>
      </c>
      <c r="E36" s="168">
        <v>5</v>
      </c>
      <c r="F36" s="550">
        <v>6</v>
      </c>
      <c r="G36" s="550"/>
      <c r="H36" s="550"/>
      <c r="I36" s="550">
        <v>7</v>
      </c>
      <c r="J36" s="550"/>
      <c r="K36" s="550"/>
      <c r="L36" s="550">
        <v>8</v>
      </c>
      <c r="M36" s="550"/>
      <c r="N36" s="550"/>
      <c r="O36" s="550">
        <v>9</v>
      </c>
      <c r="P36" s="550"/>
      <c r="Q36" s="550"/>
      <c r="R36" s="550">
        <v>10</v>
      </c>
      <c r="S36" s="550"/>
      <c r="T36" s="550"/>
      <c r="U36" s="550">
        <v>11</v>
      </c>
      <c r="V36" s="550"/>
      <c r="W36" s="550"/>
      <c r="X36" s="550">
        <v>12</v>
      </c>
      <c r="Y36" s="550"/>
      <c r="Z36" s="550"/>
      <c r="AA36" s="550">
        <v>1</v>
      </c>
      <c r="AB36" s="550"/>
      <c r="AC36" s="550"/>
      <c r="AD36" s="550">
        <v>2</v>
      </c>
      <c r="AE36" s="550"/>
      <c r="AF36" s="550"/>
      <c r="AG36" s="550">
        <v>3</v>
      </c>
      <c r="AH36" s="550"/>
      <c r="AI36" s="550"/>
      <c r="AJ36" s="522" t="s">
        <v>5</v>
      </c>
      <c r="AK36" s="522"/>
      <c r="AL36" s="167" t="s">
        <v>146</v>
      </c>
      <c r="AM36" s="545" t="s">
        <v>147</v>
      </c>
      <c r="AN36" s="546"/>
      <c r="AO36" s="245"/>
      <c r="AP36" s="245"/>
      <c r="AQ36" s="245"/>
    </row>
    <row r="37" spans="1:43" ht="21.9" customHeight="1" x14ac:dyDescent="0.2">
      <c r="A37" s="538" t="s">
        <v>148</v>
      </c>
      <c r="B37" s="538"/>
      <c r="C37" s="538"/>
      <c r="D37" s="169">
        <f>SUM(D38,D39,D40,D41,D43,D45)</f>
        <v>1840</v>
      </c>
      <c r="E37" s="169">
        <f>SUM(E38,E39,E40,E41,E43,E45)</f>
        <v>1726</v>
      </c>
      <c r="F37" s="547">
        <f>SUM(F38,F39,F40,F41,F43,F45)</f>
        <v>1840</v>
      </c>
      <c r="G37" s="548"/>
      <c r="H37" s="549"/>
      <c r="I37" s="547">
        <f>SUM(I38,I39,I40,I41,I43,I45)</f>
        <v>1932</v>
      </c>
      <c r="J37" s="548">
        <f t="shared" ref="J37:AI37" si="3">SUM(J38,J39,J40,J41,J43,J45)</f>
        <v>0</v>
      </c>
      <c r="K37" s="549">
        <f t="shared" si="3"/>
        <v>0</v>
      </c>
      <c r="L37" s="547">
        <f>SUM(L38,L39,L40,L41,L43,L45)</f>
        <v>1932</v>
      </c>
      <c r="M37" s="548"/>
      <c r="N37" s="549"/>
      <c r="O37" s="547">
        <f>SUM(O38,O39,O40,O41,O43,O45)</f>
        <v>1748</v>
      </c>
      <c r="P37" s="548"/>
      <c r="Q37" s="549"/>
      <c r="R37" s="547">
        <f>SUM(R38,R39,R40,R41,R43,R45)</f>
        <v>1840</v>
      </c>
      <c r="S37" s="548"/>
      <c r="T37" s="549"/>
      <c r="U37" s="547">
        <f>SUM(U38,U39,U40,U41,U43,U45)</f>
        <v>1840</v>
      </c>
      <c r="V37" s="548">
        <f t="shared" si="3"/>
        <v>0</v>
      </c>
      <c r="W37" s="549">
        <f t="shared" si="3"/>
        <v>0</v>
      </c>
      <c r="X37" s="547">
        <f>SUM(X38,X39,X40,X41,X43,X45)</f>
        <v>1748</v>
      </c>
      <c r="Y37" s="548">
        <f t="shared" si="3"/>
        <v>0</v>
      </c>
      <c r="Z37" s="549">
        <f t="shared" si="3"/>
        <v>0</v>
      </c>
      <c r="AA37" s="547">
        <f>SUM(AA38,AA39,AA40,AA41,AA43,AA45)</f>
        <v>1748</v>
      </c>
      <c r="AB37" s="548">
        <f t="shared" si="3"/>
        <v>0</v>
      </c>
      <c r="AC37" s="549">
        <f t="shared" si="3"/>
        <v>0</v>
      </c>
      <c r="AD37" s="547">
        <f>SUM(AD38,AD39,AD40,AD41,AD43,AD45)</f>
        <v>1748</v>
      </c>
      <c r="AE37" s="548">
        <f t="shared" si="3"/>
        <v>0</v>
      </c>
      <c r="AF37" s="549">
        <f t="shared" si="3"/>
        <v>0</v>
      </c>
      <c r="AG37" s="547">
        <f>SUM(AG38,AG39,AG40,AG41,AG43,AG45)</f>
        <v>1840</v>
      </c>
      <c r="AH37" s="548">
        <f t="shared" si="3"/>
        <v>0</v>
      </c>
      <c r="AI37" s="549">
        <f t="shared" si="3"/>
        <v>0</v>
      </c>
      <c r="AJ37" s="518">
        <f>SUM(D37:AI37)</f>
        <v>21782</v>
      </c>
      <c r="AK37" s="518"/>
      <c r="AL37" s="63">
        <f>ROUNDUP(AJ37/AJ47,1)</f>
        <v>92</v>
      </c>
      <c r="AM37" s="534"/>
      <c r="AN37" s="535"/>
      <c r="AO37" s="245"/>
      <c r="AP37" s="245"/>
      <c r="AQ37" s="245"/>
    </row>
    <row r="38" spans="1:43" ht="21.9" customHeight="1" x14ac:dyDescent="0.2">
      <c r="A38" s="544" t="s">
        <v>149</v>
      </c>
      <c r="B38" s="542"/>
      <c r="C38" s="543"/>
      <c r="D38" s="173">
        <v>50</v>
      </c>
      <c r="E38" s="173">
        <v>45</v>
      </c>
      <c r="F38" s="533">
        <v>50</v>
      </c>
      <c r="G38" s="533"/>
      <c r="H38" s="533"/>
      <c r="I38" s="533">
        <v>50</v>
      </c>
      <c r="J38" s="533"/>
      <c r="K38" s="533"/>
      <c r="L38" s="533">
        <v>50</v>
      </c>
      <c r="M38" s="533"/>
      <c r="N38" s="533"/>
      <c r="O38" s="533">
        <v>45</v>
      </c>
      <c r="P38" s="533"/>
      <c r="Q38" s="533"/>
      <c r="R38" s="533">
        <v>50</v>
      </c>
      <c r="S38" s="533"/>
      <c r="T38" s="533"/>
      <c r="U38" s="533">
        <v>50</v>
      </c>
      <c r="V38" s="533"/>
      <c r="W38" s="533"/>
      <c r="X38" s="533">
        <v>45</v>
      </c>
      <c r="Y38" s="533"/>
      <c r="Z38" s="533"/>
      <c r="AA38" s="533">
        <v>45</v>
      </c>
      <c r="AB38" s="533"/>
      <c r="AC38" s="533"/>
      <c r="AD38" s="533">
        <v>45</v>
      </c>
      <c r="AE38" s="533"/>
      <c r="AF38" s="533"/>
      <c r="AG38" s="533">
        <v>50</v>
      </c>
      <c r="AH38" s="533"/>
      <c r="AI38" s="533"/>
      <c r="AJ38" s="518">
        <f>SUM(D38:AI38)</f>
        <v>575</v>
      </c>
      <c r="AK38" s="518"/>
      <c r="AL38" s="63">
        <f t="shared" ref="AL38:AL46" si="4">ROUNDUP(AJ38/$AJ$47,1)</f>
        <v>2.5</v>
      </c>
      <c r="AM38" s="534"/>
      <c r="AN38" s="535"/>
      <c r="AO38" s="245"/>
      <c r="AP38" s="245"/>
      <c r="AQ38" s="245"/>
    </row>
    <row r="39" spans="1:43" ht="21.9" customHeight="1" x14ac:dyDescent="0.2">
      <c r="A39" s="544" t="s">
        <v>150</v>
      </c>
      <c r="B39" s="542"/>
      <c r="C39" s="543"/>
      <c r="D39" s="173">
        <v>50</v>
      </c>
      <c r="E39" s="173">
        <v>50</v>
      </c>
      <c r="F39" s="533">
        <v>50</v>
      </c>
      <c r="G39" s="533"/>
      <c r="H39" s="533"/>
      <c r="I39" s="533">
        <v>55</v>
      </c>
      <c r="J39" s="533"/>
      <c r="K39" s="533"/>
      <c r="L39" s="533">
        <v>55</v>
      </c>
      <c r="M39" s="533"/>
      <c r="N39" s="533"/>
      <c r="O39" s="533">
        <v>50</v>
      </c>
      <c r="P39" s="533"/>
      <c r="Q39" s="533"/>
      <c r="R39" s="533">
        <v>50</v>
      </c>
      <c r="S39" s="533"/>
      <c r="T39" s="533"/>
      <c r="U39" s="533">
        <v>50</v>
      </c>
      <c r="V39" s="533"/>
      <c r="W39" s="533"/>
      <c r="X39" s="533">
        <v>50</v>
      </c>
      <c r="Y39" s="533"/>
      <c r="Z39" s="533"/>
      <c r="AA39" s="533">
        <v>50</v>
      </c>
      <c r="AB39" s="533"/>
      <c r="AC39" s="533"/>
      <c r="AD39" s="533">
        <v>50</v>
      </c>
      <c r="AE39" s="533"/>
      <c r="AF39" s="533"/>
      <c r="AG39" s="533">
        <v>50</v>
      </c>
      <c r="AH39" s="533"/>
      <c r="AI39" s="533"/>
      <c r="AJ39" s="518">
        <f>SUM(D39:AI39)</f>
        <v>610</v>
      </c>
      <c r="AK39" s="518"/>
      <c r="AL39" s="63">
        <f t="shared" si="4"/>
        <v>2.6</v>
      </c>
      <c r="AM39" s="534"/>
      <c r="AN39" s="535"/>
      <c r="AO39" s="245"/>
      <c r="AP39" s="245"/>
      <c r="AQ39" s="245"/>
    </row>
    <row r="40" spans="1:43" ht="21.9" customHeight="1" x14ac:dyDescent="0.2">
      <c r="A40" s="544" t="s">
        <v>151</v>
      </c>
      <c r="B40" s="542"/>
      <c r="C40" s="543"/>
      <c r="D40" s="173">
        <v>100</v>
      </c>
      <c r="E40" s="173">
        <v>95</v>
      </c>
      <c r="F40" s="533">
        <v>100</v>
      </c>
      <c r="G40" s="533"/>
      <c r="H40" s="533"/>
      <c r="I40" s="533">
        <v>105</v>
      </c>
      <c r="J40" s="533"/>
      <c r="K40" s="533"/>
      <c r="L40" s="533">
        <v>105</v>
      </c>
      <c r="M40" s="533"/>
      <c r="N40" s="533"/>
      <c r="O40" s="533">
        <v>95</v>
      </c>
      <c r="P40" s="533"/>
      <c r="Q40" s="533"/>
      <c r="R40" s="533">
        <v>100</v>
      </c>
      <c r="S40" s="533"/>
      <c r="T40" s="533"/>
      <c r="U40" s="533">
        <v>100</v>
      </c>
      <c r="V40" s="533"/>
      <c r="W40" s="533"/>
      <c r="X40" s="533">
        <v>95</v>
      </c>
      <c r="Y40" s="533"/>
      <c r="Z40" s="533"/>
      <c r="AA40" s="533">
        <v>95</v>
      </c>
      <c r="AB40" s="533"/>
      <c r="AC40" s="533"/>
      <c r="AD40" s="533">
        <v>95</v>
      </c>
      <c r="AE40" s="533"/>
      <c r="AF40" s="533"/>
      <c r="AG40" s="533">
        <v>100</v>
      </c>
      <c r="AH40" s="533"/>
      <c r="AI40" s="533"/>
      <c r="AJ40" s="518">
        <f>SUM(D40:AI40)</f>
        <v>1185</v>
      </c>
      <c r="AK40" s="518"/>
      <c r="AL40" s="63">
        <f t="shared" si="4"/>
        <v>5</v>
      </c>
      <c r="AM40" s="534"/>
      <c r="AN40" s="535"/>
      <c r="AO40" s="245"/>
      <c r="AP40" s="245"/>
      <c r="AQ40" s="245"/>
    </row>
    <row r="41" spans="1:43" ht="21.9" customHeight="1" x14ac:dyDescent="0.2">
      <c r="A41" s="541" t="s">
        <v>152</v>
      </c>
      <c r="B41" s="542"/>
      <c r="C41" s="543"/>
      <c r="D41" s="173">
        <v>100</v>
      </c>
      <c r="E41" s="173">
        <v>95</v>
      </c>
      <c r="F41" s="533">
        <v>100</v>
      </c>
      <c r="G41" s="533"/>
      <c r="H41" s="533"/>
      <c r="I41" s="533">
        <v>105</v>
      </c>
      <c r="J41" s="533"/>
      <c r="K41" s="533"/>
      <c r="L41" s="533">
        <v>105</v>
      </c>
      <c r="M41" s="533"/>
      <c r="N41" s="533"/>
      <c r="O41" s="533">
        <v>95</v>
      </c>
      <c r="P41" s="533"/>
      <c r="Q41" s="533"/>
      <c r="R41" s="533">
        <v>100</v>
      </c>
      <c r="S41" s="533"/>
      <c r="T41" s="533"/>
      <c r="U41" s="533">
        <v>100</v>
      </c>
      <c r="V41" s="533"/>
      <c r="W41" s="533"/>
      <c r="X41" s="533">
        <v>95</v>
      </c>
      <c r="Y41" s="533"/>
      <c r="Z41" s="533"/>
      <c r="AA41" s="533">
        <v>95</v>
      </c>
      <c r="AB41" s="533"/>
      <c r="AC41" s="533"/>
      <c r="AD41" s="533">
        <v>95</v>
      </c>
      <c r="AE41" s="533"/>
      <c r="AF41" s="533"/>
      <c r="AG41" s="533">
        <v>100</v>
      </c>
      <c r="AH41" s="533"/>
      <c r="AI41" s="533"/>
      <c r="AJ41" s="518">
        <f t="shared" ref="AJ41:AJ45" si="5">SUM(D41:AI41)</f>
        <v>1185</v>
      </c>
      <c r="AK41" s="518"/>
      <c r="AL41" s="63">
        <f t="shared" si="4"/>
        <v>5</v>
      </c>
      <c r="AM41" s="534"/>
      <c r="AN41" s="535"/>
      <c r="AO41" s="245"/>
      <c r="AP41" s="245"/>
      <c r="AQ41" s="245"/>
    </row>
    <row r="42" spans="1:43" s="66" customFormat="1" ht="21.9" customHeight="1" x14ac:dyDescent="0.2">
      <c r="A42" s="64"/>
      <c r="B42" s="539" t="s">
        <v>153</v>
      </c>
      <c r="C42" s="540"/>
      <c r="D42" s="173">
        <v>100</v>
      </c>
      <c r="E42" s="173">
        <v>95</v>
      </c>
      <c r="F42" s="533">
        <v>100</v>
      </c>
      <c r="G42" s="533"/>
      <c r="H42" s="533"/>
      <c r="I42" s="533">
        <v>105</v>
      </c>
      <c r="J42" s="533"/>
      <c r="K42" s="533"/>
      <c r="L42" s="533">
        <v>105</v>
      </c>
      <c r="M42" s="533"/>
      <c r="N42" s="533"/>
      <c r="O42" s="533">
        <v>95</v>
      </c>
      <c r="P42" s="533"/>
      <c r="Q42" s="533"/>
      <c r="R42" s="533">
        <v>100</v>
      </c>
      <c r="S42" s="533"/>
      <c r="T42" s="533"/>
      <c r="U42" s="533">
        <v>100</v>
      </c>
      <c r="V42" s="533"/>
      <c r="W42" s="533"/>
      <c r="X42" s="533">
        <v>95</v>
      </c>
      <c r="Y42" s="533"/>
      <c r="Z42" s="533"/>
      <c r="AA42" s="533">
        <v>95</v>
      </c>
      <c r="AB42" s="533"/>
      <c r="AC42" s="533"/>
      <c r="AD42" s="533">
        <v>95</v>
      </c>
      <c r="AE42" s="533"/>
      <c r="AF42" s="533"/>
      <c r="AG42" s="533">
        <v>100</v>
      </c>
      <c r="AH42" s="533"/>
      <c r="AI42" s="533"/>
      <c r="AJ42" s="518">
        <f>SUM(D42:AI42)</f>
        <v>1185</v>
      </c>
      <c r="AK42" s="518"/>
      <c r="AL42" s="63">
        <f t="shared" si="4"/>
        <v>5</v>
      </c>
      <c r="AM42" s="536">
        <f>ROUNDUP($AJ$42/$AJ$47,1)</f>
        <v>5</v>
      </c>
      <c r="AN42" s="537"/>
      <c r="AO42" s="246"/>
      <c r="AP42" s="246"/>
      <c r="AQ42" s="246"/>
    </row>
    <row r="43" spans="1:43" ht="21.9" customHeight="1" x14ac:dyDescent="0.2">
      <c r="A43" s="541" t="s">
        <v>154</v>
      </c>
      <c r="B43" s="542"/>
      <c r="C43" s="543"/>
      <c r="D43" s="173">
        <v>140</v>
      </c>
      <c r="E43" s="173">
        <v>131</v>
      </c>
      <c r="F43" s="533">
        <v>140</v>
      </c>
      <c r="G43" s="533"/>
      <c r="H43" s="533"/>
      <c r="I43" s="533">
        <v>147</v>
      </c>
      <c r="J43" s="533"/>
      <c r="K43" s="533"/>
      <c r="L43" s="533">
        <v>147</v>
      </c>
      <c r="M43" s="533"/>
      <c r="N43" s="533"/>
      <c r="O43" s="533">
        <v>133</v>
      </c>
      <c r="P43" s="533"/>
      <c r="Q43" s="533"/>
      <c r="R43" s="533">
        <v>140</v>
      </c>
      <c r="S43" s="533"/>
      <c r="T43" s="533"/>
      <c r="U43" s="533">
        <v>140</v>
      </c>
      <c r="V43" s="533"/>
      <c r="W43" s="533"/>
      <c r="X43" s="533">
        <v>133</v>
      </c>
      <c r="Y43" s="533"/>
      <c r="Z43" s="533"/>
      <c r="AA43" s="533">
        <v>133</v>
      </c>
      <c r="AB43" s="533"/>
      <c r="AC43" s="533"/>
      <c r="AD43" s="533">
        <v>133</v>
      </c>
      <c r="AE43" s="533"/>
      <c r="AF43" s="533"/>
      <c r="AG43" s="533">
        <v>140</v>
      </c>
      <c r="AH43" s="533"/>
      <c r="AI43" s="533"/>
      <c r="AJ43" s="518">
        <f t="shared" si="5"/>
        <v>1657</v>
      </c>
      <c r="AK43" s="518"/>
      <c r="AL43" s="63">
        <f t="shared" si="4"/>
        <v>7</v>
      </c>
      <c r="AM43" s="534"/>
      <c r="AN43" s="535"/>
      <c r="AO43" s="245"/>
      <c r="AP43" s="245"/>
      <c r="AQ43" s="245"/>
    </row>
    <row r="44" spans="1:43" s="66" customFormat="1" ht="21.9" customHeight="1" x14ac:dyDescent="0.2">
      <c r="A44" s="67"/>
      <c r="B44" s="539" t="s">
        <v>155</v>
      </c>
      <c r="C44" s="540"/>
      <c r="D44" s="173">
        <v>140</v>
      </c>
      <c r="E44" s="173">
        <v>131</v>
      </c>
      <c r="F44" s="533">
        <v>140</v>
      </c>
      <c r="G44" s="533"/>
      <c r="H44" s="533"/>
      <c r="I44" s="533">
        <v>147</v>
      </c>
      <c r="J44" s="533"/>
      <c r="K44" s="533"/>
      <c r="L44" s="533">
        <v>147</v>
      </c>
      <c r="M44" s="533"/>
      <c r="N44" s="533"/>
      <c r="O44" s="533">
        <v>133</v>
      </c>
      <c r="P44" s="533"/>
      <c r="Q44" s="533"/>
      <c r="R44" s="533">
        <v>140</v>
      </c>
      <c r="S44" s="533"/>
      <c r="T44" s="533"/>
      <c r="U44" s="533">
        <v>140</v>
      </c>
      <c r="V44" s="533"/>
      <c r="W44" s="533"/>
      <c r="X44" s="533">
        <v>133</v>
      </c>
      <c r="Y44" s="533"/>
      <c r="Z44" s="533"/>
      <c r="AA44" s="533">
        <v>133</v>
      </c>
      <c r="AB44" s="533"/>
      <c r="AC44" s="533"/>
      <c r="AD44" s="533">
        <v>133</v>
      </c>
      <c r="AE44" s="533"/>
      <c r="AF44" s="533"/>
      <c r="AG44" s="533">
        <v>140</v>
      </c>
      <c r="AH44" s="533"/>
      <c r="AI44" s="533"/>
      <c r="AJ44" s="518">
        <f>SUM(D44:AI44)</f>
        <v>1657</v>
      </c>
      <c r="AK44" s="518"/>
      <c r="AL44" s="63">
        <f t="shared" si="4"/>
        <v>7</v>
      </c>
      <c r="AM44" s="536">
        <f>ROUNDUP($AJ$44/$AJ$47,1)</f>
        <v>7</v>
      </c>
      <c r="AN44" s="537"/>
      <c r="AO44" s="246"/>
      <c r="AP44" s="246"/>
      <c r="AQ44" s="246"/>
    </row>
    <row r="45" spans="1:43" ht="21.9" customHeight="1" x14ac:dyDescent="0.2">
      <c r="A45" s="541" t="s">
        <v>156</v>
      </c>
      <c r="B45" s="542"/>
      <c r="C45" s="543"/>
      <c r="D45" s="173">
        <v>1400</v>
      </c>
      <c r="E45" s="173">
        <v>1310</v>
      </c>
      <c r="F45" s="533">
        <v>1400</v>
      </c>
      <c r="G45" s="533"/>
      <c r="H45" s="533"/>
      <c r="I45" s="533">
        <v>1470</v>
      </c>
      <c r="J45" s="533"/>
      <c r="K45" s="533"/>
      <c r="L45" s="533">
        <v>1470</v>
      </c>
      <c r="M45" s="533"/>
      <c r="N45" s="533"/>
      <c r="O45" s="533">
        <v>1330</v>
      </c>
      <c r="P45" s="533"/>
      <c r="Q45" s="533"/>
      <c r="R45" s="533">
        <v>1400</v>
      </c>
      <c r="S45" s="533"/>
      <c r="T45" s="533"/>
      <c r="U45" s="533">
        <v>1400</v>
      </c>
      <c r="V45" s="533"/>
      <c r="W45" s="533"/>
      <c r="X45" s="533">
        <v>1330</v>
      </c>
      <c r="Y45" s="533"/>
      <c r="Z45" s="533"/>
      <c r="AA45" s="533">
        <v>1330</v>
      </c>
      <c r="AB45" s="533"/>
      <c r="AC45" s="533"/>
      <c r="AD45" s="533">
        <v>1330</v>
      </c>
      <c r="AE45" s="533"/>
      <c r="AF45" s="533"/>
      <c r="AG45" s="533">
        <v>1400</v>
      </c>
      <c r="AH45" s="533"/>
      <c r="AI45" s="533"/>
      <c r="AJ45" s="518">
        <f t="shared" si="5"/>
        <v>16570</v>
      </c>
      <c r="AK45" s="518"/>
      <c r="AL45" s="63">
        <f t="shared" si="4"/>
        <v>70</v>
      </c>
      <c r="AM45" s="534"/>
      <c r="AN45" s="535"/>
      <c r="AO45" s="245"/>
      <c r="AP45" s="245"/>
      <c r="AQ45" s="245"/>
    </row>
    <row r="46" spans="1:43" s="66" customFormat="1" ht="21.9" customHeight="1" x14ac:dyDescent="0.2">
      <c r="A46" s="64"/>
      <c r="B46" s="539" t="s">
        <v>153</v>
      </c>
      <c r="C46" s="540"/>
      <c r="D46" s="173">
        <v>1400</v>
      </c>
      <c r="E46" s="173">
        <v>1310</v>
      </c>
      <c r="F46" s="533">
        <v>1400</v>
      </c>
      <c r="G46" s="533"/>
      <c r="H46" s="533"/>
      <c r="I46" s="533">
        <v>1470</v>
      </c>
      <c r="J46" s="533"/>
      <c r="K46" s="533"/>
      <c r="L46" s="533">
        <v>1470</v>
      </c>
      <c r="M46" s="533"/>
      <c r="N46" s="533"/>
      <c r="O46" s="533">
        <v>1330</v>
      </c>
      <c r="P46" s="533"/>
      <c r="Q46" s="533"/>
      <c r="R46" s="533">
        <v>1400</v>
      </c>
      <c r="S46" s="533"/>
      <c r="T46" s="533"/>
      <c r="U46" s="533">
        <v>1400</v>
      </c>
      <c r="V46" s="533"/>
      <c r="W46" s="533"/>
      <c r="X46" s="533">
        <v>1330</v>
      </c>
      <c r="Y46" s="533"/>
      <c r="Z46" s="533"/>
      <c r="AA46" s="533">
        <v>1330</v>
      </c>
      <c r="AB46" s="533"/>
      <c r="AC46" s="533"/>
      <c r="AD46" s="533">
        <v>1330</v>
      </c>
      <c r="AE46" s="533"/>
      <c r="AF46" s="533"/>
      <c r="AG46" s="533">
        <v>1400</v>
      </c>
      <c r="AH46" s="533"/>
      <c r="AI46" s="533"/>
      <c r="AJ46" s="518">
        <f>SUM(D46:AI46)</f>
        <v>16570</v>
      </c>
      <c r="AK46" s="518"/>
      <c r="AL46" s="63">
        <f t="shared" si="4"/>
        <v>70</v>
      </c>
      <c r="AM46" s="536">
        <f>ROUNDUP($AJ$46/$AJ$47,1)</f>
        <v>70</v>
      </c>
      <c r="AN46" s="537"/>
      <c r="AO46" s="246"/>
      <c r="AP46" s="246"/>
      <c r="AQ46" s="246"/>
    </row>
    <row r="47" spans="1:43" ht="21.9" customHeight="1" x14ac:dyDescent="0.2">
      <c r="A47" s="538" t="s">
        <v>157</v>
      </c>
      <c r="B47" s="538"/>
      <c r="C47" s="538"/>
      <c r="D47" s="173">
        <v>20</v>
      </c>
      <c r="E47" s="173">
        <v>19</v>
      </c>
      <c r="F47" s="533">
        <v>20</v>
      </c>
      <c r="G47" s="533"/>
      <c r="H47" s="533"/>
      <c r="I47" s="533">
        <v>21</v>
      </c>
      <c r="J47" s="533"/>
      <c r="K47" s="533"/>
      <c r="L47" s="533">
        <v>21</v>
      </c>
      <c r="M47" s="533"/>
      <c r="N47" s="533"/>
      <c r="O47" s="533">
        <v>19</v>
      </c>
      <c r="P47" s="533"/>
      <c r="Q47" s="533"/>
      <c r="R47" s="533">
        <v>20</v>
      </c>
      <c r="S47" s="533"/>
      <c r="T47" s="533"/>
      <c r="U47" s="533">
        <v>20</v>
      </c>
      <c r="V47" s="533"/>
      <c r="W47" s="533"/>
      <c r="X47" s="533">
        <v>19</v>
      </c>
      <c r="Y47" s="533"/>
      <c r="Z47" s="533"/>
      <c r="AA47" s="533">
        <v>19</v>
      </c>
      <c r="AB47" s="533"/>
      <c r="AC47" s="533"/>
      <c r="AD47" s="533">
        <v>19</v>
      </c>
      <c r="AE47" s="533"/>
      <c r="AF47" s="533"/>
      <c r="AG47" s="533">
        <v>20</v>
      </c>
      <c r="AH47" s="533"/>
      <c r="AI47" s="533"/>
      <c r="AJ47" s="518">
        <f>+SUM(D47:AI47)</f>
        <v>237</v>
      </c>
      <c r="AK47" s="518"/>
      <c r="AL47" s="68"/>
      <c r="AM47" s="534"/>
      <c r="AN47" s="535"/>
      <c r="AO47" s="245"/>
      <c r="AP47" s="245"/>
      <c r="AQ47" s="245"/>
    </row>
    <row r="48" spans="1:43" ht="5.0999999999999996" customHeight="1" x14ac:dyDescent="0.2">
      <c r="A48" s="69"/>
      <c r="B48" s="69"/>
      <c r="C48" s="69"/>
      <c r="D48" s="245"/>
      <c r="E48" s="245"/>
      <c r="F48" s="245"/>
      <c r="G48" s="245"/>
      <c r="H48" s="245"/>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70"/>
      <c r="AK48" s="58"/>
      <c r="AL48" s="44"/>
      <c r="AM48" s="44"/>
      <c r="AN48" s="36"/>
    </row>
    <row r="49" spans="1:40" ht="18" customHeight="1" x14ac:dyDescent="0.2">
      <c r="A49" s="3" t="s">
        <v>158</v>
      </c>
      <c r="B49" s="58"/>
      <c r="D49" s="58"/>
      <c r="E49" s="58"/>
      <c r="F49" s="58"/>
      <c r="G49" s="58"/>
      <c r="H49" s="58"/>
      <c r="I49" s="58"/>
      <c r="J49" s="58"/>
      <c r="K49" s="58"/>
      <c r="L49" s="58"/>
      <c r="M49" s="58"/>
      <c r="N49" s="58"/>
      <c r="O49" s="58"/>
      <c r="P49" s="58"/>
      <c r="Q49" s="58"/>
      <c r="R49" s="58"/>
      <c r="S49" s="58"/>
      <c r="T49" s="58"/>
      <c r="U49" s="58"/>
      <c r="V49" s="58"/>
      <c r="W49" s="44"/>
      <c r="X49" s="58"/>
      <c r="Y49" s="58"/>
      <c r="Z49" s="58"/>
      <c r="AA49" s="58"/>
      <c r="AB49" s="58"/>
      <c r="AC49" s="58"/>
      <c r="AD49" s="58"/>
      <c r="AE49" s="58"/>
      <c r="AF49" s="58"/>
      <c r="AG49" s="58"/>
      <c r="AH49" s="58"/>
      <c r="AI49" s="58"/>
      <c r="AJ49" s="70"/>
      <c r="AK49" s="58"/>
      <c r="AL49" s="44"/>
      <c r="AM49" s="44"/>
      <c r="AN49" s="36"/>
    </row>
    <row r="50" spans="1:40" ht="45" customHeight="1" x14ac:dyDescent="0.2">
      <c r="A50" s="522" t="s">
        <v>159</v>
      </c>
      <c r="B50" s="522"/>
      <c r="C50" s="522" t="s">
        <v>160</v>
      </c>
      <c r="D50" s="522"/>
      <c r="E50" s="530" t="s">
        <v>161</v>
      </c>
      <c r="F50" s="530"/>
      <c r="G50" s="530"/>
      <c r="H50" s="530"/>
      <c r="I50" s="519" t="s">
        <v>162</v>
      </c>
      <c r="J50" s="520"/>
      <c r="K50" s="520"/>
      <c r="L50" s="520"/>
      <c r="M50" s="520"/>
      <c r="N50" s="521"/>
      <c r="O50" s="245"/>
      <c r="Q50" s="245"/>
      <c r="R50" s="245"/>
      <c r="S50" s="245"/>
      <c r="T50" s="245"/>
      <c r="U50" s="245"/>
      <c r="W50" s="44"/>
      <c r="X50" s="58"/>
      <c r="Y50" s="58"/>
      <c r="Z50" s="58"/>
      <c r="AA50" s="58"/>
      <c r="AB50" s="58"/>
      <c r="AC50" s="58"/>
      <c r="AD50" s="58"/>
      <c r="AE50" s="58"/>
      <c r="AF50" s="58"/>
      <c r="AG50" s="58"/>
      <c r="AH50" s="58"/>
      <c r="AI50" s="58"/>
      <c r="AJ50" s="70"/>
      <c r="AK50" s="58"/>
      <c r="AL50" s="44"/>
      <c r="AM50" s="44"/>
      <c r="AN50" s="36"/>
    </row>
    <row r="51" spans="1:40" ht="18" customHeight="1" x14ac:dyDescent="0.2">
      <c r="A51" s="530" t="s">
        <v>163</v>
      </c>
      <c r="B51" s="530"/>
      <c r="C51" s="531">
        <f>ROUNDDOWN(IF(AL37&lt;=30,1,1+ROUNDUP((AL37-30)/30,0)),1)</f>
        <v>4</v>
      </c>
      <c r="D51" s="531"/>
      <c r="E51" s="531">
        <f>ROUNDDOWN(AL37/6,1)</f>
        <v>15.3</v>
      </c>
      <c r="F51" s="531"/>
      <c r="G51" s="531"/>
      <c r="H51" s="531"/>
      <c r="I51" s="532">
        <f>ROUNDDOWN($AL$40/9,1)+ROUNDDOWN(($AL$41-$AM$42)/6,1)+ROUNDDOWN($AM$42/12,1)+ROUNDDOWN(($AL$43-$AM$44)/4,1)+ROUNDDOWN($AM$44/8,1)+ROUNDDOWN(($AL$45-$AM$46)/2.5,1)+ROUNDDOWN($AM$46/5,1)</f>
        <v>15.7</v>
      </c>
      <c r="J51" s="532"/>
      <c r="K51" s="532"/>
      <c r="L51" s="532"/>
      <c r="M51" s="532"/>
      <c r="N51" s="532"/>
      <c r="O51" s="245"/>
      <c r="Q51" s="245"/>
      <c r="R51" s="245"/>
      <c r="S51" s="245"/>
      <c r="T51" s="245"/>
      <c r="U51" s="245"/>
      <c r="W51" s="44"/>
      <c r="X51" s="58"/>
      <c r="Y51" s="58"/>
      <c r="Z51" s="58"/>
      <c r="AA51" s="58"/>
      <c r="AB51" s="58"/>
      <c r="AC51" s="58"/>
      <c r="AD51" s="58"/>
      <c r="AE51" s="58"/>
      <c r="AF51" s="58"/>
      <c r="AG51" s="58"/>
      <c r="AH51" s="58"/>
      <c r="AI51" s="58"/>
      <c r="AJ51" s="70"/>
      <c r="AK51" s="58"/>
      <c r="AL51" s="44"/>
      <c r="AM51" s="44"/>
      <c r="AN51" s="36"/>
    </row>
    <row r="52" spans="1:40" ht="5.0999999999999996" customHeight="1" x14ac:dyDescent="0.2">
      <c r="A52" s="69"/>
      <c r="B52" s="69"/>
      <c r="C52" s="69"/>
      <c r="D52" s="69"/>
      <c r="E52" s="69"/>
      <c r="F52" s="69"/>
      <c r="G52" s="69"/>
      <c r="H52" s="69"/>
      <c r="I52" s="69"/>
      <c r="J52" s="58"/>
      <c r="K52" s="58"/>
      <c r="L52" s="58"/>
      <c r="M52" s="70"/>
      <c r="N52" s="58"/>
      <c r="O52" s="58"/>
      <c r="P52" s="58"/>
      <c r="Q52" s="245"/>
      <c r="W52" s="44"/>
      <c r="X52" s="58"/>
      <c r="Y52" s="58"/>
      <c r="Z52" s="58"/>
      <c r="AA52" s="58"/>
      <c r="AB52" s="58"/>
      <c r="AC52" s="58"/>
      <c r="AD52" s="58"/>
      <c r="AE52" s="58"/>
      <c r="AF52" s="58"/>
      <c r="AG52" s="58"/>
      <c r="AH52" s="58"/>
      <c r="AI52" s="58"/>
      <c r="AJ52" s="70"/>
      <c r="AK52" s="58"/>
      <c r="AL52" s="44"/>
      <c r="AM52" s="44"/>
      <c r="AN52" s="36"/>
    </row>
    <row r="53" spans="1:40" ht="21" customHeight="1" x14ac:dyDescent="0.2">
      <c r="A53" s="3" t="s">
        <v>435</v>
      </c>
      <c r="B53" s="1"/>
      <c r="C53" s="39"/>
      <c r="D53" s="39"/>
      <c r="E53" s="39"/>
      <c r="F53" s="39"/>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9"/>
      <c r="AM53" s="39"/>
      <c r="AN53" s="36"/>
    </row>
    <row r="54" spans="1:40" ht="24.9" customHeight="1" x14ac:dyDescent="0.2">
      <c r="A54" s="36"/>
      <c r="B54" s="44"/>
      <c r="C54" s="519" t="str">
        <f>IF(VLOOKUP($AK$1,[4]選択肢!$A$1:$J$32,C59,FALSE)=0,"-",VLOOKUP($AK$1,[4]選択肢!$A$1:$J$32,C59,FALSE))</f>
        <v>管理者</v>
      </c>
      <c r="D54" s="520"/>
      <c r="E54" s="528" t="str">
        <f>IF(VLOOKUP($AK$1,[4]選択肢!$A$1:$J$32,E59,FALSE)=0,"-",VLOOKUP($AK$1,[4]選択肢!$A$1:$J$32,E59,FALSE))</f>
        <v>サービス管理責任者</v>
      </c>
      <c r="F54" s="528"/>
      <c r="G54" s="528"/>
      <c r="H54" s="528"/>
      <c r="I54" s="519" t="str">
        <f>IF(VLOOKUP($AK$1,[4]選択肢!$A$1:$J$32,I59,FALSE)=0,"-",VLOOKUP($AK$1,[4]選択肢!$A$1:$J$32,I59,FALSE))</f>
        <v>世話人</v>
      </c>
      <c r="J54" s="520"/>
      <c r="K54" s="520"/>
      <c r="L54" s="520"/>
      <c r="M54" s="520"/>
      <c r="N54" s="521"/>
      <c r="O54" s="519" t="str">
        <f>IF(VLOOKUP($AK$1,[4]選択肢!$A$1:$J$32,O59,FALSE)=0,"-",VLOOKUP($AK$1,[4]選択肢!$A$1:$J$32,O59,FALSE))</f>
        <v>生活支援員</v>
      </c>
      <c r="P54" s="520"/>
      <c r="Q54" s="520"/>
      <c r="R54" s="520"/>
      <c r="S54" s="520"/>
      <c r="T54" s="521"/>
      <c r="U54" s="519" t="str">
        <f>IF(VLOOKUP($AK$1,[4]選択肢!$A$1:$J$32,U59,FALSE)=0,"-",VLOOKUP($AK$1,[4]選択肢!$A$1:$J$32,U59,FALSE))</f>
        <v>-</v>
      </c>
      <c r="V54" s="520"/>
      <c r="W54" s="520"/>
      <c r="X54" s="520"/>
      <c r="Y54" s="520"/>
      <c r="Z54" s="521"/>
      <c r="AA54" s="519" t="str">
        <f>IF(VLOOKUP($AK$1,[4]選択肢!$A$1:$J$32,AA59,FALSE)=0,"-",VLOOKUP($AK$1,[4]選択肢!$A$1:$J$32,AA59,FALSE))</f>
        <v>-</v>
      </c>
      <c r="AB54" s="520"/>
      <c r="AC54" s="520"/>
      <c r="AD54" s="520"/>
      <c r="AE54" s="520"/>
      <c r="AF54" s="521"/>
      <c r="AG54" s="528" t="str">
        <f>IF(VLOOKUP($AK$1,[4]選択肢!$A$1:$J$32,AG59,FALSE)=0,"-",VLOOKUP($AK$1,[4]選択肢!$A$1:$J$32,AG59,FALSE))</f>
        <v>-</v>
      </c>
      <c r="AH54" s="528"/>
      <c r="AI54" s="528"/>
      <c r="AJ54" s="528"/>
      <c r="AK54" s="528"/>
      <c r="AL54" s="528" t="str">
        <f>IF(VLOOKUP($AK$1,[4]選択肢!$A$1:$J$32,AL59,FALSE)=0,"-",VLOOKUP($AK$1,[4]選択肢!$A$1:$J$32,AL59,FALSE))</f>
        <v>-</v>
      </c>
      <c r="AM54" s="528"/>
      <c r="AN54" s="36"/>
    </row>
    <row r="55" spans="1:40" ht="18" customHeight="1" x14ac:dyDescent="0.2">
      <c r="A55" s="36"/>
      <c r="B55" s="44"/>
      <c r="C55" s="175" t="s">
        <v>165</v>
      </c>
      <c r="D55" s="175" t="s">
        <v>166</v>
      </c>
      <c r="E55" s="174" t="s">
        <v>165</v>
      </c>
      <c r="F55" s="529" t="s">
        <v>166</v>
      </c>
      <c r="G55" s="529"/>
      <c r="H55" s="529"/>
      <c r="I55" s="525" t="s">
        <v>165</v>
      </c>
      <c r="J55" s="526"/>
      <c r="K55" s="527"/>
      <c r="L55" s="525" t="s">
        <v>166</v>
      </c>
      <c r="M55" s="526"/>
      <c r="N55" s="527"/>
      <c r="O55" s="525" t="s">
        <v>165</v>
      </c>
      <c r="P55" s="526"/>
      <c r="Q55" s="527"/>
      <c r="R55" s="525" t="s">
        <v>166</v>
      </c>
      <c r="S55" s="526"/>
      <c r="T55" s="527"/>
      <c r="U55" s="525" t="s">
        <v>165</v>
      </c>
      <c r="V55" s="526"/>
      <c r="W55" s="527"/>
      <c r="X55" s="525" t="s">
        <v>166</v>
      </c>
      <c r="Y55" s="526"/>
      <c r="Z55" s="527"/>
      <c r="AA55" s="525" t="s">
        <v>165</v>
      </c>
      <c r="AB55" s="526"/>
      <c r="AC55" s="527"/>
      <c r="AD55" s="525" t="s">
        <v>166</v>
      </c>
      <c r="AE55" s="526"/>
      <c r="AF55" s="527"/>
      <c r="AG55" s="525" t="s">
        <v>165</v>
      </c>
      <c r="AH55" s="526"/>
      <c r="AI55" s="527"/>
      <c r="AJ55" s="525" t="s">
        <v>166</v>
      </c>
      <c r="AK55" s="527"/>
      <c r="AL55" s="174" t="s">
        <v>82</v>
      </c>
      <c r="AM55" s="174" t="s">
        <v>81</v>
      </c>
      <c r="AN55" s="36"/>
    </row>
    <row r="56" spans="1:40" ht="18" customHeight="1" x14ac:dyDescent="0.2">
      <c r="A56" s="36"/>
      <c r="B56" s="166" t="s">
        <v>167</v>
      </c>
      <c r="C56" s="174">
        <f>COUNTIFS($B$11:$B$30,C$54,$C$11:$C$30,"A",$E$11:$E$30,"*")</f>
        <v>1</v>
      </c>
      <c r="D56" s="174">
        <f>COUNTIFS($B$11:$B$30,C$54,$C$11:$C$30,"B",$E$11:$E$30,"*")</f>
        <v>0</v>
      </c>
      <c r="E56" s="174">
        <f>COUNTIFS($B$11:$B$30,E$54,$C$11:$C$30,"A",$E$11:$E$30,"*")</f>
        <v>0</v>
      </c>
      <c r="F56" s="525">
        <f>COUNTIFS($B$11:$B$30,E$54,$C$11:$C$30,"B",$E$11:$E$30,"*")</f>
        <v>1</v>
      </c>
      <c r="G56" s="526"/>
      <c r="H56" s="527"/>
      <c r="I56" s="525">
        <f>COUNTIFS($B$11:$B$30,I$54,$C$11:$C$30,"A",$E$11:$E$30,"*")</f>
        <v>0</v>
      </c>
      <c r="J56" s="526"/>
      <c r="K56" s="527"/>
      <c r="L56" s="525">
        <f>COUNTIFS($B$11:$B$30,I$54,$C$11:$C$30,"B",$E$11:$E$30,"*")</f>
        <v>0</v>
      </c>
      <c r="M56" s="526"/>
      <c r="N56" s="527"/>
      <c r="O56" s="525">
        <f>COUNTIFS($B$11:$B$30,O$54,$C$11:$C$30,"A",$E$11:$E$30,"*")</f>
        <v>1</v>
      </c>
      <c r="P56" s="526"/>
      <c r="Q56" s="527"/>
      <c r="R56" s="525">
        <f>COUNTIFS($B$11:$B$30,O$54,$C$11:$C$30,"B",$E$11:$E$30,"*")</f>
        <v>0</v>
      </c>
      <c r="S56" s="526"/>
      <c r="T56" s="527"/>
      <c r="U56" s="525">
        <f>COUNTIFS($B$11:$B$30,U$54,$C$11:$C$30,"A",$E$11:$E$30,"*")</f>
        <v>0</v>
      </c>
      <c r="V56" s="526"/>
      <c r="W56" s="527"/>
      <c r="X56" s="525">
        <f>COUNTIFS($B$11:$B$30,U$54,$C$11:$C$30,"B",$E$11:$E$30,"*")</f>
        <v>0</v>
      </c>
      <c r="Y56" s="526"/>
      <c r="Z56" s="527"/>
      <c r="AA56" s="525">
        <f>COUNTIFS($B$11:$B$30,AA$54,$C$11:$C$30,"A",$E$11:$E$30,"*")</f>
        <v>0</v>
      </c>
      <c r="AB56" s="526"/>
      <c r="AC56" s="527"/>
      <c r="AD56" s="525">
        <f>COUNTIFS($B$11:$B$30,AA$54,$C$11:$C$30,"B",$E$11:$E$30,"*")</f>
        <v>0</v>
      </c>
      <c r="AE56" s="526"/>
      <c r="AF56" s="527"/>
      <c r="AG56" s="525">
        <f>COUNTIFS($B$11:$B$30,AG$54,$C$11:$C$30,"A",$E$11:$E$30,"*")</f>
        <v>0</v>
      </c>
      <c r="AH56" s="526"/>
      <c r="AI56" s="527"/>
      <c r="AJ56" s="525">
        <f>COUNTIFS($B$11:$B$30,AG$54,$C$11:$C$30,"B",$E$11:$E$30,"*")</f>
        <v>0</v>
      </c>
      <c r="AK56" s="527"/>
      <c r="AL56" s="174">
        <f>COUNTIFS($B$11:$B$30,AL$54,$C$11:$C$30,"A",$E$11:$E$30,"*")</f>
        <v>0</v>
      </c>
      <c r="AM56" s="174">
        <f>COUNTIFS($B$11:$B$30,AL$54,$C$11:$C$30,"B",$E$11:$E$30,"*")</f>
        <v>0</v>
      </c>
      <c r="AN56" s="36"/>
    </row>
    <row r="57" spans="1:40" ht="18" customHeight="1" x14ac:dyDescent="0.2">
      <c r="A57" s="36"/>
      <c r="B57" s="167" t="s">
        <v>168</v>
      </c>
      <c r="C57" s="74"/>
      <c r="D57" s="74"/>
      <c r="E57" s="174">
        <f>COUNTIFS($B$11:$B$30,E$54,$C$11:$C$30,"C",$E$11:$E$30,"*")</f>
        <v>0</v>
      </c>
      <c r="F57" s="525">
        <f>COUNTIFS($B$11:$B$30,E$54,$C$11:$C$30,"D",$E$11:$E$30,"*")</f>
        <v>0</v>
      </c>
      <c r="G57" s="526"/>
      <c r="H57" s="527"/>
      <c r="I57" s="525">
        <f>COUNTIFS($B$11:$B$30,I$54,$C$11:$C$30,"C",$E$11:$E$30,"*")</f>
        <v>1</v>
      </c>
      <c r="J57" s="526"/>
      <c r="K57" s="527"/>
      <c r="L57" s="525">
        <f>COUNTIFS($B$11:$B$30,I$54,$C$11:$C$30,"D",$E$11:$E$30,"*")</f>
        <v>0</v>
      </c>
      <c r="M57" s="526"/>
      <c r="N57" s="527"/>
      <c r="O57" s="525">
        <f>COUNTIFS($B$11:$B$30,O$54,$C$11:$C$30,"C",$E$11:$E$30,"*")</f>
        <v>0</v>
      </c>
      <c r="P57" s="526"/>
      <c r="Q57" s="527"/>
      <c r="R57" s="525">
        <f>COUNTIFS($B$11:$B$30,O$54,$C$11:$C$30,"D",$E$11:$E$30,"*")</f>
        <v>0</v>
      </c>
      <c r="S57" s="526"/>
      <c r="T57" s="527"/>
      <c r="U57" s="525">
        <f>COUNTIFS($B$11:$B$30,U$54,$C$11:$C$30,"C",$E$11:$E$30,"*")</f>
        <v>0</v>
      </c>
      <c r="V57" s="526"/>
      <c r="W57" s="527"/>
      <c r="X57" s="525">
        <f>COUNTIFS($B$11:$B$30,U$54,$C$11:$C$30,"D",$E$11:$E$30,"*")</f>
        <v>0</v>
      </c>
      <c r="Y57" s="526"/>
      <c r="Z57" s="527"/>
      <c r="AA57" s="525">
        <f>COUNTIFS($B$11:$B$30,AA$54,$C$11:$C$30,"C",$E$11:$E$30,"*")</f>
        <v>0</v>
      </c>
      <c r="AB57" s="526"/>
      <c r="AC57" s="527"/>
      <c r="AD57" s="525">
        <f>COUNTIFS($B$11:$B$30,AA$54,$C$11:$C$30,"D",$E$11:$E$30,"*")</f>
        <v>0</v>
      </c>
      <c r="AE57" s="526"/>
      <c r="AF57" s="527"/>
      <c r="AG57" s="525">
        <f>COUNTIFS($B$11:$B$30,AG$54,$C$11:$C$30,"C",$E$11:$E$30,"*")</f>
        <v>0</v>
      </c>
      <c r="AH57" s="526"/>
      <c r="AI57" s="527"/>
      <c r="AJ57" s="525">
        <f>COUNTIFS($B$11:$B$30,AG$54,$C$11:$C$30,"D",$E$11:$E$30,"*")</f>
        <v>0</v>
      </c>
      <c r="AK57" s="527"/>
      <c r="AL57" s="174">
        <f>COUNTIFS($B$11:$B$30,AL$54,$C$11:$C$30,"C",$E$11:$E$30,"*")</f>
        <v>0</v>
      </c>
      <c r="AM57" s="174">
        <f>COUNTIFS($B$11:$B$30,AL$54,$C$11:$C$30,"D",$E$11:$E$30,"*")</f>
        <v>0</v>
      </c>
      <c r="AN57" s="36"/>
    </row>
    <row r="58" spans="1:40" ht="24.9" customHeight="1" x14ac:dyDescent="0.2">
      <c r="A58" s="36"/>
      <c r="B58" s="167" t="s">
        <v>169</v>
      </c>
      <c r="C58" s="523"/>
      <c r="D58" s="524"/>
      <c r="E58" s="519">
        <f>IF($AK$3="４週",SUMIFS($AK$11:$AK$30,$B$11:$B$30,E54)/4/$AH$5,IF($AK$3="歴月",SUMIFS($AK$11:$AK$30,$B$11:$B$30,E54)/$AL$5,"記載する期間を選択してください"))</f>
        <v>0</v>
      </c>
      <c r="F58" s="520"/>
      <c r="G58" s="520"/>
      <c r="H58" s="521"/>
      <c r="I58" s="519">
        <f>IF($AK$3="４週",SUMIFS($AK$11:$AK$30,$B$11:$B$30,I54)/4/$AH$5,IF($AK$3="歴月",SUMIFS($AK$11:$AK$30,$B$11:$B$30,I54)/$AL$5,"記載する期間を選択してください"))</f>
        <v>0</v>
      </c>
      <c r="J58" s="520"/>
      <c r="K58" s="520"/>
      <c r="L58" s="520"/>
      <c r="M58" s="520"/>
      <c r="N58" s="521"/>
      <c r="O58" s="519">
        <f>IF($AK$3="４週",SUMIFS($AK$11:$AK$30,$B$11:$B$30,O54)/4/$AH$5,IF($AK$3="歴月",SUMIFS($AK$11:$AK$30,$B$11:$B$30,O54)/$AL$5,"記載する期間を選択してください"))</f>
        <v>0</v>
      </c>
      <c r="P58" s="520"/>
      <c r="Q58" s="520"/>
      <c r="R58" s="520"/>
      <c r="S58" s="520"/>
      <c r="T58" s="521"/>
      <c r="U58" s="519">
        <f>IF($AK$3="４週",SUMIFS($AK$11:$AK$30,$B$11:$B$30,U54)/4/$AH$5,IF($AK$3="歴月",SUMIFS($AK$11:$AK$30,$B$11:$B$30,U54)/$AL$5,"記載する期間を選択してください"))</f>
        <v>0</v>
      </c>
      <c r="V58" s="520"/>
      <c r="W58" s="520"/>
      <c r="X58" s="520"/>
      <c r="Y58" s="520"/>
      <c r="Z58" s="521"/>
      <c r="AA58" s="519">
        <f>IF($AK$3="４週",SUMIFS($AK$11:$AK$30,$B$11:$B$30,AA54)/4/$AH$5,IF($AK$3="歴月",SUMIFS($AK$11:$AK$30,$B$11:$B$30,AA54)/$AL$5,"記載する期間を選択してください"))</f>
        <v>0</v>
      </c>
      <c r="AB58" s="520"/>
      <c r="AC58" s="520"/>
      <c r="AD58" s="520"/>
      <c r="AE58" s="520"/>
      <c r="AF58" s="521"/>
      <c r="AG58" s="519">
        <f>IF($AK$3="４週",SUMIFS($AK$11:$AK$30,$B$11:$B$30,AG54)/4/$AH$5,IF($AK$3="歴月",SUMIFS($AK$11:$AK$30,$B$11:$B$30,AG54)/$AL$5,"記載する期間を選択してください"))</f>
        <v>0</v>
      </c>
      <c r="AH58" s="520"/>
      <c r="AI58" s="520"/>
      <c r="AJ58" s="520"/>
      <c r="AK58" s="521"/>
      <c r="AL58" s="519">
        <f>IF($AK$3="４週",SUMIFS($AK$11:$AK$30,$B$11:$B$30,AL54)/4/$AH$5,IF($AK$3="歴月",SUMIFS($AK$11:$AK$30,$B$11:$B$30,AL54)/$AL$5,"記載する期間を選択してください"))</f>
        <v>0</v>
      </c>
      <c r="AM58" s="521"/>
      <c r="AN58" s="36"/>
    </row>
    <row r="59" spans="1:40" ht="5.0999999999999996" customHeight="1" x14ac:dyDescent="0.2">
      <c r="A59" s="36"/>
      <c r="B59" s="1"/>
      <c r="C59" s="75">
        <v>2</v>
      </c>
      <c r="D59" s="75"/>
      <c r="E59" s="75">
        <v>3</v>
      </c>
      <c r="F59" s="75"/>
      <c r="G59" s="75"/>
      <c r="H59" s="75"/>
      <c r="I59" s="75">
        <v>4</v>
      </c>
      <c r="J59" s="75"/>
      <c r="K59" s="75"/>
      <c r="L59" s="75"/>
      <c r="M59" s="75"/>
      <c r="N59" s="75"/>
      <c r="O59" s="75">
        <v>5</v>
      </c>
      <c r="P59" s="75"/>
      <c r="Q59" s="75"/>
      <c r="R59" s="75"/>
      <c r="S59" s="75"/>
      <c r="T59" s="75"/>
      <c r="U59" s="75">
        <v>6</v>
      </c>
      <c r="V59" s="75"/>
      <c r="W59" s="75"/>
      <c r="X59" s="75"/>
      <c r="Y59" s="75"/>
      <c r="Z59" s="75"/>
      <c r="AA59" s="75">
        <v>7</v>
      </c>
      <c r="AB59" s="75"/>
      <c r="AC59" s="75"/>
      <c r="AD59" s="75"/>
      <c r="AE59" s="75"/>
      <c r="AF59" s="75"/>
      <c r="AG59" s="75">
        <v>8</v>
      </c>
      <c r="AH59" s="75"/>
      <c r="AI59" s="75"/>
      <c r="AJ59" s="75"/>
      <c r="AK59" s="75"/>
      <c r="AL59" s="75">
        <v>9</v>
      </c>
      <c r="AM59" s="76"/>
      <c r="AN59" s="36"/>
    </row>
    <row r="60" spans="1:40" ht="15" customHeight="1" x14ac:dyDescent="0.2">
      <c r="A60" s="58" t="s">
        <v>170</v>
      </c>
      <c r="B60" s="77"/>
      <c r="C60" s="78"/>
      <c r="D60" s="78"/>
      <c r="E60" s="78"/>
      <c r="F60" s="79"/>
      <c r="G60" s="78"/>
      <c r="H60" s="75"/>
      <c r="I60" s="75"/>
      <c r="J60" s="75"/>
      <c r="K60" s="75"/>
      <c r="L60" s="75"/>
      <c r="M60" s="75"/>
      <c r="N60" s="75"/>
      <c r="O60" s="75"/>
      <c r="P60" s="75"/>
      <c r="Q60" s="75"/>
      <c r="R60" s="75">
        <v>6</v>
      </c>
      <c r="S60" s="75"/>
      <c r="T60" s="75"/>
      <c r="U60" s="75"/>
      <c r="V60" s="75"/>
      <c r="W60" s="75"/>
      <c r="X60" s="75">
        <v>7</v>
      </c>
      <c r="Y60" s="75"/>
      <c r="Z60" s="75"/>
      <c r="AA60" s="75"/>
      <c r="AB60" s="75"/>
      <c r="AC60" s="75"/>
      <c r="AD60" s="75">
        <v>8</v>
      </c>
      <c r="AE60" s="75"/>
      <c r="AF60" s="75"/>
      <c r="AG60" s="80"/>
      <c r="AH60" s="80"/>
      <c r="AI60" s="80"/>
      <c r="AJ60" s="80">
        <v>9</v>
      </c>
      <c r="AK60" s="81"/>
      <c r="AL60" s="81"/>
      <c r="AM60" s="36"/>
    </row>
    <row r="61" spans="1:40" s="58" customFormat="1" ht="15" customHeight="1" x14ac:dyDescent="0.2">
      <c r="A61" s="58" t="s">
        <v>171</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s="58" customFormat="1" ht="15" customHeight="1" x14ac:dyDescent="0.2">
      <c r="A62" s="58" t="s">
        <v>172</v>
      </c>
      <c r="B62" s="69"/>
      <c r="C62" s="69"/>
      <c r="D62" s="69"/>
      <c r="E62" s="69"/>
      <c r="F62" s="69"/>
      <c r="G62" s="69"/>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40" s="58" customFormat="1" ht="15" customHeight="1" x14ac:dyDescent="0.2">
      <c r="A63" s="58" t="s">
        <v>173</v>
      </c>
      <c r="B63" s="69"/>
      <c r="C63" s="69"/>
      <c r="D63" s="69"/>
      <c r="E63" s="69"/>
      <c r="F63" s="69"/>
      <c r="G63" s="69"/>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40" s="58" customFormat="1" ht="15" customHeight="1" x14ac:dyDescent="0.2">
      <c r="A64" s="58" t="s">
        <v>174</v>
      </c>
      <c r="B64" s="69"/>
      <c r="C64" s="69"/>
      <c r="D64" s="69"/>
      <c r="E64" s="69"/>
      <c r="F64" s="69"/>
      <c r="G64" s="69"/>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7" ht="15" customHeight="1" x14ac:dyDescent="0.2">
      <c r="A65" s="58" t="s">
        <v>175</v>
      </c>
      <c r="B65" s="82"/>
      <c r="C65" s="58"/>
      <c r="D65" s="58"/>
      <c r="E65" s="58"/>
      <c r="F65" s="58"/>
      <c r="G65" s="58"/>
    </row>
    <row r="66" spans="1:7" ht="15" customHeight="1" x14ac:dyDescent="0.2">
      <c r="A66" s="58" t="s">
        <v>176</v>
      </c>
      <c r="B66" s="82"/>
      <c r="C66" s="58"/>
      <c r="D66" s="58"/>
      <c r="E66" s="58"/>
      <c r="F66" s="58"/>
      <c r="G66" s="58"/>
    </row>
    <row r="67" spans="1:7" ht="15" customHeight="1" x14ac:dyDescent="0.2">
      <c r="A67" s="58"/>
      <c r="B67" s="166" t="s">
        <v>177</v>
      </c>
      <c r="C67" s="522" t="s">
        <v>178</v>
      </c>
      <c r="D67" s="522"/>
      <c r="E67" s="522"/>
      <c r="F67" s="58"/>
      <c r="G67" s="58"/>
    </row>
    <row r="68" spans="1:7" ht="15" customHeight="1" x14ac:dyDescent="0.2">
      <c r="A68" s="58"/>
      <c r="B68" s="83" t="s">
        <v>179</v>
      </c>
      <c r="C68" s="518" t="s">
        <v>180</v>
      </c>
      <c r="D68" s="518"/>
      <c r="E68" s="518"/>
      <c r="F68" s="58"/>
      <c r="G68" s="58"/>
    </row>
    <row r="69" spans="1:7" ht="15" customHeight="1" x14ac:dyDescent="0.2">
      <c r="A69" s="58"/>
      <c r="B69" s="83" t="s">
        <v>181</v>
      </c>
      <c r="C69" s="518" t="s">
        <v>182</v>
      </c>
      <c r="D69" s="518"/>
      <c r="E69" s="518"/>
      <c r="F69" s="58"/>
      <c r="G69" s="58"/>
    </row>
    <row r="70" spans="1:7" ht="15" customHeight="1" x14ac:dyDescent="0.2">
      <c r="A70" s="58"/>
      <c r="B70" s="83" t="s">
        <v>183</v>
      </c>
      <c r="C70" s="518" t="s">
        <v>184</v>
      </c>
      <c r="D70" s="518"/>
      <c r="E70" s="518"/>
      <c r="F70" s="58"/>
      <c r="G70" s="58"/>
    </row>
    <row r="71" spans="1:7" ht="15" customHeight="1" x14ac:dyDescent="0.2">
      <c r="A71" s="58"/>
      <c r="B71" s="83" t="s">
        <v>185</v>
      </c>
      <c r="C71" s="518" t="s">
        <v>186</v>
      </c>
      <c r="D71" s="518"/>
      <c r="E71" s="518"/>
      <c r="F71" s="58"/>
      <c r="G71" s="58"/>
    </row>
    <row r="72" spans="1:7" ht="15" customHeight="1" x14ac:dyDescent="0.2">
      <c r="A72" s="58"/>
      <c r="B72" s="58" t="s">
        <v>187</v>
      </c>
      <c r="C72" s="58"/>
      <c r="D72" s="58"/>
      <c r="E72" s="58"/>
      <c r="F72" s="58"/>
      <c r="G72" s="58"/>
    </row>
    <row r="73" spans="1:7" ht="15" customHeight="1" x14ac:dyDescent="0.2">
      <c r="A73" s="58"/>
      <c r="B73" s="58" t="s">
        <v>188</v>
      </c>
      <c r="C73" s="58"/>
      <c r="D73" s="58"/>
      <c r="E73" s="58"/>
      <c r="F73" s="58"/>
      <c r="G73" s="58"/>
    </row>
    <row r="74" spans="1:7" ht="15" customHeight="1" x14ac:dyDescent="0.2">
      <c r="A74" s="58"/>
      <c r="B74" s="58" t="s">
        <v>189</v>
      </c>
      <c r="C74" s="58"/>
      <c r="D74" s="58"/>
      <c r="E74" s="58"/>
      <c r="F74" s="58"/>
      <c r="G74" s="58"/>
    </row>
    <row r="75" spans="1:7" ht="15" customHeight="1" x14ac:dyDescent="0.2">
      <c r="A75" s="58" t="s">
        <v>190</v>
      </c>
      <c r="B75" s="82"/>
      <c r="C75" s="58"/>
      <c r="D75" s="58"/>
      <c r="E75" s="58"/>
      <c r="F75" s="58"/>
      <c r="G75" s="58"/>
    </row>
    <row r="76" spans="1:7" ht="15" customHeight="1" x14ac:dyDescent="0.2">
      <c r="A76" s="58" t="s">
        <v>191</v>
      </c>
      <c r="B76" s="82"/>
      <c r="C76" s="58"/>
      <c r="D76" s="58"/>
      <c r="E76" s="58"/>
      <c r="F76" s="58"/>
      <c r="G76" s="58"/>
    </row>
    <row r="77" spans="1:7" ht="15" customHeight="1" x14ac:dyDescent="0.2">
      <c r="A77" s="58" t="s">
        <v>192</v>
      </c>
      <c r="B77" s="82"/>
      <c r="C77" s="58"/>
      <c r="D77" s="58"/>
      <c r="E77" s="58"/>
      <c r="F77" s="58"/>
      <c r="G77" s="58"/>
    </row>
    <row r="78" spans="1:7" ht="15" customHeight="1" x14ac:dyDescent="0.2">
      <c r="A78" s="58" t="s">
        <v>193</v>
      </c>
      <c r="B78" s="82"/>
      <c r="C78" s="58"/>
      <c r="D78" s="58"/>
      <c r="E78" s="58"/>
      <c r="F78" s="58"/>
      <c r="G78" s="58"/>
    </row>
    <row r="79" spans="1:7" ht="15" customHeight="1" x14ac:dyDescent="0.2">
      <c r="A79" s="58" t="s">
        <v>436</v>
      </c>
      <c r="B79" s="82"/>
      <c r="C79" s="58"/>
      <c r="D79" s="58"/>
      <c r="E79" s="58"/>
      <c r="F79" s="58"/>
      <c r="G79" s="58"/>
    </row>
    <row r="80" spans="1:7" ht="15" customHeight="1" x14ac:dyDescent="0.2">
      <c r="A80" s="58" t="s">
        <v>437</v>
      </c>
      <c r="B80" s="82"/>
      <c r="C80" s="58"/>
      <c r="D80" s="58"/>
      <c r="E80" s="58"/>
      <c r="F80" s="58"/>
      <c r="G80" s="58"/>
    </row>
    <row r="81" spans="1:7" ht="15" customHeight="1" x14ac:dyDescent="0.2">
      <c r="A81" s="58"/>
      <c r="B81" s="58" t="s">
        <v>438</v>
      </c>
      <c r="C81" s="58"/>
      <c r="D81" s="58"/>
      <c r="E81" s="58"/>
      <c r="F81" s="58"/>
      <c r="G81" s="58"/>
    </row>
    <row r="82" spans="1:7" ht="15" customHeight="1" x14ac:dyDescent="0.2">
      <c r="A82" s="58"/>
      <c r="B82" s="58" t="s">
        <v>439</v>
      </c>
      <c r="C82" s="58"/>
      <c r="D82" s="58"/>
      <c r="E82" s="58"/>
      <c r="F82" s="58"/>
      <c r="G82" s="58"/>
    </row>
    <row r="83" spans="1:7" ht="15" customHeight="1" x14ac:dyDescent="0.2">
      <c r="A83" s="58" t="s">
        <v>440</v>
      </c>
      <c r="B83" s="82"/>
      <c r="C83" s="58"/>
      <c r="D83" s="58"/>
      <c r="E83" s="58"/>
      <c r="F83" s="58"/>
      <c r="G83" s="58"/>
    </row>
    <row r="84" spans="1:7" ht="15" customHeight="1" x14ac:dyDescent="0.2">
      <c r="A84" s="58" t="s">
        <v>197</v>
      </c>
      <c r="B84" s="82"/>
      <c r="C84" s="58"/>
      <c r="D84" s="58"/>
      <c r="E84" s="58"/>
      <c r="F84" s="58"/>
      <c r="G84" s="58"/>
    </row>
    <row r="85" spans="1:7" ht="15" customHeight="1" x14ac:dyDescent="0.2">
      <c r="A85" s="58" t="s">
        <v>441</v>
      </c>
      <c r="B85" s="82"/>
      <c r="C85" s="58"/>
      <c r="D85" s="58"/>
      <c r="E85" s="58"/>
      <c r="F85" s="58"/>
      <c r="G85" s="58"/>
    </row>
    <row r="86" spans="1:7" ht="15" customHeight="1" x14ac:dyDescent="0.2">
      <c r="A86" s="58" t="s">
        <v>442</v>
      </c>
      <c r="B86" s="82"/>
      <c r="C86" s="58"/>
      <c r="D86" s="58"/>
      <c r="E86" s="58"/>
      <c r="F86" s="58"/>
      <c r="G86" s="58"/>
    </row>
    <row r="87" spans="1:7" ht="15" customHeight="1" x14ac:dyDescent="0.2">
      <c r="A87" s="58" t="s">
        <v>200</v>
      </c>
      <c r="B87" s="82"/>
      <c r="C87" s="58"/>
      <c r="D87" s="58"/>
      <c r="E87" s="58"/>
      <c r="F87" s="58"/>
      <c r="G87" s="58"/>
    </row>
    <row r="88" spans="1:7" ht="15" customHeight="1" x14ac:dyDescent="0.2">
      <c r="A88" s="58" t="s">
        <v>201</v>
      </c>
      <c r="B88" s="82"/>
      <c r="C88" s="58"/>
      <c r="D88" s="58"/>
      <c r="E88" s="58"/>
      <c r="F88" s="58"/>
      <c r="G88" s="58"/>
    </row>
    <row r="89" spans="1:7" ht="15" customHeight="1" x14ac:dyDescent="0.2">
      <c r="A89" s="58" t="s">
        <v>443</v>
      </c>
      <c r="B89" s="82"/>
      <c r="C89" s="58"/>
      <c r="D89" s="58"/>
      <c r="E89" s="58"/>
      <c r="F89" s="58"/>
      <c r="G89" s="58"/>
    </row>
    <row r="90" spans="1:7" ht="15" customHeight="1" x14ac:dyDescent="0.2">
      <c r="A90" s="58" t="s">
        <v>444</v>
      </c>
      <c r="B90" s="82"/>
      <c r="C90" s="58"/>
      <c r="D90" s="58"/>
      <c r="E90" s="58"/>
      <c r="F90" s="58"/>
      <c r="G90" s="58"/>
    </row>
  </sheetData>
  <mergeCells count="265">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D37:AF37"/>
    <mergeCell ref="AG37:AI37"/>
    <mergeCell ref="L39:N39"/>
    <mergeCell ref="O39:Q39"/>
    <mergeCell ref="R39:T39"/>
    <mergeCell ref="U39:W39"/>
    <mergeCell ref="X39:Z39"/>
    <mergeCell ref="AA39:AC39"/>
    <mergeCell ref="AJ37:AK37"/>
    <mergeCell ref="AM37:AN37"/>
    <mergeCell ref="A38:C38"/>
    <mergeCell ref="F38:H38"/>
    <mergeCell ref="I38:K38"/>
    <mergeCell ref="L38:N38"/>
    <mergeCell ref="O38:Q38"/>
    <mergeCell ref="R38:T38"/>
    <mergeCell ref="AM38:AN38"/>
    <mergeCell ref="U38:W38"/>
    <mergeCell ref="X38:Z38"/>
    <mergeCell ref="AA38:AC38"/>
    <mergeCell ref="AD38:AF38"/>
    <mergeCell ref="AG38:AI38"/>
    <mergeCell ref="AJ38:AK38"/>
    <mergeCell ref="R41:T41"/>
    <mergeCell ref="U41:W41"/>
    <mergeCell ref="X41:Z41"/>
    <mergeCell ref="AA41:AC41"/>
    <mergeCell ref="AD39:AF39"/>
    <mergeCell ref="AG39:AI39"/>
    <mergeCell ref="AJ39:AK39"/>
    <mergeCell ref="AM39:AN39"/>
    <mergeCell ref="A40:C40"/>
    <mergeCell ref="F40:H40"/>
    <mergeCell ref="I40:K40"/>
    <mergeCell ref="L40:N40"/>
    <mergeCell ref="O40:Q40"/>
    <mergeCell ref="R40:T40"/>
    <mergeCell ref="AM40:AN40"/>
    <mergeCell ref="U40:W40"/>
    <mergeCell ref="X40:Z40"/>
    <mergeCell ref="AA40:AC40"/>
    <mergeCell ref="AD40:AF40"/>
    <mergeCell ref="AG40:AI40"/>
    <mergeCell ref="AJ40:AK40"/>
    <mergeCell ref="A39:C39"/>
    <mergeCell ref="F39:H39"/>
    <mergeCell ref="I39:K39"/>
    <mergeCell ref="X43:Z43"/>
    <mergeCell ref="AA43:AC43"/>
    <mergeCell ref="AD41:AF41"/>
    <mergeCell ref="AG41:AI41"/>
    <mergeCell ref="AJ41:AK41"/>
    <mergeCell ref="AM41:AN41"/>
    <mergeCell ref="B42:C42"/>
    <mergeCell ref="F42:H42"/>
    <mergeCell ref="I42:K42"/>
    <mergeCell ref="L42:N42"/>
    <mergeCell ref="O42:Q42"/>
    <mergeCell ref="R42:T42"/>
    <mergeCell ref="AM42:AN42"/>
    <mergeCell ref="U42:W42"/>
    <mergeCell ref="X42:Z42"/>
    <mergeCell ref="AA42:AC42"/>
    <mergeCell ref="AD42:AF42"/>
    <mergeCell ref="AG42:AI42"/>
    <mergeCell ref="AJ42:AK42"/>
    <mergeCell ref="A41:C41"/>
    <mergeCell ref="F41:H41"/>
    <mergeCell ref="I41:K41"/>
    <mergeCell ref="L41:N41"/>
    <mergeCell ref="O41:Q41"/>
    <mergeCell ref="AD43:AF43"/>
    <mergeCell ref="AG43:AI43"/>
    <mergeCell ref="AJ43:AK43"/>
    <mergeCell ref="AM43:AN43"/>
    <mergeCell ref="B44:C44"/>
    <mergeCell ref="F44:H44"/>
    <mergeCell ref="I44:K44"/>
    <mergeCell ref="L44:N44"/>
    <mergeCell ref="O44:Q44"/>
    <mergeCell ref="R44:T44"/>
    <mergeCell ref="AM44:AN44"/>
    <mergeCell ref="U44:W44"/>
    <mergeCell ref="X44:Z44"/>
    <mergeCell ref="AA44:AC44"/>
    <mergeCell ref="AD44:AF44"/>
    <mergeCell ref="AG44:AI44"/>
    <mergeCell ref="AJ44:AK44"/>
    <mergeCell ref="A43:C43"/>
    <mergeCell ref="F43:H43"/>
    <mergeCell ref="I43:K43"/>
    <mergeCell ref="L43:N43"/>
    <mergeCell ref="O43:Q43"/>
    <mergeCell ref="R43:T43"/>
    <mergeCell ref="U43:W43"/>
    <mergeCell ref="AD45:AF45"/>
    <mergeCell ref="AG45:AI45"/>
    <mergeCell ref="AJ45:AK45"/>
    <mergeCell ref="AM45:AN45"/>
    <mergeCell ref="B46:C46"/>
    <mergeCell ref="F46:H46"/>
    <mergeCell ref="I46:K46"/>
    <mergeCell ref="L46:N46"/>
    <mergeCell ref="O46:Q46"/>
    <mergeCell ref="R46:T46"/>
    <mergeCell ref="A45:C45"/>
    <mergeCell ref="F45:H45"/>
    <mergeCell ref="I45:K45"/>
    <mergeCell ref="L45:N45"/>
    <mergeCell ref="O45:Q45"/>
    <mergeCell ref="R45:T45"/>
    <mergeCell ref="U45:W45"/>
    <mergeCell ref="X45:Z45"/>
    <mergeCell ref="AA45:AC45"/>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F57:H57"/>
    <mergeCell ref="I57:K57"/>
    <mergeCell ref="L57:N57"/>
    <mergeCell ref="O57:Q57"/>
    <mergeCell ref="R57:T57"/>
    <mergeCell ref="F56:H56"/>
    <mergeCell ref="I56:K56"/>
    <mergeCell ref="L56:N56"/>
    <mergeCell ref="O56:Q56"/>
    <mergeCell ref="R56:T56"/>
    <mergeCell ref="U57:W57"/>
    <mergeCell ref="X57:Z57"/>
    <mergeCell ref="AA57:AC57"/>
    <mergeCell ref="AD57:AF57"/>
    <mergeCell ref="AG57:AI57"/>
    <mergeCell ref="AJ57:AK57"/>
    <mergeCell ref="X56:Z56"/>
    <mergeCell ref="AA56:AC56"/>
    <mergeCell ref="AD56:AF56"/>
    <mergeCell ref="AG56:AI56"/>
    <mergeCell ref="AJ56:AK56"/>
    <mergeCell ref="U56:W56"/>
    <mergeCell ref="C71:E71"/>
    <mergeCell ref="AG58:AK58"/>
    <mergeCell ref="AL58:AM58"/>
    <mergeCell ref="C67:E67"/>
    <mergeCell ref="C68:E68"/>
    <mergeCell ref="C69:E69"/>
    <mergeCell ref="C70:E70"/>
    <mergeCell ref="C58:D58"/>
    <mergeCell ref="E58:H58"/>
    <mergeCell ref="I58:N58"/>
    <mergeCell ref="O58:T58"/>
    <mergeCell ref="U58:Z58"/>
    <mergeCell ref="AA58:AF58"/>
  </mergeCells>
  <phoneticPr fontId="4"/>
  <dataValidations count="5">
    <dataValidation operator="greaterThanOrEqual" allowBlank="1" showInputMessage="1" showErrorMessage="1" sqref="I48:I49 I52 L48:L49 L52 AL37:AL46 AJ37:AJ47 AM36 AM42 AM44 AM46" xr:uid="{5E938584-4F41-4109-ACA0-6648B12BE459}"/>
    <dataValidation type="list" allowBlank="1" showInputMessage="1" showErrorMessage="1" sqref="C11:C30" xr:uid="{25EED3B3-8A12-4D8F-B7EA-E7F0BAAFCB18}">
      <formula1>"A,B,C,D"</formula1>
    </dataValidation>
    <dataValidation type="list" allowBlank="1" showInputMessage="1" showErrorMessage="1" sqref="AK4:AN4" xr:uid="{BAB94E6C-F062-4709-9224-ED259C9B2126}">
      <formula1>"予定,実績"</formula1>
    </dataValidation>
    <dataValidation type="list" allowBlank="1" showInputMessage="1" showErrorMessage="1" sqref="AK3:AN3" xr:uid="{BA0EFC60-BBE8-4343-A657-EE8777C4EFA4}">
      <formula1>"４週,歴月"</formula1>
    </dataValidation>
    <dataValidation type="whole" operator="greaterThanOrEqual" allowBlank="1" showInputMessage="1" showErrorMessage="1" sqref="L37:L47 O37:O47 R37:R47 U37:U47 X37:X47 AA37:AA47 AD37:AD47 I37:I47 AG37:AG47 D37:F47" xr:uid="{DA21D0DF-8B40-4F61-9BC8-EA982CEE5901}">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283C228-7259-47E2-A7FF-49E3F4EA2518}">
          <x14:formula1>
            <xm:f>選択肢!$B$12:$E$12</xm:f>
          </x14:formula1>
          <xm:sqref>B11:B30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2535-E50A-443C-A7AB-11478565D073}">
  <sheetPr>
    <tabColor theme="8" tint="0.59999389629810485"/>
  </sheetPr>
  <dimension ref="A1:AQ87"/>
  <sheetViews>
    <sheetView showGridLines="0" view="pageBreakPreview" zoomScaleNormal="100" zoomScaleSheetLayoutView="100" workbookViewId="0"/>
  </sheetViews>
  <sheetFormatPr defaultColWidth="8.21875" defaultRowHeight="21" customHeight="1" x14ac:dyDescent="0.2"/>
  <cols>
    <col min="1" max="1" width="2.6640625" style="1" customWidth="1"/>
    <col min="2" max="2" width="14.21875" style="2" customWidth="1"/>
    <col min="3" max="3" width="6.6640625" style="1" customWidth="1"/>
    <col min="4" max="5" width="7.6640625" style="1" customWidth="1"/>
    <col min="6" max="36" width="2.6640625" style="1" customWidth="1"/>
    <col min="37" max="37" width="6.6640625" style="1" customWidth="1"/>
    <col min="38" max="39" width="7.6640625" style="1" customWidth="1"/>
    <col min="40" max="40" width="5.6640625" style="1" customWidth="1"/>
    <col min="41" max="16384" width="8.21875" style="1"/>
  </cols>
  <sheetData>
    <row r="1" spans="1:40" ht="24.9" customHeight="1" x14ac:dyDescent="0.2">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37"/>
      <c r="AE1" s="37"/>
      <c r="AF1" s="37"/>
      <c r="AG1" s="37"/>
      <c r="AH1" s="37"/>
      <c r="AI1" s="38" t="s">
        <v>125</v>
      </c>
      <c r="AJ1" s="38"/>
      <c r="AK1" s="567" t="s">
        <v>126</v>
      </c>
      <c r="AL1" s="567"/>
      <c r="AM1" s="567"/>
      <c r="AN1" s="567"/>
    </row>
    <row r="2" spans="1:40" ht="18" customHeight="1" x14ac:dyDescent="0.2">
      <c r="A2" s="36"/>
      <c r="B2" s="39"/>
      <c r="C2" s="39"/>
      <c r="D2" s="39"/>
      <c r="E2" s="39"/>
      <c r="F2" s="39"/>
      <c r="G2" s="39"/>
      <c r="H2" s="39"/>
      <c r="I2" s="39"/>
      <c r="J2" s="39"/>
      <c r="K2" s="39"/>
      <c r="L2" s="39"/>
      <c r="M2" s="568">
        <v>2024</v>
      </c>
      <c r="N2" s="568"/>
      <c r="O2" s="568"/>
      <c r="P2" s="568"/>
      <c r="Q2" s="569" t="s">
        <v>127</v>
      </c>
      <c r="R2" s="569"/>
      <c r="S2" s="568">
        <v>5</v>
      </c>
      <c r="T2" s="568"/>
      <c r="U2" s="569" t="s">
        <v>128</v>
      </c>
      <c r="V2" s="569"/>
      <c r="W2" s="39"/>
      <c r="X2" s="39"/>
      <c r="Y2" s="39"/>
      <c r="Z2" s="36"/>
      <c r="AA2" s="36"/>
      <c r="AC2" s="38"/>
      <c r="AD2" s="39"/>
      <c r="AE2" s="39"/>
      <c r="AF2" s="39"/>
      <c r="AG2" s="39"/>
      <c r="AH2" s="39"/>
      <c r="AI2" s="38" t="s">
        <v>129</v>
      </c>
      <c r="AJ2" s="38"/>
      <c r="AK2" s="570"/>
      <c r="AL2" s="570"/>
      <c r="AM2" s="570"/>
      <c r="AN2" s="570"/>
    </row>
    <row r="3" spans="1:40" ht="18" customHeight="1" x14ac:dyDescent="0.2">
      <c r="A3" s="40"/>
      <c r="B3" s="40"/>
      <c r="C3" s="40"/>
      <c r="D3" s="40"/>
      <c r="E3" s="40"/>
      <c r="F3" s="40"/>
      <c r="G3" s="40"/>
      <c r="H3" s="40"/>
      <c r="I3" s="40"/>
      <c r="J3" s="40"/>
      <c r="K3" s="40"/>
      <c r="L3" s="40"/>
      <c r="M3" s="40"/>
      <c r="N3" s="40"/>
      <c r="O3" s="40"/>
      <c r="P3" s="40"/>
      <c r="Q3" s="40"/>
      <c r="R3" s="40"/>
      <c r="S3" s="40"/>
      <c r="T3" s="40"/>
      <c r="U3" s="40"/>
      <c r="V3" s="40"/>
      <c r="W3" s="40"/>
      <c r="Y3" s="41"/>
      <c r="Z3" s="41"/>
      <c r="AA3" s="41"/>
      <c r="AB3" s="36"/>
      <c r="AC3" s="41"/>
      <c r="AD3" s="41"/>
      <c r="AE3" s="41"/>
      <c r="AF3" s="41"/>
      <c r="AG3" s="41"/>
      <c r="AH3" s="41"/>
      <c r="AI3" s="42" t="s">
        <v>130</v>
      </c>
      <c r="AJ3" s="38"/>
      <c r="AK3" s="571"/>
      <c r="AL3" s="571"/>
      <c r="AM3" s="571"/>
      <c r="AN3" s="571"/>
    </row>
    <row r="4" spans="1:40" ht="18" customHeight="1" x14ac:dyDescent="0.2">
      <c r="A4" s="40"/>
      <c r="B4" s="40"/>
      <c r="C4" s="40"/>
      <c r="D4" s="40"/>
      <c r="E4" s="40"/>
      <c r="F4" s="40"/>
      <c r="G4" s="40"/>
      <c r="H4" s="40"/>
      <c r="I4" s="40"/>
      <c r="J4" s="40"/>
      <c r="K4" s="40"/>
      <c r="L4" s="40"/>
      <c r="M4" s="40"/>
      <c r="N4" s="40"/>
      <c r="O4" s="40"/>
      <c r="P4" s="40"/>
      <c r="Q4" s="40"/>
      <c r="R4" s="40"/>
      <c r="S4" s="40"/>
      <c r="T4" s="40"/>
      <c r="U4" s="40"/>
      <c r="V4" s="40"/>
      <c r="W4" s="40"/>
      <c r="Y4" s="41"/>
      <c r="Z4" s="41"/>
      <c r="AA4" s="41"/>
      <c r="AB4" s="36"/>
      <c r="AC4" s="41"/>
      <c r="AD4" s="41"/>
      <c r="AE4" s="41"/>
      <c r="AF4" s="41"/>
      <c r="AG4" s="41"/>
      <c r="AH4" s="41"/>
      <c r="AI4" s="42" t="s">
        <v>131</v>
      </c>
      <c r="AJ4" s="38"/>
      <c r="AK4" s="571"/>
      <c r="AL4" s="571"/>
      <c r="AM4" s="571"/>
      <c r="AN4" s="571"/>
    </row>
    <row r="5" spans="1:40" ht="18" customHeight="1" x14ac:dyDescent="0.2">
      <c r="A5" s="40"/>
      <c r="B5" s="40"/>
      <c r="C5" s="40"/>
      <c r="D5" s="40"/>
      <c r="E5" s="40"/>
      <c r="F5" s="40"/>
      <c r="G5" s="40"/>
      <c r="H5" s="40"/>
      <c r="I5" s="40"/>
      <c r="J5" s="40"/>
      <c r="K5" s="40"/>
      <c r="L5" s="40"/>
      <c r="M5" s="40"/>
      <c r="N5" s="40"/>
      <c r="O5" s="40"/>
      <c r="P5" s="40"/>
      <c r="Q5" s="40"/>
      <c r="R5" s="40"/>
      <c r="S5" s="40"/>
      <c r="U5" s="40"/>
      <c r="V5" s="40"/>
      <c r="W5" s="40"/>
      <c r="Y5" s="41"/>
      <c r="Z5" s="41"/>
      <c r="AA5" s="41"/>
      <c r="AB5" s="36"/>
      <c r="AC5" s="41"/>
      <c r="AD5" s="41"/>
      <c r="AE5" s="41"/>
      <c r="AF5" s="41"/>
      <c r="AG5" s="42" t="s">
        <v>132</v>
      </c>
      <c r="AH5" s="573"/>
      <c r="AI5" s="573"/>
      <c r="AJ5" s="573"/>
      <c r="AK5" s="41" t="s">
        <v>133</v>
      </c>
      <c r="AL5" s="43"/>
      <c r="AM5" s="41" t="s">
        <v>134</v>
      </c>
      <c r="AN5" s="36"/>
    </row>
    <row r="6" spans="1:40" ht="9.9" customHeight="1" x14ac:dyDescent="0.2">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2">
      <c r="A7" s="554" t="s">
        <v>135</v>
      </c>
      <c r="B7" s="522" t="s">
        <v>136</v>
      </c>
      <c r="C7" s="574" t="s">
        <v>137</v>
      </c>
      <c r="D7" s="522" t="s">
        <v>138</v>
      </c>
      <c r="E7" s="552" t="s">
        <v>139</v>
      </c>
      <c r="F7" s="565" t="s">
        <v>140</v>
      </c>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6" t="s">
        <v>141</v>
      </c>
      <c r="AL7" s="530" t="s">
        <v>142</v>
      </c>
      <c r="AM7" s="558" t="s">
        <v>143</v>
      </c>
      <c r="AN7" s="558"/>
    </row>
    <row r="8" spans="1:40" ht="15" customHeight="1" x14ac:dyDescent="0.2">
      <c r="A8" s="554"/>
      <c r="B8" s="522"/>
      <c r="C8" s="575"/>
      <c r="D8" s="522"/>
      <c r="E8" s="552"/>
      <c r="F8" s="522" t="s">
        <v>15</v>
      </c>
      <c r="G8" s="522"/>
      <c r="H8" s="522"/>
      <c r="I8" s="522"/>
      <c r="J8" s="522"/>
      <c r="K8" s="522"/>
      <c r="L8" s="522"/>
      <c r="M8" s="522" t="s">
        <v>14</v>
      </c>
      <c r="N8" s="522"/>
      <c r="O8" s="522"/>
      <c r="P8" s="522"/>
      <c r="Q8" s="522"/>
      <c r="R8" s="522"/>
      <c r="S8" s="522"/>
      <c r="T8" s="522" t="s">
        <v>13</v>
      </c>
      <c r="U8" s="522"/>
      <c r="V8" s="522"/>
      <c r="W8" s="522"/>
      <c r="X8" s="522"/>
      <c r="Y8" s="522"/>
      <c r="Z8" s="522"/>
      <c r="AA8" s="522" t="s">
        <v>12</v>
      </c>
      <c r="AB8" s="522"/>
      <c r="AC8" s="522"/>
      <c r="AD8" s="522"/>
      <c r="AE8" s="522"/>
      <c r="AF8" s="522"/>
      <c r="AG8" s="522"/>
      <c r="AH8" s="522" t="s">
        <v>144</v>
      </c>
      <c r="AI8" s="522"/>
      <c r="AJ8" s="522"/>
      <c r="AK8" s="566"/>
      <c r="AL8" s="530"/>
      <c r="AM8" s="558"/>
      <c r="AN8" s="558"/>
    </row>
    <row r="9" spans="1:40" ht="15" customHeight="1" x14ac:dyDescent="0.2">
      <c r="A9" s="554"/>
      <c r="B9" s="522"/>
      <c r="C9" s="575"/>
      <c r="D9" s="522"/>
      <c r="E9" s="552"/>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66"/>
      <c r="AL9" s="530"/>
      <c r="AM9" s="558"/>
      <c r="AN9" s="558"/>
    </row>
    <row r="10" spans="1:40" ht="15" customHeight="1" x14ac:dyDescent="0.2">
      <c r="A10" s="554"/>
      <c r="B10" s="522"/>
      <c r="C10" s="576"/>
      <c r="D10" s="522"/>
      <c r="E10" s="552"/>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66"/>
      <c r="AL10" s="530"/>
      <c r="AM10" s="558"/>
      <c r="AN10" s="558"/>
    </row>
    <row r="11" spans="1:40" ht="18" customHeight="1" x14ac:dyDescent="0.2">
      <c r="A11" s="47">
        <v>1</v>
      </c>
      <c r="B11" s="48" t="s">
        <v>160</v>
      </c>
      <c r="C11" s="49" t="s">
        <v>179</v>
      </c>
      <c r="D11" s="50"/>
      <c r="E11" s="51" t="s">
        <v>179</v>
      </c>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3">
        <f>+SUM(F11:AJ11)</f>
        <v>0</v>
      </c>
      <c r="AL11" s="54">
        <f>IF($AK$3="４週",AK11/4,AK11/(DAY(EOMONTH($F$9,0))/7))</f>
        <v>0</v>
      </c>
      <c r="AM11" s="551"/>
      <c r="AN11" s="551"/>
    </row>
    <row r="12" spans="1:40" ht="18" customHeight="1" x14ac:dyDescent="0.2">
      <c r="A12" s="47">
        <v>2</v>
      </c>
      <c r="B12" s="48" t="s">
        <v>160</v>
      </c>
      <c r="C12" s="49" t="s">
        <v>181</v>
      </c>
      <c r="D12" s="50"/>
      <c r="E12" s="51" t="s">
        <v>181</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3">
        <f t="shared" ref="AK12:AK31" si="0">+SUM(F12:AJ12)</f>
        <v>0</v>
      </c>
      <c r="AL12" s="54">
        <f>IF($AK$3="４週",AK12/4,AK12/(DAY(EOMONTH($F$9,0))/7))</f>
        <v>0</v>
      </c>
      <c r="AM12" s="551"/>
      <c r="AN12" s="551"/>
    </row>
    <row r="13" spans="1:40" ht="18" customHeight="1" x14ac:dyDescent="0.2">
      <c r="A13" s="47">
        <v>3</v>
      </c>
      <c r="B13" s="48" t="s">
        <v>160</v>
      </c>
      <c r="C13" s="49" t="s">
        <v>183</v>
      </c>
      <c r="D13" s="50"/>
      <c r="E13" s="51" t="s">
        <v>183</v>
      </c>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3">
        <f t="shared" si="0"/>
        <v>0</v>
      </c>
      <c r="AL13" s="54">
        <f>IF($AK$3="４週",AK13/4,AK13/(DAY(EOMONTH($F$9,0))/7))</f>
        <v>0</v>
      </c>
      <c r="AM13" s="551"/>
      <c r="AN13" s="551"/>
    </row>
    <row r="14" spans="1:40" ht="18" customHeight="1" x14ac:dyDescent="0.2">
      <c r="A14" s="47">
        <v>4</v>
      </c>
      <c r="B14" s="48" t="s">
        <v>160</v>
      </c>
      <c r="C14" s="49" t="s">
        <v>185</v>
      </c>
      <c r="D14" s="50"/>
      <c r="E14" s="51" t="s">
        <v>185</v>
      </c>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3">
        <f t="shared" si="0"/>
        <v>0</v>
      </c>
      <c r="AL14" s="54">
        <f>IF($AK$3="４週",AK14/4,AK14/(DAY(EOMONTH($F$9,0))/7))</f>
        <v>0</v>
      </c>
      <c r="AM14" s="551"/>
      <c r="AN14" s="551"/>
    </row>
    <row r="15" spans="1:40" ht="18" customHeight="1" x14ac:dyDescent="0.2">
      <c r="A15" s="47">
        <v>5</v>
      </c>
      <c r="B15" s="48"/>
      <c r="C15" s="49"/>
      <c r="D15" s="50"/>
      <c r="E15" s="51"/>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3">
        <f t="shared" si="0"/>
        <v>0</v>
      </c>
      <c r="AL15" s="54">
        <f t="shared" ref="AL15:AL30" si="1">IF($AK$3="４週",AK15/4,AK15/(DAY(EOMONTH($F$9,0))/7))</f>
        <v>0</v>
      </c>
      <c r="AM15" s="551"/>
      <c r="AN15" s="551"/>
    </row>
    <row r="16" spans="1:40" ht="18" customHeight="1" x14ac:dyDescent="0.2">
      <c r="A16" s="47">
        <v>6</v>
      </c>
      <c r="B16" s="48"/>
      <c r="C16" s="49"/>
      <c r="D16" s="50"/>
      <c r="E16" s="51"/>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3">
        <f t="shared" si="0"/>
        <v>0</v>
      </c>
      <c r="AL16" s="54">
        <f t="shared" si="1"/>
        <v>0</v>
      </c>
      <c r="AM16" s="551"/>
      <c r="AN16" s="551"/>
    </row>
    <row r="17" spans="1:40" ht="18" customHeight="1" x14ac:dyDescent="0.2">
      <c r="A17" s="47">
        <v>7</v>
      </c>
      <c r="B17" s="48"/>
      <c r="C17" s="49"/>
      <c r="D17" s="50"/>
      <c r="E17" s="51"/>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3">
        <f t="shared" si="0"/>
        <v>0</v>
      </c>
      <c r="AL17" s="54">
        <f t="shared" si="1"/>
        <v>0</v>
      </c>
      <c r="AM17" s="551"/>
      <c r="AN17" s="551"/>
    </row>
    <row r="18" spans="1:40" ht="18" customHeight="1" x14ac:dyDescent="0.2">
      <c r="A18" s="47">
        <v>8</v>
      </c>
      <c r="B18" s="48"/>
      <c r="C18" s="49"/>
      <c r="D18" s="50"/>
      <c r="E18" s="51"/>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3">
        <f t="shared" si="0"/>
        <v>0</v>
      </c>
      <c r="AL18" s="54">
        <f t="shared" si="1"/>
        <v>0</v>
      </c>
      <c r="AM18" s="551"/>
      <c r="AN18" s="551"/>
    </row>
    <row r="19" spans="1:40" ht="18" customHeight="1" x14ac:dyDescent="0.2">
      <c r="A19" s="47">
        <v>9</v>
      </c>
      <c r="B19" s="48"/>
      <c r="C19" s="49"/>
      <c r="D19" s="50"/>
      <c r="E19" s="51"/>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3">
        <f t="shared" si="0"/>
        <v>0</v>
      </c>
      <c r="AL19" s="54">
        <f t="shared" si="1"/>
        <v>0</v>
      </c>
      <c r="AM19" s="551"/>
      <c r="AN19" s="551"/>
    </row>
    <row r="20" spans="1:40" ht="18" customHeight="1" x14ac:dyDescent="0.2">
      <c r="A20" s="47">
        <v>10</v>
      </c>
      <c r="B20" s="48"/>
      <c r="C20" s="49"/>
      <c r="D20" s="50"/>
      <c r="E20" s="51"/>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3">
        <f t="shared" si="0"/>
        <v>0</v>
      </c>
      <c r="AL20" s="54">
        <f t="shared" si="1"/>
        <v>0</v>
      </c>
      <c r="AM20" s="551"/>
      <c r="AN20" s="551"/>
    </row>
    <row r="21" spans="1:40" ht="18" customHeight="1" x14ac:dyDescent="0.2">
      <c r="A21" s="47">
        <v>11</v>
      </c>
      <c r="B21" s="48"/>
      <c r="C21" s="49"/>
      <c r="D21" s="50"/>
      <c r="E21" s="51"/>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f t="shared" si="0"/>
        <v>0</v>
      </c>
      <c r="AL21" s="54">
        <f t="shared" si="1"/>
        <v>0</v>
      </c>
      <c r="AM21" s="551"/>
      <c r="AN21" s="551"/>
    </row>
    <row r="22" spans="1:40" ht="18" customHeight="1" x14ac:dyDescent="0.2">
      <c r="A22" s="47">
        <v>12</v>
      </c>
      <c r="B22" s="48"/>
      <c r="C22" s="49"/>
      <c r="D22" s="50"/>
      <c r="E22" s="51"/>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3">
        <f t="shared" si="0"/>
        <v>0</v>
      </c>
      <c r="AL22" s="54">
        <f t="shared" si="1"/>
        <v>0</v>
      </c>
      <c r="AM22" s="551"/>
      <c r="AN22" s="551"/>
    </row>
    <row r="23" spans="1:40" ht="18" customHeight="1" x14ac:dyDescent="0.2">
      <c r="A23" s="47">
        <v>13</v>
      </c>
      <c r="B23" s="48"/>
      <c r="C23" s="49"/>
      <c r="D23" s="50"/>
      <c r="E23" s="51"/>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3">
        <f t="shared" si="0"/>
        <v>0</v>
      </c>
      <c r="AL23" s="54">
        <f t="shared" si="1"/>
        <v>0</v>
      </c>
      <c r="AM23" s="551"/>
      <c r="AN23" s="551"/>
    </row>
    <row r="24" spans="1:40" ht="18" customHeight="1" x14ac:dyDescent="0.2">
      <c r="A24" s="47">
        <v>14</v>
      </c>
      <c r="B24" s="48"/>
      <c r="C24" s="49"/>
      <c r="D24" s="50"/>
      <c r="E24" s="51"/>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f t="shared" si="0"/>
        <v>0</v>
      </c>
      <c r="AL24" s="54">
        <f t="shared" si="1"/>
        <v>0</v>
      </c>
      <c r="AM24" s="551"/>
      <c r="AN24" s="551"/>
    </row>
    <row r="25" spans="1:40" ht="18" customHeight="1" x14ac:dyDescent="0.2">
      <c r="A25" s="47">
        <v>15</v>
      </c>
      <c r="B25" s="48"/>
      <c r="C25" s="49"/>
      <c r="D25" s="50"/>
      <c r="E25" s="51"/>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3">
        <f t="shared" si="0"/>
        <v>0</v>
      </c>
      <c r="AL25" s="54">
        <f t="shared" si="1"/>
        <v>0</v>
      </c>
      <c r="AM25" s="551"/>
      <c r="AN25" s="551"/>
    </row>
    <row r="26" spans="1:40" ht="18" customHeight="1" x14ac:dyDescent="0.2">
      <c r="A26" s="47">
        <v>16</v>
      </c>
      <c r="B26" s="48"/>
      <c r="C26" s="49"/>
      <c r="D26" s="50"/>
      <c r="E26" s="51"/>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f t="shared" si="0"/>
        <v>0</v>
      </c>
      <c r="AL26" s="54">
        <f t="shared" si="1"/>
        <v>0</v>
      </c>
      <c r="AM26" s="551"/>
      <c r="AN26" s="551"/>
    </row>
    <row r="27" spans="1:40" ht="18" customHeight="1" x14ac:dyDescent="0.2">
      <c r="A27" s="47">
        <v>17</v>
      </c>
      <c r="B27" s="48"/>
      <c r="C27" s="49"/>
      <c r="D27" s="50"/>
      <c r="E27" s="51"/>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3">
        <f t="shared" si="0"/>
        <v>0</v>
      </c>
      <c r="AL27" s="54">
        <f t="shared" si="1"/>
        <v>0</v>
      </c>
      <c r="AM27" s="551"/>
      <c r="AN27" s="551"/>
    </row>
    <row r="28" spans="1:40" ht="18" customHeight="1" x14ac:dyDescent="0.2">
      <c r="A28" s="47">
        <v>18</v>
      </c>
      <c r="B28" s="48"/>
      <c r="C28" s="49"/>
      <c r="D28" s="50"/>
      <c r="E28" s="51"/>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3">
        <f t="shared" si="0"/>
        <v>0</v>
      </c>
      <c r="AL28" s="54">
        <f t="shared" si="1"/>
        <v>0</v>
      </c>
      <c r="AM28" s="551"/>
      <c r="AN28" s="551"/>
    </row>
    <row r="29" spans="1:40" ht="18" customHeight="1" x14ac:dyDescent="0.2">
      <c r="A29" s="47">
        <v>19</v>
      </c>
      <c r="B29" s="48"/>
      <c r="C29" s="49"/>
      <c r="D29" s="50"/>
      <c r="E29" s="51"/>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3">
        <f t="shared" si="0"/>
        <v>0</v>
      </c>
      <c r="AL29" s="54">
        <f t="shared" si="1"/>
        <v>0</v>
      </c>
      <c r="AM29" s="551"/>
      <c r="AN29" s="551"/>
    </row>
    <row r="30" spans="1:40" ht="18" customHeight="1" x14ac:dyDescent="0.2">
      <c r="A30" s="47">
        <v>20</v>
      </c>
      <c r="B30" s="48"/>
      <c r="C30" s="49"/>
      <c r="D30" s="50"/>
      <c r="E30" s="51"/>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3">
        <f t="shared" si="0"/>
        <v>0</v>
      </c>
      <c r="AL30" s="54">
        <f t="shared" si="1"/>
        <v>0</v>
      </c>
      <c r="AM30" s="551"/>
      <c r="AN30" s="551"/>
    </row>
    <row r="31" spans="1:40" ht="18" customHeight="1" x14ac:dyDescent="0.2">
      <c r="A31" s="552" t="s">
        <v>1</v>
      </c>
      <c r="B31" s="553"/>
      <c r="C31" s="553"/>
      <c r="D31" s="553"/>
      <c r="E31" s="553"/>
      <c r="F31" s="55">
        <f>+SUM(F11:F30)</f>
        <v>0</v>
      </c>
      <c r="G31" s="55">
        <f t="shared" ref="G31:AJ31" si="2">+SUM(G11:G30)</f>
        <v>0</v>
      </c>
      <c r="H31" s="55">
        <f t="shared" si="2"/>
        <v>0</v>
      </c>
      <c r="I31" s="55">
        <f t="shared" si="2"/>
        <v>0</v>
      </c>
      <c r="J31" s="55">
        <f t="shared" si="2"/>
        <v>0</v>
      </c>
      <c r="K31" s="55">
        <f t="shared" si="2"/>
        <v>0</v>
      </c>
      <c r="L31" s="55">
        <f t="shared" si="2"/>
        <v>0</v>
      </c>
      <c r="M31" s="55">
        <f t="shared" si="2"/>
        <v>0</v>
      </c>
      <c r="N31" s="55">
        <f t="shared" si="2"/>
        <v>0</v>
      </c>
      <c r="O31" s="55">
        <f t="shared" si="2"/>
        <v>0</v>
      </c>
      <c r="P31" s="55">
        <f t="shared" si="2"/>
        <v>0</v>
      </c>
      <c r="Q31" s="55">
        <f t="shared" si="2"/>
        <v>0</v>
      </c>
      <c r="R31" s="55">
        <f t="shared" si="2"/>
        <v>0</v>
      </c>
      <c r="S31" s="55">
        <f t="shared" si="2"/>
        <v>0</v>
      </c>
      <c r="T31" s="55">
        <f t="shared" si="2"/>
        <v>0</v>
      </c>
      <c r="U31" s="55">
        <f t="shared" si="2"/>
        <v>0</v>
      </c>
      <c r="V31" s="55">
        <f t="shared" si="2"/>
        <v>0</v>
      </c>
      <c r="W31" s="55">
        <f t="shared" si="2"/>
        <v>0</v>
      </c>
      <c r="X31" s="55">
        <f t="shared" si="2"/>
        <v>0</v>
      </c>
      <c r="Y31" s="55">
        <f t="shared" si="2"/>
        <v>0</v>
      </c>
      <c r="Z31" s="55">
        <f t="shared" si="2"/>
        <v>0</v>
      </c>
      <c r="AA31" s="55">
        <f t="shared" si="2"/>
        <v>0</v>
      </c>
      <c r="AB31" s="55">
        <f t="shared" si="2"/>
        <v>0</v>
      </c>
      <c r="AC31" s="55">
        <f t="shared" si="2"/>
        <v>0</v>
      </c>
      <c r="AD31" s="55">
        <f t="shared" si="2"/>
        <v>0</v>
      </c>
      <c r="AE31" s="55">
        <f t="shared" si="2"/>
        <v>0</v>
      </c>
      <c r="AF31" s="55">
        <f t="shared" si="2"/>
        <v>0</v>
      </c>
      <c r="AG31" s="55">
        <f t="shared" si="2"/>
        <v>0</v>
      </c>
      <c r="AH31" s="55">
        <f t="shared" si="2"/>
        <v>0</v>
      </c>
      <c r="AI31" s="55">
        <f t="shared" si="2"/>
        <v>0</v>
      </c>
      <c r="AJ31" s="55">
        <f t="shared" si="2"/>
        <v>0</v>
      </c>
      <c r="AK31" s="53">
        <f t="shared" si="0"/>
        <v>0</v>
      </c>
      <c r="AL31" s="54">
        <f>IF($AK$3="４週",AK31/4,AK31/(DAY(EOMONTH($F$9,0))/7))</f>
        <v>0</v>
      </c>
      <c r="AM31" s="554"/>
      <c r="AN31" s="554"/>
    </row>
    <row r="32" spans="1:40" ht="18" customHeight="1" x14ac:dyDescent="0.2">
      <c r="A32" s="553" t="s">
        <v>11</v>
      </c>
      <c r="B32" s="553"/>
      <c r="C32" s="553"/>
      <c r="D32" s="553"/>
      <c r="E32" s="55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5"/>
      <c r="AL32" s="57"/>
      <c r="AM32" s="554"/>
      <c r="AN32" s="554"/>
    </row>
    <row r="33" spans="1:43" ht="15" customHeight="1" x14ac:dyDescent="0.2">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2">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2">
      <c r="A35" s="3" t="s">
        <v>145</v>
      </c>
      <c r="B35" s="44"/>
      <c r="C35" s="44"/>
      <c r="D35" s="44"/>
      <c r="E35" s="44"/>
      <c r="F35" s="44"/>
      <c r="G35" s="58"/>
      <c r="H35" s="58"/>
      <c r="I35" s="58"/>
      <c r="J35" s="58"/>
      <c r="K35" s="58"/>
      <c r="L35" s="58"/>
      <c r="M35" s="58"/>
      <c r="N35" s="58"/>
      <c r="O35" s="58"/>
      <c r="AM35" s="44"/>
      <c r="AN35" s="36"/>
    </row>
    <row r="36" spans="1:43" ht="24.9" customHeight="1" x14ac:dyDescent="0.2">
      <c r="A36" s="522"/>
      <c r="B36" s="522"/>
      <c r="C36" s="522"/>
      <c r="D36" s="59">
        <v>4</v>
      </c>
      <c r="E36" s="59">
        <v>5</v>
      </c>
      <c r="F36" s="550">
        <v>6</v>
      </c>
      <c r="G36" s="550"/>
      <c r="H36" s="550"/>
      <c r="I36" s="550">
        <v>7</v>
      </c>
      <c r="J36" s="550"/>
      <c r="K36" s="550"/>
      <c r="L36" s="550">
        <v>8</v>
      </c>
      <c r="M36" s="550"/>
      <c r="N36" s="550"/>
      <c r="O36" s="550">
        <v>9</v>
      </c>
      <c r="P36" s="550"/>
      <c r="Q36" s="550"/>
      <c r="R36" s="550">
        <v>10</v>
      </c>
      <c r="S36" s="550"/>
      <c r="T36" s="550"/>
      <c r="U36" s="550">
        <v>11</v>
      </c>
      <c r="V36" s="550"/>
      <c r="W36" s="550"/>
      <c r="X36" s="550">
        <v>12</v>
      </c>
      <c r="Y36" s="550"/>
      <c r="Z36" s="550"/>
      <c r="AA36" s="550">
        <v>1</v>
      </c>
      <c r="AB36" s="550"/>
      <c r="AC36" s="550"/>
      <c r="AD36" s="550">
        <v>2</v>
      </c>
      <c r="AE36" s="550"/>
      <c r="AF36" s="550"/>
      <c r="AG36" s="550">
        <v>3</v>
      </c>
      <c r="AH36" s="550"/>
      <c r="AI36" s="550"/>
      <c r="AJ36" s="522" t="s">
        <v>5</v>
      </c>
      <c r="AK36" s="522"/>
      <c r="AL36" s="60" t="s">
        <v>146</v>
      </c>
      <c r="AM36" s="545" t="s">
        <v>147</v>
      </c>
      <c r="AN36" s="546"/>
      <c r="AO36" s="61"/>
      <c r="AP36" s="61"/>
      <c r="AQ36" s="61"/>
    </row>
    <row r="37" spans="1:43" ht="21.9" customHeight="1" x14ac:dyDescent="0.2">
      <c r="A37" s="538" t="s">
        <v>148</v>
      </c>
      <c r="B37" s="538"/>
      <c r="C37" s="538"/>
      <c r="D37" s="62">
        <f>SUM(D38,D39,D40,D41,D43,D45)</f>
        <v>1840</v>
      </c>
      <c r="E37" s="62">
        <f>SUM(E38,E39,E40,E41,E43,E45)</f>
        <v>1726</v>
      </c>
      <c r="F37" s="547">
        <f>SUM(F38,F39,F40,F41,F43,F45)</f>
        <v>1840</v>
      </c>
      <c r="G37" s="548"/>
      <c r="H37" s="549"/>
      <c r="I37" s="547">
        <f>SUM(I38,I39,I40,I41,I43,I45)</f>
        <v>1932</v>
      </c>
      <c r="J37" s="548">
        <f t="shared" ref="J37:AI37" si="3">SUM(J38,J39,J40,J41,J43,J45)</f>
        <v>0</v>
      </c>
      <c r="K37" s="549">
        <f t="shared" si="3"/>
        <v>0</v>
      </c>
      <c r="L37" s="547">
        <f>SUM(L38,L39,L40,L41,L43,L45)</f>
        <v>1932</v>
      </c>
      <c r="M37" s="548"/>
      <c r="N37" s="549"/>
      <c r="O37" s="547">
        <f>SUM(O38,O39,O40,O41,O43,O45)</f>
        <v>1748</v>
      </c>
      <c r="P37" s="548"/>
      <c r="Q37" s="549"/>
      <c r="R37" s="547">
        <f>SUM(R38,R39,R40,R41,R43,R45)</f>
        <v>1840</v>
      </c>
      <c r="S37" s="548"/>
      <c r="T37" s="549"/>
      <c r="U37" s="547">
        <f>SUM(U38,U39,U40,U41,U43,U45)</f>
        <v>1840</v>
      </c>
      <c r="V37" s="548">
        <f t="shared" si="3"/>
        <v>0</v>
      </c>
      <c r="W37" s="549">
        <f t="shared" si="3"/>
        <v>0</v>
      </c>
      <c r="X37" s="547">
        <f>SUM(X38,X39,X40,X41,X43,X45)</f>
        <v>1748</v>
      </c>
      <c r="Y37" s="548">
        <f t="shared" si="3"/>
        <v>0</v>
      </c>
      <c r="Z37" s="549">
        <f t="shared" si="3"/>
        <v>0</v>
      </c>
      <c r="AA37" s="547">
        <f>SUM(AA38,AA39,AA40,AA41,AA43,AA45)</f>
        <v>1748</v>
      </c>
      <c r="AB37" s="548">
        <f t="shared" si="3"/>
        <v>0</v>
      </c>
      <c r="AC37" s="549">
        <f t="shared" si="3"/>
        <v>0</v>
      </c>
      <c r="AD37" s="547">
        <f>SUM(AD38,AD39,AD40,AD41,AD43,AD45)</f>
        <v>1748</v>
      </c>
      <c r="AE37" s="548">
        <f t="shared" si="3"/>
        <v>0</v>
      </c>
      <c r="AF37" s="549">
        <f t="shared" si="3"/>
        <v>0</v>
      </c>
      <c r="AG37" s="547">
        <f>SUM(AG38,AG39,AG40,AG41,AG43,AG45)</f>
        <v>1840</v>
      </c>
      <c r="AH37" s="548">
        <f t="shared" si="3"/>
        <v>0</v>
      </c>
      <c r="AI37" s="549">
        <f t="shared" si="3"/>
        <v>0</v>
      </c>
      <c r="AJ37" s="518">
        <f>SUM(D37:AI37)</f>
        <v>21782</v>
      </c>
      <c r="AK37" s="518"/>
      <c r="AL37" s="63">
        <f>ROUNDUP(AJ37/AJ47,1)</f>
        <v>92</v>
      </c>
      <c r="AM37" s="534"/>
      <c r="AN37" s="535"/>
      <c r="AO37" s="61"/>
      <c r="AP37" s="61"/>
      <c r="AQ37" s="61"/>
    </row>
    <row r="38" spans="1:43" ht="21.9" customHeight="1" x14ac:dyDescent="0.2">
      <c r="A38" s="544" t="s">
        <v>149</v>
      </c>
      <c r="B38" s="542"/>
      <c r="C38" s="543"/>
      <c r="D38" s="52">
        <v>50</v>
      </c>
      <c r="E38" s="52">
        <v>45</v>
      </c>
      <c r="F38" s="533">
        <v>50</v>
      </c>
      <c r="G38" s="533"/>
      <c r="H38" s="533"/>
      <c r="I38" s="533">
        <v>50</v>
      </c>
      <c r="J38" s="533"/>
      <c r="K38" s="533"/>
      <c r="L38" s="533">
        <v>50</v>
      </c>
      <c r="M38" s="533"/>
      <c r="N38" s="533"/>
      <c r="O38" s="533">
        <v>45</v>
      </c>
      <c r="P38" s="533"/>
      <c r="Q38" s="533"/>
      <c r="R38" s="533">
        <v>50</v>
      </c>
      <c r="S38" s="533"/>
      <c r="T38" s="533"/>
      <c r="U38" s="533">
        <v>50</v>
      </c>
      <c r="V38" s="533"/>
      <c r="W38" s="533"/>
      <c r="X38" s="533">
        <v>45</v>
      </c>
      <c r="Y38" s="533"/>
      <c r="Z38" s="533"/>
      <c r="AA38" s="533">
        <v>45</v>
      </c>
      <c r="AB38" s="533"/>
      <c r="AC38" s="533"/>
      <c r="AD38" s="533">
        <v>45</v>
      </c>
      <c r="AE38" s="533"/>
      <c r="AF38" s="533"/>
      <c r="AG38" s="533">
        <v>50</v>
      </c>
      <c r="AH38" s="533"/>
      <c r="AI38" s="533"/>
      <c r="AJ38" s="518">
        <f>SUM(D38:AI38)</f>
        <v>575</v>
      </c>
      <c r="AK38" s="518"/>
      <c r="AL38" s="63">
        <f t="shared" ref="AL38:AL46" si="4">ROUNDUP(AJ38/$AJ$47,1)</f>
        <v>2.5</v>
      </c>
      <c r="AM38" s="534"/>
      <c r="AN38" s="535"/>
      <c r="AO38" s="61"/>
      <c r="AP38" s="61"/>
      <c r="AQ38" s="61"/>
    </row>
    <row r="39" spans="1:43" ht="21.9" customHeight="1" x14ac:dyDescent="0.2">
      <c r="A39" s="544" t="s">
        <v>150</v>
      </c>
      <c r="B39" s="542"/>
      <c r="C39" s="543"/>
      <c r="D39" s="52">
        <v>50</v>
      </c>
      <c r="E39" s="52">
        <v>50</v>
      </c>
      <c r="F39" s="533">
        <v>50</v>
      </c>
      <c r="G39" s="533"/>
      <c r="H39" s="533"/>
      <c r="I39" s="533">
        <v>55</v>
      </c>
      <c r="J39" s="533"/>
      <c r="K39" s="533"/>
      <c r="L39" s="533">
        <v>55</v>
      </c>
      <c r="M39" s="533"/>
      <c r="N39" s="533"/>
      <c r="O39" s="533">
        <v>50</v>
      </c>
      <c r="P39" s="533"/>
      <c r="Q39" s="533"/>
      <c r="R39" s="533">
        <v>50</v>
      </c>
      <c r="S39" s="533"/>
      <c r="T39" s="533"/>
      <c r="U39" s="533">
        <v>50</v>
      </c>
      <c r="V39" s="533"/>
      <c r="W39" s="533"/>
      <c r="X39" s="533">
        <v>50</v>
      </c>
      <c r="Y39" s="533"/>
      <c r="Z39" s="533"/>
      <c r="AA39" s="533">
        <v>50</v>
      </c>
      <c r="AB39" s="533"/>
      <c r="AC39" s="533"/>
      <c r="AD39" s="533">
        <v>50</v>
      </c>
      <c r="AE39" s="533"/>
      <c r="AF39" s="533"/>
      <c r="AG39" s="533">
        <v>50</v>
      </c>
      <c r="AH39" s="533"/>
      <c r="AI39" s="533"/>
      <c r="AJ39" s="518">
        <f>SUM(D39:AI39)</f>
        <v>610</v>
      </c>
      <c r="AK39" s="518"/>
      <c r="AL39" s="63">
        <f t="shared" si="4"/>
        <v>2.6</v>
      </c>
      <c r="AM39" s="534"/>
      <c r="AN39" s="535"/>
      <c r="AO39" s="61"/>
      <c r="AP39" s="61"/>
      <c r="AQ39" s="61"/>
    </row>
    <row r="40" spans="1:43" ht="21.9" customHeight="1" x14ac:dyDescent="0.2">
      <c r="A40" s="544" t="s">
        <v>151</v>
      </c>
      <c r="B40" s="542"/>
      <c r="C40" s="543"/>
      <c r="D40" s="52">
        <v>100</v>
      </c>
      <c r="E40" s="52">
        <v>95</v>
      </c>
      <c r="F40" s="533">
        <v>100</v>
      </c>
      <c r="G40" s="533"/>
      <c r="H40" s="533"/>
      <c r="I40" s="533">
        <v>105</v>
      </c>
      <c r="J40" s="533"/>
      <c r="K40" s="533"/>
      <c r="L40" s="533">
        <v>105</v>
      </c>
      <c r="M40" s="533"/>
      <c r="N40" s="533"/>
      <c r="O40" s="533">
        <v>95</v>
      </c>
      <c r="P40" s="533"/>
      <c r="Q40" s="533"/>
      <c r="R40" s="533">
        <v>100</v>
      </c>
      <c r="S40" s="533"/>
      <c r="T40" s="533"/>
      <c r="U40" s="533">
        <v>100</v>
      </c>
      <c r="V40" s="533"/>
      <c r="W40" s="533"/>
      <c r="X40" s="533">
        <v>95</v>
      </c>
      <c r="Y40" s="533"/>
      <c r="Z40" s="533"/>
      <c r="AA40" s="533">
        <v>95</v>
      </c>
      <c r="AB40" s="533"/>
      <c r="AC40" s="533"/>
      <c r="AD40" s="533">
        <v>95</v>
      </c>
      <c r="AE40" s="533"/>
      <c r="AF40" s="533"/>
      <c r="AG40" s="533">
        <v>100</v>
      </c>
      <c r="AH40" s="533"/>
      <c r="AI40" s="533"/>
      <c r="AJ40" s="518">
        <f>SUM(D40:AI40)</f>
        <v>1185</v>
      </c>
      <c r="AK40" s="518"/>
      <c r="AL40" s="63">
        <f t="shared" si="4"/>
        <v>5</v>
      </c>
      <c r="AM40" s="534"/>
      <c r="AN40" s="535"/>
      <c r="AO40" s="61"/>
      <c r="AP40" s="61"/>
      <c r="AQ40" s="61"/>
    </row>
    <row r="41" spans="1:43" ht="21.9" customHeight="1" x14ac:dyDescent="0.2">
      <c r="A41" s="541" t="s">
        <v>152</v>
      </c>
      <c r="B41" s="542"/>
      <c r="C41" s="543"/>
      <c r="D41" s="52">
        <v>100</v>
      </c>
      <c r="E41" s="52">
        <v>95</v>
      </c>
      <c r="F41" s="533">
        <v>100</v>
      </c>
      <c r="G41" s="533"/>
      <c r="H41" s="533"/>
      <c r="I41" s="533">
        <v>105</v>
      </c>
      <c r="J41" s="533"/>
      <c r="K41" s="533"/>
      <c r="L41" s="533">
        <v>105</v>
      </c>
      <c r="M41" s="533"/>
      <c r="N41" s="533"/>
      <c r="O41" s="533">
        <v>95</v>
      </c>
      <c r="P41" s="533"/>
      <c r="Q41" s="533"/>
      <c r="R41" s="533">
        <v>100</v>
      </c>
      <c r="S41" s="533"/>
      <c r="T41" s="533"/>
      <c r="U41" s="533">
        <v>100</v>
      </c>
      <c r="V41" s="533"/>
      <c r="W41" s="533"/>
      <c r="X41" s="533">
        <v>95</v>
      </c>
      <c r="Y41" s="533"/>
      <c r="Z41" s="533"/>
      <c r="AA41" s="533">
        <v>95</v>
      </c>
      <c r="AB41" s="533"/>
      <c r="AC41" s="533"/>
      <c r="AD41" s="533">
        <v>95</v>
      </c>
      <c r="AE41" s="533"/>
      <c r="AF41" s="533"/>
      <c r="AG41" s="533">
        <v>100</v>
      </c>
      <c r="AH41" s="533"/>
      <c r="AI41" s="533"/>
      <c r="AJ41" s="518">
        <f t="shared" ref="AJ41:AJ45" si="5">SUM(D41:AI41)</f>
        <v>1185</v>
      </c>
      <c r="AK41" s="518"/>
      <c r="AL41" s="63">
        <f t="shared" si="4"/>
        <v>5</v>
      </c>
      <c r="AM41" s="534"/>
      <c r="AN41" s="535"/>
      <c r="AO41" s="61"/>
      <c r="AP41" s="61"/>
      <c r="AQ41" s="61"/>
    </row>
    <row r="42" spans="1:43" s="66" customFormat="1" ht="21.9" customHeight="1" x14ac:dyDescent="0.2">
      <c r="A42" s="64"/>
      <c r="B42" s="539" t="s">
        <v>153</v>
      </c>
      <c r="C42" s="540"/>
      <c r="D42" s="52">
        <v>100</v>
      </c>
      <c r="E42" s="52">
        <v>95</v>
      </c>
      <c r="F42" s="533">
        <v>100</v>
      </c>
      <c r="G42" s="533"/>
      <c r="H42" s="533"/>
      <c r="I42" s="533">
        <v>105</v>
      </c>
      <c r="J42" s="533"/>
      <c r="K42" s="533"/>
      <c r="L42" s="533">
        <v>105</v>
      </c>
      <c r="M42" s="533"/>
      <c r="N42" s="533"/>
      <c r="O42" s="533">
        <v>95</v>
      </c>
      <c r="P42" s="533"/>
      <c r="Q42" s="533"/>
      <c r="R42" s="533">
        <v>100</v>
      </c>
      <c r="S42" s="533"/>
      <c r="T42" s="533"/>
      <c r="U42" s="533">
        <v>100</v>
      </c>
      <c r="V42" s="533"/>
      <c r="W42" s="533"/>
      <c r="X42" s="533">
        <v>95</v>
      </c>
      <c r="Y42" s="533"/>
      <c r="Z42" s="533"/>
      <c r="AA42" s="533">
        <v>95</v>
      </c>
      <c r="AB42" s="533"/>
      <c r="AC42" s="533"/>
      <c r="AD42" s="533">
        <v>95</v>
      </c>
      <c r="AE42" s="533"/>
      <c r="AF42" s="533"/>
      <c r="AG42" s="533">
        <v>100</v>
      </c>
      <c r="AH42" s="533"/>
      <c r="AI42" s="533"/>
      <c r="AJ42" s="518">
        <f>SUM(D42:AI42)</f>
        <v>1185</v>
      </c>
      <c r="AK42" s="518"/>
      <c r="AL42" s="63">
        <f t="shared" si="4"/>
        <v>5</v>
      </c>
      <c r="AM42" s="536">
        <f>ROUNDUP($AJ$42/$AJ$47,1)</f>
        <v>5</v>
      </c>
      <c r="AN42" s="537"/>
      <c r="AO42" s="65"/>
      <c r="AP42" s="65"/>
      <c r="AQ42" s="65"/>
    </row>
    <row r="43" spans="1:43" ht="21.9" customHeight="1" x14ac:dyDescent="0.2">
      <c r="A43" s="541" t="s">
        <v>154</v>
      </c>
      <c r="B43" s="542"/>
      <c r="C43" s="543"/>
      <c r="D43" s="52">
        <v>140</v>
      </c>
      <c r="E43" s="52">
        <v>131</v>
      </c>
      <c r="F43" s="533">
        <v>140</v>
      </c>
      <c r="G43" s="533"/>
      <c r="H43" s="533"/>
      <c r="I43" s="533">
        <v>147</v>
      </c>
      <c r="J43" s="533"/>
      <c r="K43" s="533"/>
      <c r="L43" s="533">
        <v>147</v>
      </c>
      <c r="M43" s="533"/>
      <c r="N43" s="533"/>
      <c r="O43" s="533">
        <v>133</v>
      </c>
      <c r="P43" s="533"/>
      <c r="Q43" s="533"/>
      <c r="R43" s="533">
        <v>140</v>
      </c>
      <c r="S43" s="533"/>
      <c r="T43" s="533"/>
      <c r="U43" s="533">
        <v>140</v>
      </c>
      <c r="V43" s="533"/>
      <c r="W43" s="533"/>
      <c r="X43" s="533">
        <v>133</v>
      </c>
      <c r="Y43" s="533"/>
      <c r="Z43" s="533"/>
      <c r="AA43" s="533">
        <v>133</v>
      </c>
      <c r="AB43" s="533"/>
      <c r="AC43" s="533"/>
      <c r="AD43" s="533">
        <v>133</v>
      </c>
      <c r="AE43" s="533"/>
      <c r="AF43" s="533"/>
      <c r="AG43" s="533">
        <v>140</v>
      </c>
      <c r="AH43" s="533"/>
      <c r="AI43" s="533"/>
      <c r="AJ43" s="518">
        <f t="shared" si="5"/>
        <v>1657</v>
      </c>
      <c r="AK43" s="518"/>
      <c r="AL43" s="63">
        <f t="shared" si="4"/>
        <v>7</v>
      </c>
      <c r="AM43" s="534"/>
      <c r="AN43" s="535"/>
      <c r="AO43" s="61"/>
      <c r="AP43" s="61"/>
      <c r="AQ43" s="61"/>
    </row>
    <row r="44" spans="1:43" s="66" customFormat="1" ht="21.9" customHeight="1" x14ac:dyDescent="0.2">
      <c r="A44" s="67"/>
      <c r="B44" s="539" t="s">
        <v>155</v>
      </c>
      <c r="C44" s="540"/>
      <c r="D44" s="52">
        <v>140</v>
      </c>
      <c r="E44" s="52">
        <v>131</v>
      </c>
      <c r="F44" s="533">
        <v>140</v>
      </c>
      <c r="G44" s="533"/>
      <c r="H44" s="533"/>
      <c r="I44" s="533">
        <v>147</v>
      </c>
      <c r="J44" s="533"/>
      <c r="K44" s="533"/>
      <c r="L44" s="533">
        <v>147</v>
      </c>
      <c r="M44" s="533"/>
      <c r="N44" s="533"/>
      <c r="O44" s="533">
        <v>133</v>
      </c>
      <c r="P44" s="533"/>
      <c r="Q44" s="533"/>
      <c r="R44" s="533">
        <v>140</v>
      </c>
      <c r="S44" s="533"/>
      <c r="T44" s="533"/>
      <c r="U44" s="533">
        <v>140</v>
      </c>
      <c r="V44" s="533"/>
      <c r="W44" s="533"/>
      <c r="X44" s="533">
        <v>133</v>
      </c>
      <c r="Y44" s="533"/>
      <c r="Z44" s="533"/>
      <c r="AA44" s="533">
        <v>133</v>
      </c>
      <c r="AB44" s="533"/>
      <c r="AC44" s="533"/>
      <c r="AD44" s="533">
        <v>133</v>
      </c>
      <c r="AE44" s="533"/>
      <c r="AF44" s="533"/>
      <c r="AG44" s="533">
        <v>140</v>
      </c>
      <c r="AH44" s="533"/>
      <c r="AI44" s="533"/>
      <c r="AJ44" s="518">
        <f>SUM(D44:AI44)</f>
        <v>1657</v>
      </c>
      <c r="AK44" s="518"/>
      <c r="AL44" s="63">
        <f t="shared" si="4"/>
        <v>7</v>
      </c>
      <c r="AM44" s="536">
        <f>ROUNDUP($AJ$44/$AJ$47,1)</f>
        <v>7</v>
      </c>
      <c r="AN44" s="537"/>
      <c r="AO44" s="65"/>
      <c r="AP44" s="65"/>
      <c r="AQ44" s="65"/>
    </row>
    <row r="45" spans="1:43" ht="21.9" customHeight="1" x14ac:dyDescent="0.2">
      <c r="A45" s="541" t="s">
        <v>156</v>
      </c>
      <c r="B45" s="542"/>
      <c r="C45" s="543"/>
      <c r="D45" s="52">
        <v>1400</v>
      </c>
      <c r="E45" s="52">
        <v>1310</v>
      </c>
      <c r="F45" s="533">
        <v>1400</v>
      </c>
      <c r="G45" s="533"/>
      <c r="H45" s="533"/>
      <c r="I45" s="533">
        <v>1470</v>
      </c>
      <c r="J45" s="533"/>
      <c r="K45" s="533"/>
      <c r="L45" s="533">
        <v>1470</v>
      </c>
      <c r="M45" s="533"/>
      <c r="N45" s="533"/>
      <c r="O45" s="533">
        <v>1330</v>
      </c>
      <c r="P45" s="533"/>
      <c r="Q45" s="533"/>
      <c r="R45" s="533">
        <v>1400</v>
      </c>
      <c r="S45" s="533"/>
      <c r="T45" s="533"/>
      <c r="U45" s="533">
        <v>1400</v>
      </c>
      <c r="V45" s="533"/>
      <c r="W45" s="533"/>
      <c r="X45" s="533">
        <v>1330</v>
      </c>
      <c r="Y45" s="533"/>
      <c r="Z45" s="533"/>
      <c r="AA45" s="533">
        <v>1330</v>
      </c>
      <c r="AB45" s="533"/>
      <c r="AC45" s="533"/>
      <c r="AD45" s="533">
        <v>1330</v>
      </c>
      <c r="AE45" s="533"/>
      <c r="AF45" s="533"/>
      <c r="AG45" s="533">
        <v>1400</v>
      </c>
      <c r="AH45" s="533"/>
      <c r="AI45" s="533"/>
      <c r="AJ45" s="518">
        <f t="shared" si="5"/>
        <v>16570</v>
      </c>
      <c r="AK45" s="518"/>
      <c r="AL45" s="63">
        <f t="shared" si="4"/>
        <v>70</v>
      </c>
      <c r="AM45" s="534"/>
      <c r="AN45" s="535"/>
      <c r="AO45" s="61"/>
      <c r="AP45" s="61"/>
      <c r="AQ45" s="61"/>
    </row>
    <row r="46" spans="1:43" s="66" customFormat="1" ht="21.9" customHeight="1" x14ac:dyDescent="0.2">
      <c r="A46" s="64"/>
      <c r="B46" s="539" t="s">
        <v>153</v>
      </c>
      <c r="C46" s="540"/>
      <c r="D46" s="52">
        <v>1400</v>
      </c>
      <c r="E46" s="52">
        <v>1310</v>
      </c>
      <c r="F46" s="533">
        <v>1400</v>
      </c>
      <c r="G46" s="533"/>
      <c r="H46" s="533"/>
      <c r="I46" s="533">
        <v>1470</v>
      </c>
      <c r="J46" s="533"/>
      <c r="K46" s="533"/>
      <c r="L46" s="533">
        <v>1470</v>
      </c>
      <c r="M46" s="533"/>
      <c r="N46" s="533"/>
      <c r="O46" s="533">
        <v>1330</v>
      </c>
      <c r="P46" s="533"/>
      <c r="Q46" s="533"/>
      <c r="R46" s="533">
        <v>1400</v>
      </c>
      <c r="S46" s="533"/>
      <c r="T46" s="533"/>
      <c r="U46" s="533">
        <v>1400</v>
      </c>
      <c r="V46" s="533"/>
      <c r="W46" s="533"/>
      <c r="X46" s="533">
        <v>1330</v>
      </c>
      <c r="Y46" s="533"/>
      <c r="Z46" s="533"/>
      <c r="AA46" s="533">
        <v>1330</v>
      </c>
      <c r="AB46" s="533"/>
      <c r="AC46" s="533"/>
      <c r="AD46" s="533">
        <v>1330</v>
      </c>
      <c r="AE46" s="533"/>
      <c r="AF46" s="533"/>
      <c r="AG46" s="533">
        <v>1400</v>
      </c>
      <c r="AH46" s="533"/>
      <c r="AI46" s="533"/>
      <c r="AJ46" s="518">
        <f>SUM(D46:AI46)</f>
        <v>16570</v>
      </c>
      <c r="AK46" s="518"/>
      <c r="AL46" s="63">
        <f t="shared" si="4"/>
        <v>70</v>
      </c>
      <c r="AM46" s="536">
        <f>ROUNDUP($AJ$46/$AJ$47,1)</f>
        <v>70</v>
      </c>
      <c r="AN46" s="537"/>
      <c r="AO46" s="65"/>
      <c r="AP46" s="65"/>
      <c r="AQ46" s="65"/>
    </row>
    <row r="47" spans="1:43" ht="21.9" customHeight="1" x14ac:dyDescent="0.2">
      <c r="A47" s="538" t="s">
        <v>157</v>
      </c>
      <c r="B47" s="538"/>
      <c r="C47" s="538"/>
      <c r="D47" s="52">
        <v>20</v>
      </c>
      <c r="E47" s="52">
        <v>19</v>
      </c>
      <c r="F47" s="533">
        <v>20</v>
      </c>
      <c r="G47" s="533"/>
      <c r="H47" s="533"/>
      <c r="I47" s="533">
        <v>21</v>
      </c>
      <c r="J47" s="533"/>
      <c r="K47" s="533"/>
      <c r="L47" s="533">
        <v>21</v>
      </c>
      <c r="M47" s="533"/>
      <c r="N47" s="533"/>
      <c r="O47" s="533">
        <v>19</v>
      </c>
      <c r="P47" s="533"/>
      <c r="Q47" s="533"/>
      <c r="R47" s="533">
        <v>20</v>
      </c>
      <c r="S47" s="533"/>
      <c r="T47" s="533"/>
      <c r="U47" s="533">
        <v>20</v>
      </c>
      <c r="V47" s="533"/>
      <c r="W47" s="533"/>
      <c r="X47" s="533">
        <v>19</v>
      </c>
      <c r="Y47" s="533"/>
      <c r="Z47" s="533"/>
      <c r="AA47" s="533">
        <v>19</v>
      </c>
      <c r="AB47" s="533"/>
      <c r="AC47" s="533"/>
      <c r="AD47" s="533">
        <v>19</v>
      </c>
      <c r="AE47" s="533"/>
      <c r="AF47" s="533"/>
      <c r="AG47" s="533">
        <v>20</v>
      </c>
      <c r="AH47" s="533"/>
      <c r="AI47" s="533"/>
      <c r="AJ47" s="518">
        <f>+SUM(D47:AI47)</f>
        <v>237</v>
      </c>
      <c r="AK47" s="518"/>
      <c r="AL47" s="68"/>
      <c r="AM47" s="534"/>
      <c r="AN47" s="535"/>
      <c r="AO47" s="61"/>
      <c r="AP47" s="61"/>
      <c r="AQ47" s="61"/>
    </row>
    <row r="48" spans="1:43" ht="5.0999999999999996" customHeight="1" x14ac:dyDescent="0.2">
      <c r="A48" s="69"/>
      <c r="B48" s="69"/>
      <c r="C48" s="69"/>
      <c r="D48" s="61"/>
      <c r="E48" s="61"/>
      <c r="F48" s="61"/>
      <c r="G48" s="61"/>
      <c r="H48" s="61"/>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70"/>
      <c r="AK48" s="58"/>
      <c r="AL48" s="44"/>
      <c r="AM48" s="44"/>
      <c r="AN48" s="36"/>
    </row>
    <row r="49" spans="1:40" ht="18" customHeight="1" x14ac:dyDescent="0.2">
      <c r="A49" s="3" t="s">
        <v>158</v>
      </c>
      <c r="B49" s="58"/>
      <c r="D49" s="58"/>
      <c r="E49" s="58"/>
      <c r="F49" s="58"/>
      <c r="G49" s="58"/>
      <c r="H49" s="58"/>
      <c r="I49" s="58"/>
      <c r="J49" s="58"/>
      <c r="K49" s="58"/>
      <c r="L49" s="58"/>
      <c r="M49" s="58"/>
      <c r="N49" s="58"/>
      <c r="O49" s="58"/>
      <c r="P49" s="58"/>
      <c r="Q49" s="58"/>
      <c r="R49" s="58"/>
      <c r="S49" s="58"/>
      <c r="T49" s="58"/>
      <c r="U49" s="58"/>
      <c r="V49" s="58"/>
      <c r="W49" s="44"/>
      <c r="X49" s="58"/>
      <c r="Y49" s="58"/>
      <c r="Z49" s="58"/>
      <c r="AA49" s="58"/>
      <c r="AB49" s="58"/>
      <c r="AC49" s="58"/>
      <c r="AD49" s="58"/>
      <c r="AE49" s="58"/>
      <c r="AF49" s="58"/>
      <c r="AG49" s="58"/>
      <c r="AH49" s="58"/>
      <c r="AI49" s="58"/>
      <c r="AJ49" s="70"/>
      <c r="AK49" s="58"/>
      <c r="AL49" s="44"/>
      <c r="AM49" s="44"/>
      <c r="AN49" s="36"/>
    </row>
    <row r="50" spans="1:40" ht="45" customHeight="1" x14ac:dyDescent="0.2">
      <c r="A50" s="522" t="s">
        <v>159</v>
      </c>
      <c r="B50" s="522"/>
      <c r="C50" s="522" t="s">
        <v>160</v>
      </c>
      <c r="D50" s="522"/>
      <c r="E50" s="530" t="s">
        <v>161</v>
      </c>
      <c r="F50" s="530"/>
      <c r="G50" s="530"/>
      <c r="H50" s="530"/>
      <c r="I50" s="519" t="s">
        <v>162</v>
      </c>
      <c r="J50" s="520"/>
      <c r="K50" s="520"/>
      <c r="L50" s="520"/>
      <c r="M50" s="520"/>
      <c r="N50" s="521"/>
      <c r="O50" s="61"/>
      <c r="Q50" s="61"/>
      <c r="R50" s="61"/>
      <c r="S50" s="61"/>
      <c r="T50" s="61"/>
      <c r="U50" s="61"/>
      <c r="W50" s="44"/>
      <c r="X50" s="58"/>
      <c r="Y50" s="58"/>
      <c r="Z50" s="58"/>
      <c r="AA50" s="58"/>
      <c r="AB50" s="58"/>
      <c r="AC50" s="58"/>
      <c r="AD50" s="58"/>
      <c r="AE50" s="58"/>
      <c r="AF50" s="58"/>
      <c r="AG50" s="58"/>
      <c r="AH50" s="58"/>
      <c r="AI50" s="58"/>
      <c r="AJ50" s="70"/>
      <c r="AK50" s="58"/>
      <c r="AL50" s="44"/>
      <c r="AM50" s="44"/>
      <c r="AN50" s="36"/>
    </row>
    <row r="51" spans="1:40" ht="18" customHeight="1" x14ac:dyDescent="0.2">
      <c r="A51" s="530" t="s">
        <v>163</v>
      </c>
      <c r="B51" s="530"/>
      <c r="C51" s="531">
        <f>ROUNDDOWN(IF(AL37&lt;=30,1,1+ROUNDUP((AL37-30)/30,0)),1)</f>
        <v>4</v>
      </c>
      <c r="D51" s="531"/>
      <c r="E51" s="531">
        <f>ROUNDDOWN(AL37/6,1)</f>
        <v>15.3</v>
      </c>
      <c r="F51" s="531"/>
      <c r="G51" s="531"/>
      <c r="H51" s="531"/>
      <c r="I51" s="577">
        <f>ROUNDDOWN($AL$40/9,1)+ROUNDDOWN(($AL$41-$AM$42)/6,1)+ROUNDDOWN($AM$42/12,1)+ROUNDDOWN(($AL$43-$AM$44)/4,1)+ROUNDDOWN($AM$44/8,1)+ROUNDDOWN(($AL$45-$AM$46)/2.5,1)+ROUNDDOWN($AM$46/5,1)</f>
        <v>15.7</v>
      </c>
      <c r="J51" s="577"/>
      <c r="K51" s="577"/>
      <c r="L51" s="577"/>
      <c r="M51" s="577"/>
      <c r="N51" s="577"/>
      <c r="O51" s="61"/>
      <c r="Q51" s="61"/>
      <c r="R51" s="61"/>
      <c r="S51" s="61"/>
      <c r="T51" s="61"/>
      <c r="U51" s="61"/>
      <c r="W51" s="44"/>
      <c r="X51" s="58"/>
      <c r="Y51" s="58"/>
      <c r="Z51" s="58"/>
      <c r="AA51" s="58"/>
      <c r="AB51" s="58"/>
      <c r="AC51" s="58"/>
      <c r="AD51" s="58"/>
      <c r="AE51" s="58"/>
      <c r="AF51" s="58"/>
      <c r="AG51" s="58"/>
      <c r="AH51" s="58"/>
      <c r="AI51" s="58"/>
      <c r="AJ51" s="70"/>
      <c r="AK51" s="58"/>
      <c r="AL51" s="44"/>
      <c r="AM51" s="44"/>
      <c r="AN51" s="36"/>
    </row>
    <row r="52" spans="1:40" ht="5.0999999999999996" customHeight="1" x14ac:dyDescent="0.2">
      <c r="A52" s="69"/>
      <c r="B52" s="69"/>
      <c r="C52" s="69"/>
      <c r="D52" s="69"/>
      <c r="E52" s="69"/>
      <c r="F52" s="69"/>
      <c r="G52" s="69"/>
      <c r="H52" s="69"/>
      <c r="I52" s="69"/>
      <c r="J52" s="58"/>
      <c r="K52" s="58"/>
      <c r="L52" s="58"/>
      <c r="M52" s="70"/>
      <c r="N52" s="58"/>
      <c r="O52" s="58"/>
      <c r="P52" s="58"/>
      <c r="Q52" s="61"/>
      <c r="W52" s="44"/>
      <c r="X52" s="58"/>
      <c r="Y52" s="58"/>
      <c r="Z52" s="58"/>
      <c r="AA52" s="58"/>
      <c r="AB52" s="58"/>
      <c r="AC52" s="58"/>
      <c r="AD52" s="58"/>
      <c r="AE52" s="58"/>
      <c r="AF52" s="58"/>
      <c r="AG52" s="58"/>
      <c r="AH52" s="58"/>
      <c r="AI52" s="58"/>
      <c r="AJ52" s="70"/>
      <c r="AK52" s="58"/>
      <c r="AL52" s="44"/>
      <c r="AM52" s="44"/>
      <c r="AN52" s="36"/>
    </row>
    <row r="53" spans="1:40" ht="21" customHeight="1" x14ac:dyDescent="0.2">
      <c r="A53" s="3" t="s">
        <v>164</v>
      </c>
      <c r="B53" s="1"/>
      <c r="C53" s="39"/>
      <c r="D53" s="39"/>
      <c r="E53" s="39"/>
      <c r="F53" s="39"/>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9"/>
      <c r="AM53" s="39"/>
      <c r="AN53" s="36"/>
    </row>
    <row r="54" spans="1:40" ht="24.9" customHeight="1" x14ac:dyDescent="0.2">
      <c r="A54" s="36"/>
      <c r="B54" s="44"/>
      <c r="C54" s="519" t="str">
        <f>IF(VLOOKUP($AK$1,[3]選択肢!$A$1:$J$31,C59,FALSE)=0,"-",VLOOKUP($AK$1,[3]選択肢!$A$1:$J$31,C59,FALSE))</f>
        <v>管理者</v>
      </c>
      <c r="D54" s="520"/>
      <c r="E54" s="528" t="str">
        <f>IF(VLOOKUP($AK$1,[3]選択肢!$A$1:$J$31,E59,FALSE)=0,"-",VLOOKUP($AK$1,[3]選択肢!$A$1:$J$31,E59,FALSE))</f>
        <v>サービス管理責任者</v>
      </c>
      <c r="F54" s="528"/>
      <c r="G54" s="528"/>
      <c r="H54" s="528"/>
      <c r="I54" s="519" t="str">
        <f>IF(VLOOKUP($AK$1,[3]選択肢!$A$1:$J$31,I59,FALSE)=0,"-",VLOOKUP($AK$1,[3]選択肢!$A$1:$J$31,I59,FALSE))</f>
        <v>世話人</v>
      </c>
      <c r="J54" s="520"/>
      <c r="K54" s="520"/>
      <c r="L54" s="520"/>
      <c r="M54" s="520"/>
      <c r="N54" s="521"/>
      <c r="O54" s="519" t="str">
        <f>IF(VLOOKUP($AK$1,[3]選択肢!$A$1:$J$31,O59,FALSE)=0,"-",VLOOKUP($AK$1,[3]選択肢!$A$1:$J$31,O59,FALSE))</f>
        <v>生活支援員</v>
      </c>
      <c r="P54" s="520"/>
      <c r="Q54" s="520"/>
      <c r="R54" s="520"/>
      <c r="S54" s="520"/>
      <c r="T54" s="521"/>
      <c r="U54" s="519" t="str">
        <f>IF(VLOOKUP($AK$1,[3]選択肢!$A$1:$J$31,U59,FALSE)=0,"-",VLOOKUP($AK$1,[3]選択肢!$A$1:$J$31,U59,FALSE))</f>
        <v>その他職員</v>
      </c>
      <c r="V54" s="520"/>
      <c r="W54" s="520"/>
      <c r="X54" s="520"/>
      <c r="Y54" s="520"/>
      <c r="Z54" s="521"/>
      <c r="AA54" s="519" t="str">
        <f>IF(VLOOKUP($AK$1,[3]選択肢!$A$1:$J$31,AA59,FALSE)=0,"-",VLOOKUP($AK$1,[3]選択肢!$A$1:$J$31,AA59,FALSE))</f>
        <v>-</v>
      </c>
      <c r="AB54" s="520"/>
      <c r="AC54" s="520"/>
      <c r="AD54" s="520"/>
      <c r="AE54" s="520"/>
      <c r="AF54" s="521"/>
      <c r="AG54" s="528" t="str">
        <f>IF(VLOOKUP($AK$1,[3]選択肢!$A$1:$J$31,AG59,FALSE)=0,"-",VLOOKUP($AK$1,[3]選択肢!$A$1:$J$31,AG59,FALSE))</f>
        <v>-</v>
      </c>
      <c r="AH54" s="528"/>
      <c r="AI54" s="528"/>
      <c r="AJ54" s="528"/>
      <c r="AK54" s="528"/>
      <c r="AL54" s="528" t="str">
        <f>IF(VLOOKUP($AK$1,[3]選択肢!$A$1:$J$31,AL59,FALSE)=0,"-",VLOOKUP($AK$1,[3]選択肢!$A$1:$J$31,AL59,FALSE))</f>
        <v>-</v>
      </c>
      <c r="AM54" s="528"/>
      <c r="AN54" s="36"/>
    </row>
    <row r="55" spans="1:40" ht="18" customHeight="1" x14ac:dyDescent="0.2">
      <c r="A55" s="36"/>
      <c r="B55" s="44"/>
      <c r="C55" s="71" t="s">
        <v>165</v>
      </c>
      <c r="D55" s="71" t="s">
        <v>166</v>
      </c>
      <c r="E55" s="72" t="s">
        <v>165</v>
      </c>
      <c r="F55" s="529" t="s">
        <v>166</v>
      </c>
      <c r="G55" s="529"/>
      <c r="H55" s="529"/>
      <c r="I55" s="525" t="s">
        <v>165</v>
      </c>
      <c r="J55" s="526"/>
      <c r="K55" s="527"/>
      <c r="L55" s="525" t="s">
        <v>166</v>
      </c>
      <c r="M55" s="526"/>
      <c r="N55" s="527"/>
      <c r="O55" s="525" t="s">
        <v>165</v>
      </c>
      <c r="P55" s="526"/>
      <c r="Q55" s="527"/>
      <c r="R55" s="525" t="s">
        <v>166</v>
      </c>
      <c r="S55" s="526"/>
      <c r="T55" s="527"/>
      <c r="U55" s="525" t="s">
        <v>165</v>
      </c>
      <c r="V55" s="526"/>
      <c r="W55" s="527"/>
      <c r="X55" s="525" t="s">
        <v>166</v>
      </c>
      <c r="Y55" s="526"/>
      <c r="Z55" s="527"/>
      <c r="AA55" s="525" t="s">
        <v>165</v>
      </c>
      <c r="AB55" s="526"/>
      <c r="AC55" s="527"/>
      <c r="AD55" s="525" t="s">
        <v>166</v>
      </c>
      <c r="AE55" s="526"/>
      <c r="AF55" s="527"/>
      <c r="AG55" s="525" t="s">
        <v>165</v>
      </c>
      <c r="AH55" s="526"/>
      <c r="AI55" s="527"/>
      <c r="AJ55" s="525" t="s">
        <v>166</v>
      </c>
      <c r="AK55" s="527"/>
      <c r="AL55" s="72" t="s">
        <v>82</v>
      </c>
      <c r="AM55" s="72" t="s">
        <v>81</v>
      </c>
      <c r="AN55" s="36"/>
    </row>
    <row r="56" spans="1:40" ht="18" customHeight="1" x14ac:dyDescent="0.2">
      <c r="A56" s="36"/>
      <c r="B56" s="73" t="s">
        <v>167</v>
      </c>
      <c r="C56" s="72">
        <f>COUNTIFS($B$11:$B$30,C$54,$C$11:$C$30,"A",$E$11:$E$30,"*")</f>
        <v>0</v>
      </c>
      <c r="D56" s="72">
        <f>COUNTIFS($B$11:$B$30,C$54,$C$11:$C$30,"B",$E$11:$E$30,"*")</f>
        <v>0</v>
      </c>
      <c r="E56" s="72">
        <f>COUNTIFS($B$11:$B$30,E$54,$C$11:$C$30,"A",$E$11:$E$30,"*")</f>
        <v>1</v>
      </c>
      <c r="F56" s="525">
        <f>COUNTIFS($B$11:$B$30,E$54,$C$11:$C$30,"B",$E$11:$E$30,"*")</f>
        <v>1</v>
      </c>
      <c r="G56" s="526"/>
      <c r="H56" s="527"/>
      <c r="I56" s="525">
        <f>COUNTIFS($B$11:$B$30,I$54,$C$11:$C$30,"A",$E$11:$E$30,"*")</f>
        <v>0</v>
      </c>
      <c r="J56" s="526"/>
      <c r="K56" s="527"/>
      <c r="L56" s="525">
        <f>COUNTIFS($B$11:$B$30,I$54,$C$11:$C$30,"B",$E$11:$E$30,"*")</f>
        <v>0</v>
      </c>
      <c r="M56" s="526"/>
      <c r="N56" s="527"/>
      <c r="O56" s="525">
        <f>COUNTIFS($B$11:$B$30,O$54,$C$11:$C$30,"A",$E$11:$E$30,"*")</f>
        <v>0</v>
      </c>
      <c r="P56" s="526"/>
      <c r="Q56" s="527"/>
      <c r="R56" s="525">
        <f>COUNTIFS($B$11:$B$30,O$54,$C$11:$C$30,"B",$E$11:$E$30,"*")</f>
        <v>0</v>
      </c>
      <c r="S56" s="526"/>
      <c r="T56" s="527"/>
      <c r="U56" s="525">
        <f>COUNTIFS($B$11:$B$30,U$54,$C$11:$C$30,"A",$E$11:$E$30,"*")</f>
        <v>0</v>
      </c>
      <c r="V56" s="526"/>
      <c r="W56" s="527"/>
      <c r="X56" s="525">
        <f>COUNTIFS($B$11:$B$30,U$54,$C$11:$C$30,"B",$E$11:$E$30,"*")</f>
        <v>0</v>
      </c>
      <c r="Y56" s="526"/>
      <c r="Z56" s="527"/>
      <c r="AA56" s="525">
        <f>COUNTIFS($B$11:$B$30,AA$54,$C$11:$C$30,"A",$E$11:$E$30,"*")</f>
        <v>0</v>
      </c>
      <c r="AB56" s="526"/>
      <c r="AC56" s="527"/>
      <c r="AD56" s="525">
        <f>COUNTIFS($B$11:$B$30,AA$54,$C$11:$C$30,"B",$E$11:$E$30,"*")</f>
        <v>0</v>
      </c>
      <c r="AE56" s="526"/>
      <c r="AF56" s="527"/>
      <c r="AG56" s="525">
        <f>COUNTIFS($B$11:$B$30,AG$54,$C$11:$C$30,"A",$E$11:$E$30,"*")</f>
        <v>0</v>
      </c>
      <c r="AH56" s="526"/>
      <c r="AI56" s="527"/>
      <c r="AJ56" s="525">
        <f>COUNTIFS($B$11:$B$30,AG$54,$C$11:$C$30,"B",$E$11:$E$30,"*")</f>
        <v>0</v>
      </c>
      <c r="AK56" s="527"/>
      <c r="AL56" s="72">
        <f>COUNTIFS($B$11:$B$30,AL$54,$C$11:$C$30,"A",$E$11:$E$30,"*")</f>
        <v>0</v>
      </c>
      <c r="AM56" s="72">
        <f>COUNTIFS($B$11:$B$30,AL$54,$C$11:$C$30,"B",$E$11:$E$30,"*")</f>
        <v>0</v>
      </c>
      <c r="AN56" s="36"/>
    </row>
    <row r="57" spans="1:40" ht="18" customHeight="1" x14ac:dyDescent="0.2">
      <c r="A57" s="36"/>
      <c r="B57" s="60" t="s">
        <v>168</v>
      </c>
      <c r="C57" s="74"/>
      <c r="D57" s="74"/>
      <c r="E57" s="72">
        <f>COUNTIFS($B$11:$B$30,E$54,$C$11:$C$30,"C",$E$11:$E$30,"*")</f>
        <v>1</v>
      </c>
      <c r="F57" s="525">
        <f>COUNTIFS($B$11:$B$30,E$54,$C$11:$C$30,"D",$E$11:$E$30,"*")</f>
        <v>1</v>
      </c>
      <c r="G57" s="526"/>
      <c r="H57" s="527"/>
      <c r="I57" s="525">
        <f>COUNTIFS($B$11:$B$30,I$54,$C$11:$C$30,"C",$E$11:$E$30,"*")</f>
        <v>0</v>
      </c>
      <c r="J57" s="526"/>
      <c r="K57" s="527"/>
      <c r="L57" s="525">
        <f>COUNTIFS($B$11:$B$30,I$54,$C$11:$C$30,"D",$E$11:$E$30,"*")</f>
        <v>0</v>
      </c>
      <c r="M57" s="526"/>
      <c r="N57" s="527"/>
      <c r="O57" s="525">
        <f>COUNTIFS($B$11:$B$30,O$54,$C$11:$C$30,"C",$E$11:$E$30,"*")</f>
        <v>0</v>
      </c>
      <c r="P57" s="526"/>
      <c r="Q57" s="527"/>
      <c r="R57" s="525">
        <f>COUNTIFS($B$11:$B$30,O$54,$C$11:$C$30,"D",$E$11:$E$30,"*")</f>
        <v>0</v>
      </c>
      <c r="S57" s="526"/>
      <c r="T57" s="527"/>
      <c r="U57" s="525">
        <f>COUNTIFS($B$11:$B$30,U$54,$C$11:$C$30,"C",$E$11:$E$30,"*")</f>
        <v>0</v>
      </c>
      <c r="V57" s="526"/>
      <c r="W57" s="527"/>
      <c r="X57" s="525">
        <f>COUNTIFS($B$11:$B$30,U$54,$C$11:$C$30,"D",$E$11:$E$30,"*")</f>
        <v>0</v>
      </c>
      <c r="Y57" s="526"/>
      <c r="Z57" s="527"/>
      <c r="AA57" s="525">
        <f>COUNTIFS($B$11:$B$30,AA$54,$C$11:$C$30,"C",$E$11:$E$30,"*")</f>
        <v>0</v>
      </c>
      <c r="AB57" s="526"/>
      <c r="AC57" s="527"/>
      <c r="AD57" s="525">
        <f>COUNTIFS($B$11:$B$30,AA$54,$C$11:$C$30,"D",$E$11:$E$30,"*")</f>
        <v>0</v>
      </c>
      <c r="AE57" s="526"/>
      <c r="AF57" s="527"/>
      <c r="AG57" s="525">
        <f>COUNTIFS($B$11:$B$30,AG$54,$C$11:$C$30,"C",$E$11:$E$30,"*")</f>
        <v>0</v>
      </c>
      <c r="AH57" s="526"/>
      <c r="AI57" s="527"/>
      <c r="AJ57" s="525">
        <f>COUNTIFS($B$11:$B$30,AG$54,$C$11:$C$30,"D",$E$11:$E$30,"*")</f>
        <v>0</v>
      </c>
      <c r="AK57" s="527"/>
      <c r="AL57" s="72">
        <f>COUNTIFS($B$11:$B$30,AL$54,$C$11:$C$30,"C",$E$11:$E$30,"*")</f>
        <v>0</v>
      </c>
      <c r="AM57" s="72">
        <f>COUNTIFS($B$11:$B$30,AL$54,$C$11:$C$30,"D",$E$11:$E$30,"*")</f>
        <v>0</v>
      </c>
      <c r="AN57" s="36"/>
    </row>
    <row r="58" spans="1:40" ht="24.9" customHeight="1" x14ac:dyDescent="0.2">
      <c r="A58" s="36"/>
      <c r="B58" s="60" t="s">
        <v>169</v>
      </c>
      <c r="C58" s="523"/>
      <c r="D58" s="524"/>
      <c r="E58" s="519" t="str">
        <f>IF($AK$3="４週",SUMIFS($AK$11:$AK$30,$B$11:$B$30,E54)/4/$AH$5,IF($AK$3="歴月",SUMIFS($AK$11:$AK$30,$B$11:$B$30,E54)/$AL$5,"記載する期間を選択してください"))</f>
        <v>記載する期間を選択してください</v>
      </c>
      <c r="F58" s="520"/>
      <c r="G58" s="520"/>
      <c r="H58" s="521"/>
      <c r="I58" s="519" t="str">
        <f>IF($AK$3="４週",SUMIFS($AK$11:$AK$30,$B$11:$B$30,I54)/4/$AH$5,IF($AK$3="歴月",SUMIFS($AK$11:$AK$30,$B$11:$B$30,I54)/$AL$5,"記載する期間を選択してください"))</f>
        <v>記載する期間を選択してください</v>
      </c>
      <c r="J58" s="520"/>
      <c r="K58" s="520"/>
      <c r="L58" s="520"/>
      <c r="M58" s="520"/>
      <c r="N58" s="521"/>
      <c r="O58" s="519" t="str">
        <f>IF($AK$3="４週",SUMIFS($AK$11:$AK$30,$B$11:$B$30,O54)/4/$AH$5,IF($AK$3="歴月",SUMIFS($AK$11:$AK$30,$B$11:$B$30,O54)/$AL$5,"記載する期間を選択してください"))</f>
        <v>記載する期間を選択してください</v>
      </c>
      <c r="P58" s="520"/>
      <c r="Q58" s="520"/>
      <c r="R58" s="520"/>
      <c r="S58" s="520"/>
      <c r="T58" s="521"/>
      <c r="U58" s="519" t="str">
        <f>IF($AK$3="４週",SUMIFS($AK$11:$AK$30,$B$11:$B$30,U54)/4/$AH$5,IF($AK$3="歴月",SUMIFS($AK$11:$AK$30,$B$11:$B$30,U54)/$AL$5,"記載する期間を選択してください"))</f>
        <v>記載する期間を選択してください</v>
      </c>
      <c r="V58" s="520"/>
      <c r="W58" s="520"/>
      <c r="X58" s="520"/>
      <c r="Y58" s="520"/>
      <c r="Z58" s="521"/>
      <c r="AA58" s="519" t="str">
        <f>IF($AK$3="４週",SUMIFS($AK$11:$AK$30,$B$11:$B$30,AA54)/4/$AH$5,IF($AK$3="歴月",SUMIFS($AK$11:$AK$30,$B$11:$B$30,AA54)/$AL$5,"記載する期間を選択してください"))</f>
        <v>記載する期間を選択してください</v>
      </c>
      <c r="AB58" s="520"/>
      <c r="AC58" s="520"/>
      <c r="AD58" s="520"/>
      <c r="AE58" s="520"/>
      <c r="AF58" s="521"/>
      <c r="AG58" s="519" t="str">
        <f>IF($AK$3="４週",SUMIFS($AK$11:$AK$30,$B$11:$B$30,AG54)/4/$AH$5,IF($AK$3="歴月",SUMIFS($AK$11:$AK$30,$B$11:$B$30,AG54)/$AL$5,"記載する期間を選択してください"))</f>
        <v>記載する期間を選択してください</v>
      </c>
      <c r="AH58" s="520"/>
      <c r="AI58" s="520"/>
      <c r="AJ58" s="520"/>
      <c r="AK58" s="521"/>
      <c r="AL58" s="519" t="str">
        <f>IF($AK$3="４週",SUMIFS($AK$11:$AK$30,$B$11:$B$30,AL54)/4/$AH$5,IF($AK$3="歴月",SUMIFS($AK$11:$AK$30,$B$11:$B$30,AL54)/$AL$5,"記載する期間を選択してください"))</f>
        <v>記載する期間を選択してください</v>
      </c>
      <c r="AM58" s="521"/>
      <c r="AN58" s="36"/>
    </row>
    <row r="59" spans="1:40" ht="5.0999999999999996" customHeight="1" x14ac:dyDescent="0.2">
      <c r="A59" s="36"/>
      <c r="B59" s="1"/>
      <c r="C59" s="75">
        <v>2</v>
      </c>
      <c r="D59" s="75"/>
      <c r="E59" s="75">
        <v>3</v>
      </c>
      <c r="F59" s="75"/>
      <c r="G59" s="75"/>
      <c r="H59" s="75"/>
      <c r="I59" s="75">
        <v>4</v>
      </c>
      <c r="J59" s="75"/>
      <c r="K59" s="75"/>
      <c r="L59" s="75"/>
      <c r="M59" s="75"/>
      <c r="N59" s="75"/>
      <c r="O59" s="75">
        <v>5</v>
      </c>
      <c r="P59" s="75"/>
      <c r="Q59" s="75"/>
      <c r="R59" s="75"/>
      <c r="S59" s="75"/>
      <c r="T59" s="75"/>
      <c r="U59" s="75">
        <v>6</v>
      </c>
      <c r="V59" s="75"/>
      <c r="W59" s="75"/>
      <c r="X59" s="75"/>
      <c r="Y59" s="75"/>
      <c r="Z59" s="75"/>
      <c r="AA59" s="75">
        <v>7</v>
      </c>
      <c r="AB59" s="75"/>
      <c r="AC59" s="75"/>
      <c r="AD59" s="75"/>
      <c r="AE59" s="75"/>
      <c r="AF59" s="75"/>
      <c r="AG59" s="75">
        <v>8</v>
      </c>
      <c r="AH59" s="75"/>
      <c r="AI59" s="75"/>
      <c r="AJ59" s="75"/>
      <c r="AK59" s="75"/>
      <c r="AL59" s="75">
        <v>9</v>
      </c>
      <c r="AM59" s="76"/>
      <c r="AN59" s="36"/>
    </row>
    <row r="60" spans="1:40" ht="15" customHeight="1" x14ac:dyDescent="0.2">
      <c r="A60" s="58" t="s">
        <v>170</v>
      </c>
      <c r="B60" s="77"/>
      <c r="C60" s="78"/>
      <c r="D60" s="78"/>
      <c r="E60" s="78"/>
      <c r="F60" s="79"/>
      <c r="G60" s="78"/>
      <c r="H60" s="75"/>
      <c r="I60" s="75"/>
      <c r="J60" s="75"/>
      <c r="K60" s="75"/>
      <c r="L60" s="75"/>
      <c r="M60" s="75"/>
      <c r="N60" s="75"/>
      <c r="O60" s="75"/>
      <c r="P60" s="75"/>
      <c r="Q60" s="75"/>
      <c r="R60" s="75">
        <v>6</v>
      </c>
      <c r="S60" s="75"/>
      <c r="T60" s="75"/>
      <c r="U60" s="75"/>
      <c r="V60" s="75"/>
      <c r="W60" s="75"/>
      <c r="X60" s="75">
        <v>7</v>
      </c>
      <c r="Y60" s="75"/>
      <c r="Z60" s="75"/>
      <c r="AA60" s="75"/>
      <c r="AB60" s="75"/>
      <c r="AC60" s="75"/>
      <c r="AD60" s="75">
        <v>8</v>
      </c>
      <c r="AE60" s="75"/>
      <c r="AF60" s="75"/>
      <c r="AG60" s="80"/>
      <c r="AH60" s="80"/>
      <c r="AI60" s="80"/>
      <c r="AJ60" s="80">
        <v>9</v>
      </c>
      <c r="AK60" s="81"/>
      <c r="AL60" s="81"/>
      <c r="AM60" s="36"/>
    </row>
    <row r="61" spans="1:40" s="58" customFormat="1" ht="15" customHeight="1" x14ac:dyDescent="0.2">
      <c r="A61" s="58" t="s">
        <v>171</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s="58" customFormat="1" ht="15" customHeight="1" x14ac:dyDescent="0.2">
      <c r="A62" s="58" t="s">
        <v>172</v>
      </c>
      <c r="B62" s="69"/>
      <c r="C62" s="69"/>
      <c r="D62" s="69"/>
      <c r="E62" s="69"/>
      <c r="F62" s="69"/>
      <c r="G62" s="69"/>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40" s="58" customFormat="1" ht="15" customHeight="1" x14ac:dyDescent="0.2">
      <c r="A63" s="58" t="s">
        <v>173</v>
      </c>
      <c r="B63" s="69"/>
      <c r="C63" s="69"/>
      <c r="D63" s="69"/>
      <c r="E63" s="69"/>
      <c r="F63" s="69"/>
      <c r="G63" s="69"/>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40" s="58" customFormat="1" ht="15" customHeight="1" x14ac:dyDescent="0.2">
      <c r="A64" s="58" t="s">
        <v>174</v>
      </c>
      <c r="B64" s="69"/>
      <c r="C64" s="69"/>
      <c r="D64" s="69"/>
      <c r="E64" s="69"/>
      <c r="F64" s="69"/>
      <c r="G64" s="69"/>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7" ht="15" customHeight="1" x14ac:dyDescent="0.2">
      <c r="A65" s="58" t="s">
        <v>175</v>
      </c>
      <c r="B65" s="82"/>
      <c r="C65" s="58"/>
      <c r="D65" s="58"/>
      <c r="E65" s="58"/>
      <c r="F65" s="58"/>
      <c r="G65" s="58"/>
    </row>
    <row r="66" spans="1:7" ht="15" customHeight="1" x14ac:dyDescent="0.2">
      <c r="A66" s="58" t="s">
        <v>176</v>
      </c>
      <c r="B66" s="82"/>
      <c r="C66" s="58"/>
      <c r="D66" s="58"/>
      <c r="E66" s="58"/>
      <c r="F66" s="58"/>
      <c r="G66" s="58"/>
    </row>
    <row r="67" spans="1:7" ht="15" customHeight="1" x14ac:dyDescent="0.2">
      <c r="A67" s="58"/>
      <c r="B67" s="73" t="s">
        <v>177</v>
      </c>
      <c r="C67" s="522" t="s">
        <v>178</v>
      </c>
      <c r="D67" s="522"/>
      <c r="E67" s="522"/>
      <c r="F67" s="58"/>
      <c r="G67" s="58"/>
    </row>
    <row r="68" spans="1:7" ht="15" customHeight="1" x14ac:dyDescent="0.2">
      <c r="A68" s="58"/>
      <c r="B68" s="83" t="s">
        <v>179</v>
      </c>
      <c r="C68" s="518" t="s">
        <v>180</v>
      </c>
      <c r="D68" s="518"/>
      <c r="E68" s="518"/>
      <c r="F68" s="58"/>
      <c r="G68" s="58"/>
    </row>
    <row r="69" spans="1:7" ht="15" customHeight="1" x14ac:dyDescent="0.2">
      <c r="A69" s="58"/>
      <c r="B69" s="83" t="s">
        <v>181</v>
      </c>
      <c r="C69" s="518" t="s">
        <v>182</v>
      </c>
      <c r="D69" s="518"/>
      <c r="E69" s="518"/>
      <c r="F69" s="58"/>
      <c r="G69" s="58"/>
    </row>
    <row r="70" spans="1:7" ht="15" customHeight="1" x14ac:dyDescent="0.2">
      <c r="A70" s="58"/>
      <c r="B70" s="83" t="s">
        <v>183</v>
      </c>
      <c r="C70" s="518" t="s">
        <v>184</v>
      </c>
      <c r="D70" s="518"/>
      <c r="E70" s="518"/>
      <c r="F70" s="58"/>
      <c r="G70" s="58"/>
    </row>
    <row r="71" spans="1:7" ht="15" customHeight="1" x14ac:dyDescent="0.2">
      <c r="A71" s="58"/>
      <c r="B71" s="83" t="s">
        <v>185</v>
      </c>
      <c r="C71" s="518" t="s">
        <v>186</v>
      </c>
      <c r="D71" s="518"/>
      <c r="E71" s="518"/>
      <c r="F71" s="58"/>
      <c r="G71" s="58"/>
    </row>
    <row r="72" spans="1:7" ht="15" customHeight="1" x14ac:dyDescent="0.2">
      <c r="A72" s="58"/>
      <c r="B72" s="58" t="s">
        <v>187</v>
      </c>
      <c r="C72" s="58"/>
      <c r="D72" s="58"/>
      <c r="E72" s="58"/>
      <c r="F72" s="58"/>
      <c r="G72" s="58"/>
    </row>
    <row r="73" spans="1:7" ht="15" customHeight="1" x14ac:dyDescent="0.2">
      <c r="A73" s="58"/>
      <c r="B73" s="58" t="s">
        <v>188</v>
      </c>
      <c r="C73" s="58"/>
      <c r="D73" s="58"/>
      <c r="E73" s="58"/>
      <c r="F73" s="58"/>
      <c r="G73" s="58"/>
    </row>
    <row r="74" spans="1:7" ht="15" customHeight="1" x14ac:dyDescent="0.2">
      <c r="A74" s="58"/>
      <c r="B74" s="58" t="s">
        <v>189</v>
      </c>
      <c r="C74" s="58"/>
      <c r="D74" s="58"/>
      <c r="E74" s="58"/>
      <c r="F74" s="58"/>
      <c r="G74" s="58"/>
    </row>
    <row r="75" spans="1:7" ht="15" customHeight="1" x14ac:dyDescent="0.2">
      <c r="A75" s="58" t="s">
        <v>190</v>
      </c>
      <c r="B75" s="82"/>
      <c r="C75" s="58"/>
      <c r="D75" s="58"/>
      <c r="E75" s="58"/>
      <c r="F75" s="58"/>
      <c r="G75" s="58"/>
    </row>
    <row r="76" spans="1:7" ht="15" customHeight="1" x14ac:dyDescent="0.2">
      <c r="A76" s="58" t="s">
        <v>191</v>
      </c>
      <c r="B76" s="82"/>
      <c r="C76" s="58"/>
      <c r="D76" s="58"/>
      <c r="E76" s="58"/>
      <c r="F76" s="58"/>
      <c r="G76" s="58"/>
    </row>
    <row r="77" spans="1:7" ht="15" customHeight="1" x14ac:dyDescent="0.2">
      <c r="A77" s="58" t="s">
        <v>192</v>
      </c>
      <c r="B77" s="82"/>
      <c r="C77" s="58"/>
      <c r="D77" s="58"/>
      <c r="E77" s="58"/>
      <c r="F77" s="58"/>
      <c r="G77" s="58"/>
    </row>
    <row r="78" spans="1:7" ht="15" customHeight="1" x14ac:dyDescent="0.2">
      <c r="A78" s="58" t="s">
        <v>193</v>
      </c>
      <c r="B78" s="82"/>
      <c r="C78" s="58"/>
      <c r="D78" s="58"/>
      <c r="E78" s="58"/>
      <c r="F78" s="58"/>
      <c r="G78" s="58"/>
    </row>
    <row r="79" spans="1:7" ht="15" customHeight="1" x14ac:dyDescent="0.2">
      <c r="A79" s="58" t="s">
        <v>194</v>
      </c>
      <c r="B79" s="82"/>
      <c r="C79" s="58"/>
      <c r="D79" s="58"/>
      <c r="E79" s="58"/>
      <c r="F79" s="58"/>
      <c r="G79" s="58"/>
    </row>
    <row r="80" spans="1:7" ht="15" customHeight="1" x14ac:dyDescent="0.2">
      <c r="A80" s="58" t="s">
        <v>195</v>
      </c>
      <c r="B80" s="82"/>
      <c r="C80" s="58"/>
      <c r="D80" s="58"/>
      <c r="E80" s="58"/>
      <c r="F80" s="58"/>
      <c r="G80" s="58"/>
    </row>
    <row r="81" spans="1:7" ht="15" customHeight="1" x14ac:dyDescent="0.2">
      <c r="A81" s="58" t="s">
        <v>196</v>
      </c>
      <c r="B81" s="82"/>
      <c r="C81" s="58"/>
      <c r="D81" s="58"/>
      <c r="E81" s="58"/>
      <c r="F81" s="58"/>
      <c r="G81" s="58"/>
    </row>
    <row r="82" spans="1:7" ht="15" customHeight="1" x14ac:dyDescent="0.2">
      <c r="A82" s="58" t="s">
        <v>197</v>
      </c>
      <c r="B82" s="82"/>
      <c r="C82" s="58"/>
      <c r="D82" s="58"/>
      <c r="E82" s="58"/>
      <c r="F82" s="58"/>
      <c r="G82" s="58"/>
    </row>
    <row r="83" spans="1:7" ht="15" customHeight="1" x14ac:dyDescent="0.2">
      <c r="A83" s="58" t="s">
        <v>198</v>
      </c>
      <c r="B83" s="82"/>
      <c r="C83" s="58"/>
      <c r="D83" s="58"/>
      <c r="E83" s="58"/>
      <c r="F83" s="58"/>
      <c r="G83" s="58"/>
    </row>
    <row r="84" spans="1:7" ht="15" customHeight="1" x14ac:dyDescent="0.2">
      <c r="A84" s="58" t="s">
        <v>199</v>
      </c>
      <c r="B84" s="82"/>
      <c r="C84" s="58"/>
      <c r="D84" s="58"/>
      <c r="E84" s="58"/>
      <c r="F84" s="58"/>
      <c r="G84" s="58"/>
    </row>
    <row r="85" spans="1:7" ht="15" customHeight="1" x14ac:dyDescent="0.2">
      <c r="A85" s="58" t="s">
        <v>200</v>
      </c>
      <c r="B85" s="82"/>
      <c r="C85" s="58"/>
      <c r="D85" s="58"/>
      <c r="E85" s="58"/>
      <c r="F85" s="58"/>
      <c r="G85" s="58"/>
    </row>
    <row r="86" spans="1:7" ht="15" customHeight="1" x14ac:dyDescent="0.2">
      <c r="A86" s="58" t="s">
        <v>201</v>
      </c>
      <c r="B86" s="82"/>
      <c r="C86" s="58"/>
      <c r="D86" s="58"/>
      <c r="E86" s="58"/>
      <c r="F86" s="58"/>
      <c r="G86" s="58"/>
    </row>
    <row r="87" spans="1:7" ht="15" customHeight="1" x14ac:dyDescent="0.2">
      <c r="A87" s="58" t="s">
        <v>202</v>
      </c>
      <c r="B87" s="82"/>
      <c r="C87" s="58"/>
      <c r="D87" s="58"/>
      <c r="E87" s="58"/>
      <c r="F87" s="58"/>
      <c r="G87" s="58"/>
    </row>
  </sheetData>
  <mergeCells count="264">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U56:W56"/>
    <mergeCell ref="F57:H57"/>
    <mergeCell ref="I57:K57"/>
    <mergeCell ref="L57:N57"/>
    <mergeCell ref="O57:Q57"/>
    <mergeCell ref="R57:T57"/>
    <mergeCell ref="F56:H56"/>
    <mergeCell ref="I56:K56"/>
    <mergeCell ref="L56:N56"/>
    <mergeCell ref="O56:Q56"/>
    <mergeCell ref="R56:T5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U45:W45"/>
    <mergeCell ref="X45:Z45"/>
    <mergeCell ref="R44:T44"/>
    <mergeCell ref="U44:W44"/>
    <mergeCell ref="X44:Z44"/>
    <mergeCell ref="AA43:AC43"/>
    <mergeCell ref="AD43:AF43"/>
    <mergeCell ref="AG43:AI43"/>
    <mergeCell ref="AJ43:AK43"/>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U41:W41"/>
    <mergeCell ref="X41:Z41"/>
    <mergeCell ref="R40:T40"/>
    <mergeCell ref="U40:W40"/>
    <mergeCell ref="X40:Z40"/>
    <mergeCell ref="AA39:AC39"/>
    <mergeCell ref="AD39:AF39"/>
    <mergeCell ref="AG39:AI39"/>
    <mergeCell ref="AJ39:AK39"/>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R38:T38"/>
    <mergeCell ref="U38:W38"/>
    <mergeCell ref="X38:Z38"/>
    <mergeCell ref="AA37:AC37"/>
    <mergeCell ref="AD37:AF37"/>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6">
    <dataValidation operator="greaterThanOrEqual" allowBlank="1" showInputMessage="1" showErrorMessage="1" sqref="I48:I49 I52 L48:L49 L52 AL37:AL46 AJ37:AJ47 AM36 AM42 AM44 AM46" xr:uid="{8B6CC965-31C8-4000-B2CD-D80CC047EFB7}"/>
    <dataValidation type="list" allowBlank="1" showInputMessage="1" showErrorMessage="1" sqref="C11:C30" xr:uid="{DB339A2B-3E8E-4BF5-B723-8F206D929D16}">
      <formula1>"A,B,C,D"</formula1>
    </dataValidation>
    <dataValidation type="list" allowBlank="1" showInputMessage="1" showErrorMessage="1" sqref="AK4:AN4" xr:uid="{6CA4B1CD-2E27-40BF-B3F3-53BAF8FB3A76}">
      <formula1>"予定,実績"</formula1>
    </dataValidation>
    <dataValidation type="list" allowBlank="1" showInputMessage="1" showErrorMessage="1" sqref="AK3:AN3" xr:uid="{B91FDB22-6C83-4E6E-A07B-93252E6148F2}">
      <formula1>"４週,歴月"</formula1>
    </dataValidation>
    <dataValidation type="list" allowBlank="1" showInputMessage="1" showErrorMessage="1" sqref="B11:B30" xr:uid="{B06FA013-439B-474D-9696-A6F11514DAF7}">
      <formula1>INDIRECT($AK$1)</formula1>
    </dataValidation>
    <dataValidation type="whole" operator="greaterThanOrEqual" allowBlank="1" showInputMessage="1" showErrorMessage="1" sqref="L37:L47 O37:O47 R37:R47 U37:U47 X37:X47 AA37:AA47 AD37:AD47 I37:I47 AG37:AG47 D37:F47" xr:uid="{CDABE587-C075-4E82-996F-689B870D26BE}">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5689A-CDED-4FE8-B257-3035B246EED3}">
  <sheetPr>
    <tabColor theme="5" tint="0.79998168889431442"/>
  </sheetPr>
  <dimension ref="A1:AQ87"/>
  <sheetViews>
    <sheetView showGridLines="0" topLeftCell="AA1" zoomScaleNormal="100" zoomScaleSheetLayoutView="100" workbookViewId="0">
      <selection activeCell="B11" sqref="B11:B30"/>
    </sheetView>
  </sheetViews>
  <sheetFormatPr defaultColWidth="9.109375" defaultRowHeight="21" customHeight="1" x14ac:dyDescent="0.2"/>
  <cols>
    <col min="1" max="1" width="2.88671875" style="1" customWidth="1"/>
    <col min="2" max="2" width="22.44140625" style="2" customWidth="1"/>
    <col min="3" max="3" width="7.33203125" style="1" customWidth="1"/>
    <col min="4" max="5" width="8.44140625" style="1" customWidth="1"/>
    <col min="6" max="36" width="2.88671875" style="1" customWidth="1"/>
    <col min="37" max="37" width="7.33203125" style="1" customWidth="1"/>
    <col min="38" max="39" width="8.44140625" style="1" customWidth="1"/>
    <col min="40" max="40" width="6.21875" style="1" customWidth="1"/>
    <col min="41" max="16384" width="9.109375" style="1"/>
  </cols>
  <sheetData>
    <row r="1" spans="1:40" ht="24.9" customHeight="1" x14ac:dyDescent="0.2">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239"/>
      <c r="AE1" s="239"/>
      <c r="AF1" s="239"/>
      <c r="AG1" s="239"/>
      <c r="AH1" s="239"/>
      <c r="AI1" s="38" t="s">
        <v>125</v>
      </c>
      <c r="AJ1" s="38"/>
      <c r="AK1" s="567" t="s">
        <v>203</v>
      </c>
      <c r="AL1" s="567"/>
      <c r="AM1" s="567"/>
      <c r="AN1" s="567"/>
    </row>
    <row r="2" spans="1:40" ht="18" customHeight="1" x14ac:dyDescent="0.2">
      <c r="A2" s="36"/>
      <c r="B2" s="39"/>
      <c r="C2" s="39"/>
      <c r="D2" s="39"/>
      <c r="E2" s="39"/>
      <c r="F2" s="39"/>
      <c r="G2" s="39"/>
      <c r="H2" s="39"/>
      <c r="I2" s="39"/>
      <c r="J2" s="39"/>
      <c r="K2" s="39"/>
      <c r="L2" s="39"/>
      <c r="M2" s="568">
        <v>2024</v>
      </c>
      <c r="N2" s="568"/>
      <c r="O2" s="568"/>
      <c r="P2" s="568"/>
      <c r="Q2" s="569" t="s">
        <v>127</v>
      </c>
      <c r="R2" s="569"/>
      <c r="S2" s="568">
        <v>5</v>
      </c>
      <c r="T2" s="568"/>
      <c r="U2" s="569" t="s">
        <v>128</v>
      </c>
      <c r="V2" s="569"/>
      <c r="W2" s="39"/>
      <c r="X2" s="39"/>
      <c r="Y2" s="39"/>
      <c r="Z2" s="36"/>
      <c r="AA2" s="36"/>
      <c r="AC2" s="38"/>
      <c r="AD2" s="39"/>
      <c r="AE2" s="39"/>
      <c r="AF2" s="39"/>
      <c r="AG2" s="39"/>
      <c r="AH2" s="39"/>
      <c r="AI2" s="38" t="s">
        <v>129</v>
      </c>
      <c r="AJ2" s="38"/>
      <c r="AK2" s="570"/>
      <c r="AL2" s="570"/>
      <c r="AM2" s="570"/>
      <c r="AN2" s="570"/>
    </row>
    <row r="3" spans="1:40" ht="18" customHeight="1" x14ac:dyDescent="0.2">
      <c r="A3" s="240"/>
      <c r="B3" s="240"/>
      <c r="C3" s="240"/>
      <c r="D3" s="240"/>
      <c r="E3" s="240"/>
      <c r="F3" s="240"/>
      <c r="G3" s="240"/>
      <c r="H3" s="240"/>
      <c r="I3" s="240"/>
      <c r="J3" s="240"/>
      <c r="K3" s="240"/>
      <c r="L3" s="240"/>
      <c r="M3" s="240"/>
      <c r="N3" s="240"/>
      <c r="O3" s="240"/>
      <c r="P3" s="240"/>
      <c r="Q3" s="240"/>
      <c r="R3" s="240"/>
      <c r="S3" s="240"/>
      <c r="T3" s="240"/>
      <c r="U3" s="240"/>
      <c r="V3" s="240"/>
      <c r="W3" s="240"/>
      <c r="Y3" s="241"/>
      <c r="Z3" s="241"/>
      <c r="AA3" s="241"/>
      <c r="AB3" s="36"/>
      <c r="AC3" s="241"/>
      <c r="AD3" s="241"/>
      <c r="AE3" s="241"/>
      <c r="AF3" s="241"/>
      <c r="AG3" s="241"/>
      <c r="AH3" s="241"/>
      <c r="AI3" s="242" t="s">
        <v>130</v>
      </c>
      <c r="AJ3" s="38"/>
      <c r="AK3" s="571"/>
      <c r="AL3" s="571"/>
      <c r="AM3" s="571"/>
      <c r="AN3" s="571"/>
    </row>
    <row r="4" spans="1:40" ht="18" customHeight="1" x14ac:dyDescent="0.2">
      <c r="A4" s="240"/>
      <c r="B4" s="240"/>
      <c r="C4" s="240"/>
      <c r="D4" s="240"/>
      <c r="E4" s="240"/>
      <c r="F4" s="240"/>
      <c r="G4" s="240"/>
      <c r="H4" s="240"/>
      <c r="I4" s="240"/>
      <c r="J4" s="240"/>
      <c r="K4" s="240"/>
      <c r="L4" s="240"/>
      <c r="M4" s="240"/>
      <c r="N4" s="240"/>
      <c r="O4" s="240"/>
      <c r="P4" s="240"/>
      <c r="Q4" s="240"/>
      <c r="R4" s="240"/>
      <c r="S4" s="240"/>
      <c r="T4" s="240"/>
      <c r="U4" s="240"/>
      <c r="V4" s="240"/>
      <c r="W4" s="240"/>
      <c r="Y4" s="241"/>
      <c r="Z4" s="241"/>
      <c r="AA4" s="241"/>
      <c r="AB4" s="36"/>
      <c r="AC4" s="241"/>
      <c r="AD4" s="241"/>
      <c r="AE4" s="241"/>
      <c r="AF4" s="241"/>
      <c r="AG4" s="241"/>
      <c r="AH4" s="241"/>
      <c r="AI4" s="242" t="s">
        <v>131</v>
      </c>
      <c r="AJ4" s="38"/>
      <c r="AK4" s="571"/>
      <c r="AL4" s="571"/>
      <c r="AM4" s="571"/>
      <c r="AN4" s="571"/>
    </row>
    <row r="5" spans="1:40" ht="18" customHeight="1" x14ac:dyDescent="0.2">
      <c r="A5" s="240"/>
      <c r="B5" s="240"/>
      <c r="C5" s="240"/>
      <c r="D5" s="240"/>
      <c r="E5" s="240"/>
      <c r="F5" s="240"/>
      <c r="G5" s="240"/>
      <c r="H5" s="240"/>
      <c r="I5" s="240"/>
      <c r="J5" s="240"/>
      <c r="K5" s="240"/>
      <c r="L5" s="240"/>
      <c r="M5" s="240"/>
      <c r="N5" s="240"/>
      <c r="O5" s="240"/>
      <c r="P5" s="240"/>
      <c r="Q5" s="240"/>
      <c r="R5" s="240"/>
      <c r="S5" s="240"/>
      <c r="U5" s="240"/>
      <c r="V5" s="240"/>
      <c r="W5" s="240"/>
      <c r="Y5" s="241"/>
      <c r="Z5" s="241"/>
      <c r="AA5" s="241"/>
      <c r="AB5" s="36"/>
      <c r="AC5" s="241"/>
      <c r="AD5" s="241"/>
      <c r="AE5" s="241"/>
      <c r="AF5" s="241"/>
      <c r="AG5" s="242" t="s">
        <v>132</v>
      </c>
      <c r="AH5" s="572"/>
      <c r="AI5" s="572"/>
      <c r="AJ5" s="572"/>
      <c r="AK5" s="241" t="s">
        <v>133</v>
      </c>
      <c r="AL5" s="243"/>
      <c r="AM5" s="241" t="s">
        <v>134</v>
      </c>
      <c r="AN5" s="36"/>
    </row>
    <row r="6" spans="1:40" ht="9.9" customHeight="1" x14ac:dyDescent="0.2">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2">
      <c r="A7" s="554" t="s">
        <v>135</v>
      </c>
      <c r="B7" s="560" t="s">
        <v>136</v>
      </c>
      <c r="C7" s="574" t="s">
        <v>137</v>
      </c>
      <c r="D7" s="522" t="s">
        <v>138</v>
      </c>
      <c r="E7" s="552" t="s">
        <v>139</v>
      </c>
      <c r="F7" s="565" t="s">
        <v>140</v>
      </c>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6" t="s">
        <v>141</v>
      </c>
      <c r="AL7" s="530" t="s">
        <v>142</v>
      </c>
      <c r="AM7" s="558" t="s">
        <v>143</v>
      </c>
      <c r="AN7" s="558"/>
    </row>
    <row r="8" spans="1:40" ht="15" customHeight="1" x14ac:dyDescent="0.2">
      <c r="A8" s="554"/>
      <c r="B8" s="561"/>
      <c r="C8" s="575"/>
      <c r="D8" s="522"/>
      <c r="E8" s="552"/>
      <c r="F8" s="522" t="s">
        <v>15</v>
      </c>
      <c r="G8" s="522"/>
      <c r="H8" s="522"/>
      <c r="I8" s="522"/>
      <c r="J8" s="522"/>
      <c r="K8" s="522"/>
      <c r="L8" s="522"/>
      <c r="M8" s="522" t="s">
        <v>14</v>
      </c>
      <c r="N8" s="522"/>
      <c r="O8" s="522"/>
      <c r="P8" s="522"/>
      <c r="Q8" s="522"/>
      <c r="R8" s="522"/>
      <c r="S8" s="522"/>
      <c r="T8" s="522" t="s">
        <v>13</v>
      </c>
      <c r="U8" s="522"/>
      <c r="V8" s="522"/>
      <c r="W8" s="522"/>
      <c r="X8" s="522"/>
      <c r="Y8" s="522"/>
      <c r="Z8" s="522"/>
      <c r="AA8" s="522" t="s">
        <v>12</v>
      </c>
      <c r="AB8" s="522"/>
      <c r="AC8" s="522"/>
      <c r="AD8" s="522"/>
      <c r="AE8" s="522"/>
      <c r="AF8" s="522"/>
      <c r="AG8" s="522"/>
      <c r="AH8" s="522" t="s">
        <v>144</v>
      </c>
      <c r="AI8" s="522"/>
      <c r="AJ8" s="522"/>
      <c r="AK8" s="566"/>
      <c r="AL8" s="530"/>
      <c r="AM8" s="558"/>
      <c r="AN8" s="558"/>
    </row>
    <row r="9" spans="1:40" ht="15" customHeight="1" x14ac:dyDescent="0.2">
      <c r="A9" s="554"/>
      <c r="B9" s="556" t="s">
        <v>434</v>
      </c>
      <c r="C9" s="575"/>
      <c r="D9" s="522"/>
      <c r="E9" s="552"/>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66"/>
      <c r="AL9" s="530"/>
      <c r="AM9" s="558"/>
      <c r="AN9" s="558"/>
    </row>
    <row r="10" spans="1:40" ht="15" customHeight="1" x14ac:dyDescent="0.2">
      <c r="A10" s="554"/>
      <c r="B10" s="557"/>
      <c r="C10" s="576"/>
      <c r="D10" s="522"/>
      <c r="E10" s="552"/>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66"/>
      <c r="AL10" s="530"/>
      <c r="AM10" s="558"/>
      <c r="AN10" s="558"/>
    </row>
    <row r="11" spans="1:40" ht="18" customHeight="1" x14ac:dyDescent="0.2">
      <c r="A11" s="165">
        <v>1</v>
      </c>
      <c r="B11" s="48" t="s">
        <v>336</v>
      </c>
      <c r="C11" s="49" t="s">
        <v>179</v>
      </c>
      <c r="D11" s="50"/>
      <c r="E11" s="51" t="s">
        <v>179</v>
      </c>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53">
        <f>+SUM(F11:AJ11)</f>
        <v>0</v>
      </c>
      <c r="AL11" s="54">
        <f>IF($AK$3="４週",AK11/4,AK11/(DAY(EOMONTH($F$9,0))/7))</f>
        <v>0</v>
      </c>
      <c r="AM11" s="551"/>
      <c r="AN11" s="551"/>
    </row>
    <row r="12" spans="1:40" ht="18" customHeight="1" x14ac:dyDescent="0.2">
      <c r="A12" s="165">
        <v>2</v>
      </c>
      <c r="B12" s="48" t="s">
        <v>160</v>
      </c>
      <c r="C12" s="49" t="s">
        <v>181</v>
      </c>
      <c r="D12" s="50"/>
      <c r="E12" s="51" t="s">
        <v>181</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53">
        <f t="shared" ref="AK12:AK31" si="0">+SUM(F12:AJ12)</f>
        <v>0</v>
      </c>
      <c r="AL12" s="54">
        <f>IF($AK$3="４週",AK12/4,AK12/(DAY(EOMONTH($F$9,0))/7))</f>
        <v>0</v>
      </c>
      <c r="AM12" s="551"/>
      <c r="AN12" s="551"/>
    </row>
    <row r="13" spans="1:40" ht="18" customHeight="1" x14ac:dyDescent="0.2">
      <c r="A13" s="165">
        <v>3</v>
      </c>
      <c r="B13" s="48" t="s">
        <v>161</v>
      </c>
      <c r="C13" s="49" t="s">
        <v>183</v>
      </c>
      <c r="D13" s="50"/>
      <c r="E13" s="51" t="s">
        <v>183</v>
      </c>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53">
        <f t="shared" si="0"/>
        <v>0</v>
      </c>
      <c r="AL13" s="54">
        <f>IF($AK$3="４週",AK13/4,AK13/(DAY(EOMONTH($F$9,0))/7))</f>
        <v>0</v>
      </c>
      <c r="AM13" s="551"/>
      <c r="AN13" s="551"/>
    </row>
    <row r="14" spans="1:40" ht="18" customHeight="1" x14ac:dyDescent="0.2">
      <c r="A14" s="165">
        <v>4</v>
      </c>
      <c r="B14" s="48" t="s">
        <v>161</v>
      </c>
      <c r="C14" s="49" t="s">
        <v>185</v>
      </c>
      <c r="D14" s="50"/>
      <c r="E14" s="51" t="s">
        <v>185</v>
      </c>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53">
        <f t="shared" si="0"/>
        <v>0</v>
      </c>
      <c r="AL14" s="54">
        <f>IF($AK$3="４週",AK14/4,AK14/(DAY(EOMONTH($F$9,0))/7))</f>
        <v>0</v>
      </c>
      <c r="AM14" s="551"/>
      <c r="AN14" s="551"/>
    </row>
    <row r="15" spans="1:40" ht="18" customHeight="1" x14ac:dyDescent="0.2">
      <c r="A15" s="165">
        <v>5</v>
      </c>
      <c r="B15" s="48"/>
      <c r="C15" s="49"/>
      <c r="D15" s="50"/>
      <c r="E15" s="51"/>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53">
        <f t="shared" si="0"/>
        <v>0</v>
      </c>
      <c r="AL15" s="54">
        <f t="shared" ref="AL15:AL30" si="1">IF($AK$3="４週",AK15/4,AK15/(DAY(EOMONTH($F$9,0))/7))</f>
        <v>0</v>
      </c>
      <c r="AM15" s="551"/>
      <c r="AN15" s="551"/>
    </row>
    <row r="16" spans="1:40" ht="18" customHeight="1" x14ac:dyDescent="0.2">
      <c r="A16" s="165">
        <v>6</v>
      </c>
      <c r="B16" s="48"/>
      <c r="C16" s="49"/>
      <c r="D16" s="50"/>
      <c r="E16" s="51"/>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53">
        <f t="shared" si="0"/>
        <v>0</v>
      </c>
      <c r="AL16" s="54">
        <f t="shared" si="1"/>
        <v>0</v>
      </c>
      <c r="AM16" s="551"/>
      <c r="AN16" s="551"/>
    </row>
    <row r="17" spans="1:40" ht="18" customHeight="1" x14ac:dyDescent="0.2">
      <c r="A17" s="165">
        <v>7</v>
      </c>
      <c r="B17" s="48"/>
      <c r="C17" s="49"/>
      <c r="D17" s="50"/>
      <c r="E17" s="51"/>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53">
        <f t="shared" si="0"/>
        <v>0</v>
      </c>
      <c r="AL17" s="54">
        <f t="shared" si="1"/>
        <v>0</v>
      </c>
      <c r="AM17" s="551"/>
      <c r="AN17" s="551"/>
    </row>
    <row r="18" spans="1:40" ht="18" customHeight="1" x14ac:dyDescent="0.2">
      <c r="A18" s="165">
        <v>8</v>
      </c>
      <c r="B18" s="48"/>
      <c r="C18" s="49"/>
      <c r="D18" s="50"/>
      <c r="E18" s="51"/>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53">
        <f t="shared" si="0"/>
        <v>0</v>
      </c>
      <c r="AL18" s="54">
        <f t="shared" si="1"/>
        <v>0</v>
      </c>
      <c r="AM18" s="551"/>
      <c r="AN18" s="551"/>
    </row>
    <row r="19" spans="1:40" ht="18" customHeight="1" x14ac:dyDescent="0.2">
      <c r="A19" s="165">
        <v>9</v>
      </c>
      <c r="B19" s="48"/>
      <c r="C19" s="49"/>
      <c r="D19" s="50"/>
      <c r="E19" s="51"/>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53">
        <f t="shared" si="0"/>
        <v>0</v>
      </c>
      <c r="AL19" s="54">
        <f t="shared" si="1"/>
        <v>0</v>
      </c>
      <c r="AM19" s="551"/>
      <c r="AN19" s="551"/>
    </row>
    <row r="20" spans="1:40" ht="18" customHeight="1" x14ac:dyDescent="0.2">
      <c r="A20" s="165">
        <v>10</v>
      </c>
      <c r="B20" s="48"/>
      <c r="C20" s="49"/>
      <c r="D20" s="50"/>
      <c r="E20" s="51"/>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53">
        <f t="shared" si="0"/>
        <v>0</v>
      </c>
      <c r="AL20" s="54">
        <f t="shared" si="1"/>
        <v>0</v>
      </c>
      <c r="AM20" s="551"/>
      <c r="AN20" s="551"/>
    </row>
    <row r="21" spans="1:40" ht="18" customHeight="1" x14ac:dyDescent="0.2">
      <c r="A21" s="165">
        <v>11</v>
      </c>
      <c r="B21" s="48"/>
      <c r="C21" s="49"/>
      <c r="D21" s="50"/>
      <c r="E21" s="51"/>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53">
        <f t="shared" si="0"/>
        <v>0</v>
      </c>
      <c r="AL21" s="54">
        <f t="shared" si="1"/>
        <v>0</v>
      </c>
      <c r="AM21" s="551"/>
      <c r="AN21" s="551"/>
    </row>
    <row r="22" spans="1:40" ht="18" customHeight="1" x14ac:dyDescent="0.2">
      <c r="A22" s="165">
        <v>12</v>
      </c>
      <c r="B22" s="48"/>
      <c r="C22" s="49"/>
      <c r="D22" s="50"/>
      <c r="E22" s="51"/>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53">
        <f t="shared" si="0"/>
        <v>0</v>
      </c>
      <c r="AL22" s="54">
        <f t="shared" si="1"/>
        <v>0</v>
      </c>
      <c r="AM22" s="551"/>
      <c r="AN22" s="551"/>
    </row>
    <row r="23" spans="1:40" ht="18" customHeight="1" x14ac:dyDescent="0.2">
      <c r="A23" s="165">
        <v>13</v>
      </c>
      <c r="B23" s="48"/>
      <c r="C23" s="49"/>
      <c r="D23" s="50"/>
      <c r="E23" s="51"/>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53">
        <f t="shared" si="0"/>
        <v>0</v>
      </c>
      <c r="AL23" s="54">
        <f t="shared" si="1"/>
        <v>0</v>
      </c>
      <c r="AM23" s="551"/>
      <c r="AN23" s="551"/>
    </row>
    <row r="24" spans="1:40" ht="18" customHeight="1" x14ac:dyDescent="0.2">
      <c r="A24" s="165">
        <v>14</v>
      </c>
      <c r="B24" s="48"/>
      <c r="C24" s="49"/>
      <c r="D24" s="50"/>
      <c r="E24" s="51"/>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53">
        <f t="shared" si="0"/>
        <v>0</v>
      </c>
      <c r="AL24" s="54">
        <f t="shared" si="1"/>
        <v>0</v>
      </c>
      <c r="AM24" s="551"/>
      <c r="AN24" s="551"/>
    </row>
    <row r="25" spans="1:40" ht="18" customHeight="1" x14ac:dyDescent="0.2">
      <c r="A25" s="165">
        <v>15</v>
      </c>
      <c r="B25" s="48"/>
      <c r="C25" s="49"/>
      <c r="D25" s="50"/>
      <c r="E25" s="51"/>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53">
        <f t="shared" si="0"/>
        <v>0</v>
      </c>
      <c r="AL25" s="54">
        <f t="shared" si="1"/>
        <v>0</v>
      </c>
      <c r="AM25" s="551"/>
      <c r="AN25" s="551"/>
    </row>
    <row r="26" spans="1:40" ht="18" customHeight="1" x14ac:dyDescent="0.2">
      <c r="A26" s="165">
        <v>16</v>
      </c>
      <c r="B26" s="48"/>
      <c r="C26" s="49"/>
      <c r="D26" s="50"/>
      <c r="E26" s="51"/>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53">
        <f t="shared" si="0"/>
        <v>0</v>
      </c>
      <c r="AL26" s="54">
        <f t="shared" si="1"/>
        <v>0</v>
      </c>
      <c r="AM26" s="551"/>
      <c r="AN26" s="551"/>
    </row>
    <row r="27" spans="1:40" ht="18" customHeight="1" x14ac:dyDescent="0.2">
      <c r="A27" s="165">
        <v>17</v>
      </c>
      <c r="B27" s="48"/>
      <c r="C27" s="49"/>
      <c r="D27" s="50"/>
      <c r="E27" s="51"/>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53">
        <f t="shared" si="0"/>
        <v>0</v>
      </c>
      <c r="AL27" s="54">
        <f t="shared" si="1"/>
        <v>0</v>
      </c>
      <c r="AM27" s="551"/>
      <c r="AN27" s="551"/>
    </row>
    <row r="28" spans="1:40" ht="18" customHeight="1" x14ac:dyDescent="0.2">
      <c r="A28" s="165">
        <v>18</v>
      </c>
      <c r="B28" s="48"/>
      <c r="C28" s="49"/>
      <c r="D28" s="50"/>
      <c r="E28" s="51"/>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53">
        <f t="shared" si="0"/>
        <v>0</v>
      </c>
      <c r="AL28" s="54">
        <f t="shared" si="1"/>
        <v>0</v>
      </c>
      <c r="AM28" s="551"/>
      <c r="AN28" s="551"/>
    </row>
    <row r="29" spans="1:40" ht="18" customHeight="1" x14ac:dyDescent="0.2">
      <c r="A29" s="165">
        <v>19</v>
      </c>
      <c r="B29" s="48"/>
      <c r="C29" s="49"/>
      <c r="D29" s="50"/>
      <c r="E29" s="51"/>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53">
        <f t="shared" si="0"/>
        <v>0</v>
      </c>
      <c r="AL29" s="54">
        <f t="shared" si="1"/>
        <v>0</v>
      </c>
      <c r="AM29" s="551"/>
      <c r="AN29" s="551"/>
    </row>
    <row r="30" spans="1:40" ht="18" customHeight="1" x14ac:dyDescent="0.2">
      <c r="A30" s="165">
        <v>20</v>
      </c>
      <c r="B30" s="48"/>
      <c r="C30" s="49"/>
      <c r="D30" s="50"/>
      <c r="E30" s="51"/>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53">
        <f t="shared" si="0"/>
        <v>0</v>
      </c>
      <c r="AL30" s="54">
        <f t="shared" si="1"/>
        <v>0</v>
      </c>
      <c r="AM30" s="551"/>
      <c r="AN30" s="551"/>
    </row>
    <row r="31" spans="1:40" ht="18" customHeight="1" x14ac:dyDescent="0.2">
      <c r="A31" s="552" t="s">
        <v>1</v>
      </c>
      <c r="B31" s="553"/>
      <c r="C31" s="553"/>
      <c r="D31" s="553"/>
      <c r="E31" s="553"/>
      <c r="F31" s="176">
        <f>+SUM(F11:F30)</f>
        <v>0</v>
      </c>
      <c r="G31" s="176">
        <f t="shared" ref="G31:AJ31" si="2">+SUM(G11:G30)</f>
        <v>0</v>
      </c>
      <c r="H31" s="176">
        <f t="shared" si="2"/>
        <v>0</v>
      </c>
      <c r="I31" s="176">
        <f t="shared" si="2"/>
        <v>0</v>
      </c>
      <c r="J31" s="176">
        <f t="shared" si="2"/>
        <v>0</v>
      </c>
      <c r="K31" s="176">
        <f t="shared" si="2"/>
        <v>0</v>
      </c>
      <c r="L31" s="176">
        <f t="shared" si="2"/>
        <v>0</v>
      </c>
      <c r="M31" s="176">
        <f t="shared" si="2"/>
        <v>0</v>
      </c>
      <c r="N31" s="176">
        <f t="shared" si="2"/>
        <v>0</v>
      </c>
      <c r="O31" s="176">
        <f t="shared" si="2"/>
        <v>0</v>
      </c>
      <c r="P31" s="176">
        <f t="shared" si="2"/>
        <v>0</v>
      </c>
      <c r="Q31" s="176">
        <f t="shared" si="2"/>
        <v>0</v>
      </c>
      <c r="R31" s="176">
        <f t="shared" si="2"/>
        <v>0</v>
      </c>
      <c r="S31" s="176">
        <f t="shared" si="2"/>
        <v>0</v>
      </c>
      <c r="T31" s="176">
        <f t="shared" si="2"/>
        <v>0</v>
      </c>
      <c r="U31" s="176">
        <f t="shared" si="2"/>
        <v>0</v>
      </c>
      <c r="V31" s="176">
        <f t="shared" si="2"/>
        <v>0</v>
      </c>
      <c r="W31" s="176">
        <f t="shared" si="2"/>
        <v>0</v>
      </c>
      <c r="X31" s="176">
        <f t="shared" si="2"/>
        <v>0</v>
      </c>
      <c r="Y31" s="176">
        <f t="shared" si="2"/>
        <v>0</v>
      </c>
      <c r="Z31" s="176">
        <f t="shared" si="2"/>
        <v>0</v>
      </c>
      <c r="AA31" s="176">
        <f t="shared" si="2"/>
        <v>0</v>
      </c>
      <c r="AB31" s="176">
        <f t="shared" si="2"/>
        <v>0</v>
      </c>
      <c r="AC31" s="176">
        <f t="shared" si="2"/>
        <v>0</v>
      </c>
      <c r="AD31" s="176">
        <f t="shared" si="2"/>
        <v>0</v>
      </c>
      <c r="AE31" s="176">
        <f t="shared" si="2"/>
        <v>0</v>
      </c>
      <c r="AF31" s="176">
        <f t="shared" si="2"/>
        <v>0</v>
      </c>
      <c r="AG31" s="176">
        <f t="shared" si="2"/>
        <v>0</v>
      </c>
      <c r="AH31" s="176">
        <f t="shared" si="2"/>
        <v>0</v>
      </c>
      <c r="AI31" s="176">
        <f t="shared" si="2"/>
        <v>0</v>
      </c>
      <c r="AJ31" s="176">
        <f t="shared" si="2"/>
        <v>0</v>
      </c>
      <c r="AK31" s="53">
        <f t="shared" si="0"/>
        <v>0</v>
      </c>
      <c r="AL31" s="54">
        <f>IF($AK$3="４週",AK31/4,AK31/(DAY(EOMONTH($F$9,0))/7))</f>
        <v>0</v>
      </c>
      <c r="AM31" s="554"/>
      <c r="AN31" s="554"/>
    </row>
    <row r="32" spans="1:40" ht="18" customHeight="1" x14ac:dyDescent="0.2">
      <c r="A32" s="553" t="s">
        <v>11</v>
      </c>
      <c r="B32" s="553"/>
      <c r="C32" s="553"/>
      <c r="D32" s="553"/>
      <c r="E32" s="55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176"/>
      <c r="AL32" s="57"/>
      <c r="AM32" s="554"/>
      <c r="AN32" s="554"/>
    </row>
    <row r="33" spans="1:43" ht="15" customHeight="1" x14ac:dyDescent="0.2">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2">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2">
      <c r="A35" s="3" t="s">
        <v>145</v>
      </c>
      <c r="B35" s="44"/>
      <c r="C35" s="44"/>
      <c r="D35" s="44"/>
      <c r="E35" s="44"/>
      <c r="F35" s="44"/>
      <c r="G35" s="58"/>
      <c r="H35" s="58"/>
      <c r="I35" s="58"/>
      <c r="J35" s="58"/>
      <c r="K35" s="58"/>
      <c r="L35" s="58"/>
      <c r="M35" s="58"/>
      <c r="N35" s="58"/>
      <c r="O35" s="58"/>
      <c r="AM35" s="44"/>
      <c r="AN35" s="36"/>
    </row>
    <row r="36" spans="1:43" ht="24.9" customHeight="1" x14ac:dyDescent="0.2">
      <c r="A36" s="522"/>
      <c r="B36" s="522"/>
      <c r="C36" s="522"/>
      <c r="D36" s="168">
        <v>4</v>
      </c>
      <c r="E36" s="168">
        <v>5</v>
      </c>
      <c r="F36" s="550">
        <v>6</v>
      </c>
      <c r="G36" s="550"/>
      <c r="H36" s="550"/>
      <c r="I36" s="550">
        <v>7</v>
      </c>
      <c r="J36" s="550"/>
      <c r="K36" s="550"/>
      <c r="L36" s="550">
        <v>8</v>
      </c>
      <c r="M36" s="550"/>
      <c r="N36" s="550"/>
      <c r="O36" s="550">
        <v>9</v>
      </c>
      <c r="P36" s="550"/>
      <c r="Q36" s="550"/>
      <c r="R36" s="550">
        <v>10</v>
      </c>
      <c r="S36" s="550"/>
      <c r="T36" s="550"/>
      <c r="U36" s="550">
        <v>11</v>
      </c>
      <c r="V36" s="550"/>
      <c r="W36" s="550"/>
      <c r="X36" s="550">
        <v>12</v>
      </c>
      <c r="Y36" s="550"/>
      <c r="Z36" s="550"/>
      <c r="AA36" s="550">
        <v>1</v>
      </c>
      <c r="AB36" s="550"/>
      <c r="AC36" s="550"/>
      <c r="AD36" s="550">
        <v>2</v>
      </c>
      <c r="AE36" s="550"/>
      <c r="AF36" s="550"/>
      <c r="AG36" s="550">
        <v>3</v>
      </c>
      <c r="AH36" s="550"/>
      <c r="AI36" s="550"/>
      <c r="AJ36" s="522" t="s">
        <v>5</v>
      </c>
      <c r="AK36" s="522"/>
      <c r="AL36" s="167" t="s">
        <v>146</v>
      </c>
      <c r="AM36" s="245"/>
      <c r="AN36" s="245"/>
      <c r="AO36" s="245"/>
      <c r="AP36" s="245"/>
      <c r="AQ36" s="245"/>
    </row>
    <row r="37" spans="1:43" ht="18" customHeight="1" x14ac:dyDescent="0.2">
      <c r="A37" s="538" t="s">
        <v>148</v>
      </c>
      <c r="B37" s="538"/>
      <c r="C37" s="538"/>
      <c r="D37" s="176">
        <f>SUM(D40:D43)</f>
        <v>1740</v>
      </c>
      <c r="E37" s="176">
        <f>SUM(E40:E43)</f>
        <v>1631</v>
      </c>
      <c r="F37" s="531">
        <f>SUM(F40:H43)</f>
        <v>1740</v>
      </c>
      <c r="G37" s="531"/>
      <c r="H37" s="531"/>
      <c r="I37" s="531">
        <f>SUM(I40:K43)</f>
        <v>1827</v>
      </c>
      <c r="J37" s="531"/>
      <c r="K37" s="531"/>
      <c r="L37" s="531">
        <f>SUM(L40:N43)</f>
        <v>1827</v>
      </c>
      <c r="M37" s="531"/>
      <c r="N37" s="531"/>
      <c r="O37" s="531">
        <f>SUM(O40:Q43)</f>
        <v>1653</v>
      </c>
      <c r="P37" s="531"/>
      <c r="Q37" s="531"/>
      <c r="R37" s="531">
        <f>SUM(R40:T43)</f>
        <v>1740</v>
      </c>
      <c r="S37" s="531"/>
      <c r="T37" s="531"/>
      <c r="U37" s="531">
        <f>SUM(U40:W43)</f>
        <v>1740</v>
      </c>
      <c r="V37" s="531"/>
      <c r="W37" s="531"/>
      <c r="X37" s="531">
        <f>SUM(X40:Z43)</f>
        <v>1653</v>
      </c>
      <c r="Y37" s="531"/>
      <c r="Z37" s="531"/>
      <c r="AA37" s="531">
        <f>SUM(AA40:AC43)</f>
        <v>1653</v>
      </c>
      <c r="AB37" s="531"/>
      <c r="AC37" s="531"/>
      <c r="AD37" s="531">
        <f>SUM(AD40:AF43)</f>
        <v>1653</v>
      </c>
      <c r="AE37" s="531"/>
      <c r="AF37" s="531"/>
      <c r="AG37" s="531">
        <f>SUM(AG40:AI43)</f>
        <v>1740</v>
      </c>
      <c r="AH37" s="531"/>
      <c r="AI37" s="531"/>
      <c r="AJ37" s="518">
        <f t="shared" ref="AJ37:AJ43" si="3">SUM(D37:AI37)</f>
        <v>20597</v>
      </c>
      <c r="AK37" s="518"/>
      <c r="AL37" s="63">
        <f>ROUNDUP(AJ37/AJ44,1)</f>
        <v>87</v>
      </c>
      <c r="AM37" s="245"/>
      <c r="AN37" s="245"/>
      <c r="AO37" s="245"/>
      <c r="AP37" s="245"/>
      <c r="AQ37" s="245"/>
    </row>
    <row r="38" spans="1:43" ht="18" customHeight="1" x14ac:dyDescent="0.2">
      <c r="A38" s="170" t="s">
        <v>149</v>
      </c>
      <c r="B38" s="171"/>
      <c r="C38" s="172"/>
      <c r="D38" s="173">
        <v>50</v>
      </c>
      <c r="E38" s="173">
        <v>45</v>
      </c>
      <c r="F38" s="533">
        <v>50</v>
      </c>
      <c r="G38" s="533"/>
      <c r="H38" s="533"/>
      <c r="I38" s="533">
        <v>50</v>
      </c>
      <c r="J38" s="533"/>
      <c r="K38" s="533"/>
      <c r="L38" s="533">
        <v>50</v>
      </c>
      <c r="M38" s="533"/>
      <c r="N38" s="533"/>
      <c r="O38" s="533">
        <v>45</v>
      </c>
      <c r="P38" s="533"/>
      <c r="Q38" s="533"/>
      <c r="R38" s="533">
        <v>50</v>
      </c>
      <c r="S38" s="533"/>
      <c r="T38" s="533"/>
      <c r="U38" s="533">
        <v>50</v>
      </c>
      <c r="V38" s="533"/>
      <c r="W38" s="533"/>
      <c r="X38" s="533">
        <v>45</v>
      </c>
      <c r="Y38" s="533"/>
      <c r="Z38" s="533"/>
      <c r="AA38" s="533">
        <v>45</v>
      </c>
      <c r="AB38" s="533"/>
      <c r="AC38" s="533"/>
      <c r="AD38" s="533">
        <v>45</v>
      </c>
      <c r="AE38" s="533"/>
      <c r="AF38" s="533"/>
      <c r="AG38" s="533">
        <v>50</v>
      </c>
      <c r="AH38" s="533"/>
      <c r="AI38" s="533"/>
      <c r="AJ38" s="518">
        <f t="shared" si="3"/>
        <v>575</v>
      </c>
      <c r="AK38" s="518"/>
      <c r="AL38" s="63">
        <f t="shared" ref="AL38:AL43" si="4">ROUNDUP(AJ38/$AJ$44,1)</f>
        <v>2.5</v>
      </c>
      <c r="AM38" s="245"/>
      <c r="AN38" s="245"/>
      <c r="AO38" s="245"/>
      <c r="AP38" s="245"/>
      <c r="AQ38" s="245"/>
    </row>
    <row r="39" spans="1:43" ht="18" customHeight="1" x14ac:dyDescent="0.2">
      <c r="A39" s="170" t="s">
        <v>150</v>
      </c>
      <c r="B39" s="171"/>
      <c r="C39" s="172"/>
      <c r="D39" s="173">
        <v>50</v>
      </c>
      <c r="E39" s="173">
        <v>50</v>
      </c>
      <c r="F39" s="533">
        <v>50</v>
      </c>
      <c r="G39" s="533"/>
      <c r="H39" s="533"/>
      <c r="I39" s="533">
        <v>55</v>
      </c>
      <c r="J39" s="533"/>
      <c r="K39" s="533"/>
      <c r="L39" s="533">
        <v>55</v>
      </c>
      <c r="M39" s="533"/>
      <c r="N39" s="533"/>
      <c r="O39" s="533">
        <v>50</v>
      </c>
      <c r="P39" s="533"/>
      <c r="Q39" s="533"/>
      <c r="R39" s="533">
        <v>50</v>
      </c>
      <c r="S39" s="533"/>
      <c r="T39" s="533"/>
      <c r="U39" s="533">
        <v>50</v>
      </c>
      <c r="V39" s="533"/>
      <c r="W39" s="533"/>
      <c r="X39" s="533">
        <v>50</v>
      </c>
      <c r="Y39" s="533"/>
      <c r="Z39" s="533"/>
      <c r="AA39" s="533">
        <v>50</v>
      </c>
      <c r="AB39" s="533"/>
      <c r="AC39" s="533"/>
      <c r="AD39" s="533">
        <v>50</v>
      </c>
      <c r="AE39" s="533"/>
      <c r="AF39" s="533"/>
      <c r="AG39" s="533">
        <v>50</v>
      </c>
      <c r="AH39" s="533"/>
      <c r="AI39" s="533"/>
      <c r="AJ39" s="518">
        <f t="shared" si="3"/>
        <v>610</v>
      </c>
      <c r="AK39" s="518"/>
      <c r="AL39" s="63">
        <f t="shared" si="4"/>
        <v>2.6</v>
      </c>
      <c r="AM39" s="245"/>
      <c r="AN39" s="245"/>
      <c r="AO39" s="245"/>
      <c r="AP39" s="245"/>
      <c r="AQ39" s="245"/>
    </row>
    <row r="40" spans="1:43" ht="18" customHeight="1" x14ac:dyDescent="0.2">
      <c r="A40" s="170" t="s">
        <v>151</v>
      </c>
      <c r="B40" s="171"/>
      <c r="C40" s="172"/>
      <c r="D40" s="173">
        <v>100</v>
      </c>
      <c r="E40" s="173">
        <v>95</v>
      </c>
      <c r="F40" s="533">
        <v>100</v>
      </c>
      <c r="G40" s="533"/>
      <c r="H40" s="533"/>
      <c r="I40" s="533">
        <v>105</v>
      </c>
      <c r="J40" s="533"/>
      <c r="K40" s="533"/>
      <c r="L40" s="533">
        <v>105</v>
      </c>
      <c r="M40" s="533"/>
      <c r="N40" s="533"/>
      <c r="O40" s="533">
        <v>95</v>
      </c>
      <c r="P40" s="533"/>
      <c r="Q40" s="533"/>
      <c r="R40" s="533">
        <v>100</v>
      </c>
      <c r="S40" s="533"/>
      <c r="T40" s="533"/>
      <c r="U40" s="533">
        <v>100</v>
      </c>
      <c r="V40" s="533"/>
      <c r="W40" s="533"/>
      <c r="X40" s="533">
        <v>95</v>
      </c>
      <c r="Y40" s="533"/>
      <c r="Z40" s="533"/>
      <c r="AA40" s="533">
        <v>95</v>
      </c>
      <c r="AB40" s="533"/>
      <c r="AC40" s="533"/>
      <c r="AD40" s="533">
        <v>95</v>
      </c>
      <c r="AE40" s="533"/>
      <c r="AF40" s="533"/>
      <c r="AG40" s="533">
        <v>100</v>
      </c>
      <c r="AH40" s="533"/>
      <c r="AI40" s="533"/>
      <c r="AJ40" s="518">
        <f t="shared" si="3"/>
        <v>1185</v>
      </c>
      <c r="AK40" s="518"/>
      <c r="AL40" s="63">
        <f t="shared" si="4"/>
        <v>5</v>
      </c>
      <c r="AM40" s="245"/>
      <c r="AN40" s="245"/>
      <c r="AO40" s="245"/>
      <c r="AP40" s="245"/>
      <c r="AQ40" s="245"/>
    </row>
    <row r="41" spans="1:43" ht="18" customHeight="1" x14ac:dyDescent="0.2">
      <c r="A41" s="170" t="s">
        <v>152</v>
      </c>
      <c r="B41" s="171"/>
      <c r="C41" s="172"/>
      <c r="D41" s="173">
        <v>100</v>
      </c>
      <c r="E41" s="173">
        <v>95</v>
      </c>
      <c r="F41" s="533">
        <v>100</v>
      </c>
      <c r="G41" s="533"/>
      <c r="H41" s="533"/>
      <c r="I41" s="533">
        <v>105</v>
      </c>
      <c r="J41" s="533"/>
      <c r="K41" s="533"/>
      <c r="L41" s="533">
        <v>105</v>
      </c>
      <c r="M41" s="533"/>
      <c r="N41" s="533"/>
      <c r="O41" s="533">
        <v>95</v>
      </c>
      <c r="P41" s="533"/>
      <c r="Q41" s="533"/>
      <c r="R41" s="533">
        <v>100</v>
      </c>
      <c r="S41" s="533"/>
      <c r="T41" s="533"/>
      <c r="U41" s="533">
        <v>100</v>
      </c>
      <c r="V41" s="533"/>
      <c r="W41" s="533"/>
      <c r="X41" s="533">
        <v>95</v>
      </c>
      <c r="Y41" s="533"/>
      <c r="Z41" s="533"/>
      <c r="AA41" s="533">
        <v>95</v>
      </c>
      <c r="AB41" s="533"/>
      <c r="AC41" s="533"/>
      <c r="AD41" s="533">
        <v>95</v>
      </c>
      <c r="AE41" s="533"/>
      <c r="AF41" s="533"/>
      <c r="AG41" s="533">
        <v>100</v>
      </c>
      <c r="AH41" s="533"/>
      <c r="AI41" s="533"/>
      <c r="AJ41" s="518">
        <f t="shared" si="3"/>
        <v>1185</v>
      </c>
      <c r="AK41" s="518"/>
      <c r="AL41" s="63">
        <f t="shared" si="4"/>
        <v>5</v>
      </c>
      <c r="AM41" s="245"/>
      <c r="AN41" s="245"/>
      <c r="AO41" s="245"/>
      <c r="AP41" s="245"/>
      <c r="AQ41" s="245"/>
    </row>
    <row r="42" spans="1:43" ht="18" customHeight="1" x14ac:dyDescent="0.2">
      <c r="A42" s="170" t="s">
        <v>154</v>
      </c>
      <c r="B42" s="171"/>
      <c r="C42" s="172"/>
      <c r="D42" s="173">
        <v>140</v>
      </c>
      <c r="E42" s="173">
        <v>131</v>
      </c>
      <c r="F42" s="533">
        <v>140</v>
      </c>
      <c r="G42" s="533"/>
      <c r="H42" s="533"/>
      <c r="I42" s="533">
        <v>147</v>
      </c>
      <c r="J42" s="533"/>
      <c r="K42" s="533"/>
      <c r="L42" s="533">
        <v>147</v>
      </c>
      <c r="M42" s="533"/>
      <c r="N42" s="533"/>
      <c r="O42" s="533">
        <v>133</v>
      </c>
      <c r="P42" s="533"/>
      <c r="Q42" s="533"/>
      <c r="R42" s="533">
        <v>140</v>
      </c>
      <c r="S42" s="533"/>
      <c r="T42" s="533"/>
      <c r="U42" s="533">
        <v>140</v>
      </c>
      <c r="V42" s="533"/>
      <c r="W42" s="533"/>
      <c r="X42" s="533">
        <v>133</v>
      </c>
      <c r="Y42" s="533"/>
      <c r="Z42" s="533"/>
      <c r="AA42" s="533">
        <v>133</v>
      </c>
      <c r="AB42" s="533"/>
      <c r="AC42" s="533"/>
      <c r="AD42" s="533">
        <v>133</v>
      </c>
      <c r="AE42" s="533"/>
      <c r="AF42" s="533"/>
      <c r="AG42" s="533">
        <v>140</v>
      </c>
      <c r="AH42" s="533"/>
      <c r="AI42" s="533"/>
      <c r="AJ42" s="518">
        <f t="shared" si="3"/>
        <v>1657</v>
      </c>
      <c r="AK42" s="518"/>
      <c r="AL42" s="63">
        <f t="shared" si="4"/>
        <v>7</v>
      </c>
      <c r="AM42" s="245"/>
      <c r="AN42" s="245"/>
      <c r="AO42" s="245"/>
      <c r="AP42" s="245"/>
      <c r="AQ42" s="245"/>
    </row>
    <row r="43" spans="1:43" ht="18" customHeight="1" x14ac:dyDescent="0.2">
      <c r="A43" s="544" t="s">
        <v>156</v>
      </c>
      <c r="B43" s="542"/>
      <c r="C43" s="543"/>
      <c r="D43" s="173">
        <v>1400</v>
      </c>
      <c r="E43" s="173">
        <v>1310</v>
      </c>
      <c r="F43" s="533">
        <v>1400</v>
      </c>
      <c r="G43" s="533"/>
      <c r="H43" s="533"/>
      <c r="I43" s="533">
        <v>1470</v>
      </c>
      <c r="J43" s="533"/>
      <c r="K43" s="533"/>
      <c r="L43" s="533">
        <v>1470</v>
      </c>
      <c r="M43" s="533"/>
      <c r="N43" s="533"/>
      <c r="O43" s="533">
        <v>1330</v>
      </c>
      <c r="P43" s="533"/>
      <c r="Q43" s="533"/>
      <c r="R43" s="533">
        <v>1400</v>
      </c>
      <c r="S43" s="533"/>
      <c r="T43" s="533"/>
      <c r="U43" s="533">
        <v>1400</v>
      </c>
      <c r="V43" s="533"/>
      <c r="W43" s="533"/>
      <c r="X43" s="533">
        <v>1330</v>
      </c>
      <c r="Y43" s="533"/>
      <c r="Z43" s="533"/>
      <c r="AA43" s="533">
        <v>1330</v>
      </c>
      <c r="AB43" s="533"/>
      <c r="AC43" s="533"/>
      <c r="AD43" s="533">
        <v>1330</v>
      </c>
      <c r="AE43" s="533"/>
      <c r="AF43" s="533"/>
      <c r="AG43" s="533">
        <v>1400</v>
      </c>
      <c r="AH43" s="533"/>
      <c r="AI43" s="533"/>
      <c r="AJ43" s="518">
        <f t="shared" si="3"/>
        <v>16570</v>
      </c>
      <c r="AK43" s="518"/>
      <c r="AL43" s="63">
        <f t="shared" si="4"/>
        <v>70</v>
      </c>
      <c r="AM43" s="245"/>
      <c r="AN43" s="245"/>
      <c r="AO43" s="245"/>
      <c r="AP43" s="245"/>
      <c r="AQ43" s="245"/>
    </row>
    <row r="44" spans="1:43" ht="18" customHeight="1" x14ac:dyDescent="0.2">
      <c r="A44" s="538" t="s">
        <v>157</v>
      </c>
      <c r="B44" s="538"/>
      <c r="C44" s="538"/>
      <c r="D44" s="173">
        <v>20</v>
      </c>
      <c r="E44" s="173">
        <v>19</v>
      </c>
      <c r="F44" s="533">
        <v>20</v>
      </c>
      <c r="G44" s="533"/>
      <c r="H44" s="533"/>
      <c r="I44" s="533">
        <v>21</v>
      </c>
      <c r="J44" s="533"/>
      <c r="K44" s="533"/>
      <c r="L44" s="533">
        <v>21</v>
      </c>
      <c r="M44" s="533"/>
      <c r="N44" s="533"/>
      <c r="O44" s="533">
        <v>19</v>
      </c>
      <c r="P44" s="533"/>
      <c r="Q44" s="533"/>
      <c r="R44" s="533">
        <v>20</v>
      </c>
      <c r="S44" s="533"/>
      <c r="T44" s="533"/>
      <c r="U44" s="533">
        <v>20</v>
      </c>
      <c r="V44" s="533"/>
      <c r="W44" s="533"/>
      <c r="X44" s="533">
        <v>19</v>
      </c>
      <c r="Y44" s="533"/>
      <c r="Z44" s="533"/>
      <c r="AA44" s="533">
        <v>19</v>
      </c>
      <c r="AB44" s="533"/>
      <c r="AC44" s="533"/>
      <c r="AD44" s="533">
        <v>19</v>
      </c>
      <c r="AE44" s="533"/>
      <c r="AF44" s="533"/>
      <c r="AG44" s="533">
        <v>20</v>
      </c>
      <c r="AH44" s="533"/>
      <c r="AI44" s="533"/>
      <c r="AJ44" s="518">
        <f>+SUM(D44:AI44)</f>
        <v>237</v>
      </c>
      <c r="AK44" s="518"/>
      <c r="AL44" s="68"/>
      <c r="AM44" s="245"/>
      <c r="AN44" s="245"/>
      <c r="AO44" s="245"/>
      <c r="AP44" s="245"/>
      <c r="AQ44" s="245"/>
    </row>
    <row r="45" spans="1:43" ht="5.0999999999999996" customHeight="1" x14ac:dyDescent="0.2">
      <c r="A45" s="69"/>
      <c r="B45" s="69"/>
      <c r="C45" s="69"/>
      <c r="D45" s="245"/>
      <c r="E45" s="245"/>
      <c r="F45" s="245"/>
      <c r="G45" s="245"/>
      <c r="H45" s="245"/>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70"/>
      <c r="AK45" s="58"/>
      <c r="AL45" s="44"/>
      <c r="AM45" s="44"/>
      <c r="AN45" s="36"/>
    </row>
    <row r="46" spans="1:43" ht="18" customHeight="1" x14ac:dyDescent="0.2">
      <c r="A46" s="3" t="s">
        <v>158</v>
      </c>
      <c r="B46" s="58"/>
      <c r="D46" s="58"/>
      <c r="E46" s="58"/>
      <c r="F46" s="58"/>
      <c r="G46" s="58"/>
      <c r="H46" s="58"/>
      <c r="I46" s="58"/>
      <c r="J46" s="58"/>
      <c r="K46" s="58"/>
      <c r="L46" s="58"/>
      <c r="M46" s="58"/>
      <c r="N46" s="58"/>
      <c r="O46" s="58"/>
      <c r="P46" s="58"/>
      <c r="Q46" s="58"/>
      <c r="R46" s="58"/>
      <c r="S46" s="58"/>
      <c r="T46" s="58"/>
      <c r="U46" s="58"/>
      <c r="V46" s="58"/>
      <c r="W46" s="44"/>
      <c r="X46" s="58"/>
      <c r="Y46" s="58"/>
      <c r="Z46" s="58"/>
      <c r="AA46" s="58"/>
      <c r="AB46" s="58"/>
      <c r="AC46" s="58"/>
      <c r="AD46" s="58"/>
      <c r="AE46" s="58"/>
      <c r="AF46" s="58"/>
      <c r="AG46" s="58"/>
      <c r="AH46" s="58"/>
      <c r="AI46" s="58"/>
      <c r="AJ46" s="70"/>
      <c r="AK46" s="58"/>
      <c r="AL46" s="44"/>
      <c r="AM46" s="44"/>
      <c r="AN46" s="36"/>
    </row>
    <row r="47" spans="1:43" ht="45" customHeight="1" x14ac:dyDescent="0.2">
      <c r="A47" s="522" t="s">
        <v>159</v>
      </c>
      <c r="B47" s="522"/>
      <c r="C47" s="522" t="s">
        <v>160</v>
      </c>
      <c r="D47" s="522"/>
      <c r="E47" s="530" t="s">
        <v>161</v>
      </c>
      <c r="F47" s="530"/>
      <c r="G47" s="530"/>
      <c r="H47" s="530"/>
      <c r="I47" s="245"/>
      <c r="J47" s="245"/>
      <c r="K47" s="245"/>
      <c r="L47" s="245"/>
      <c r="M47" s="245"/>
      <c r="N47" s="245"/>
      <c r="O47" s="245"/>
      <c r="P47" s="245"/>
      <c r="Q47" s="245"/>
      <c r="R47" s="245"/>
      <c r="S47" s="245"/>
      <c r="T47" s="245"/>
      <c r="U47" s="245"/>
      <c r="W47" s="44"/>
      <c r="X47" s="58"/>
      <c r="Y47" s="58"/>
      <c r="Z47" s="58"/>
      <c r="AA47" s="58"/>
      <c r="AB47" s="58"/>
      <c r="AC47" s="58"/>
      <c r="AD47" s="58"/>
      <c r="AE47" s="58"/>
      <c r="AF47" s="58"/>
      <c r="AG47" s="58"/>
      <c r="AH47" s="58"/>
      <c r="AI47" s="58"/>
      <c r="AJ47" s="70"/>
      <c r="AK47" s="58"/>
      <c r="AL47" s="44"/>
      <c r="AM47" s="44"/>
      <c r="AN47" s="36"/>
    </row>
    <row r="48" spans="1:43" ht="18" customHeight="1" x14ac:dyDescent="0.2">
      <c r="A48" s="530" t="s">
        <v>163</v>
      </c>
      <c r="B48" s="530"/>
      <c r="C48" s="531">
        <f>ROUNDDOWN(IF(AL37&lt;=30,1,1+ROUNDUP((AL37-30)/30,0)),1)</f>
        <v>3</v>
      </c>
      <c r="D48" s="531"/>
      <c r="E48" s="531">
        <f>ROUNDDOWN(AL37/6,1)</f>
        <v>14.5</v>
      </c>
      <c r="F48" s="531"/>
      <c r="G48" s="531"/>
      <c r="H48" s="531"/>
      <c r="I48" s="245"/>
      <c r="J48" s="245"/>
      <c r="K48" s="245"/>
      <c r="L48" s="245"/>
      <c r="M48" s="245"/>
      <c r="N48" s="245"/>
      <c r="O48" s="245"/>
      <c r="P48" s="245"/>
      <c r="Q48" s="245"/>
      <c r="R48" s="245"/>
      <c r="S48" s="245"/>
      <c r="T48" s="245"/>
      <c r="U48" s="245"/>
      <c r="W48" s="44"/>
      <c r="X48" s="58"/>
      <c r="Y48" s="58"/>
      <c r="Z48" s="58"/>
      <c r="AA48" s="58"/>
      <c r="AB48" s="58"/>
      <c r="AC48" s="58"/>
      <c r="AD48" s="58"/>
      <c r="AE48" s="58"/>
      <c r="AF48" s="58"/>
      <c r="AG48" s="58"/>
      <c r="AH48" s="58"/>
      <c r="AI48" s="58"/>
      <c r="AJ48" s="70"/>
      <c r="AK48" s="58"/>
      <c r="AL48" s="44"/>
      <c r="AM48" s="44"/>
      <c r="AN48" s="36"/>
    </row>
    <row r="49" spans="1:40" ht="5.0999999999999996" customHeight="1" x14ac:dyDescent="0.2">
      <c r="A49" s="69"/>
      <c r="B49" s="69"/>
      <c r="C49" s="69"/>
      <c r="D49" s="69"/>
      <c r="E49" s="69"/>
      <c r="F49" s="69"/>
      <c r="G49" s="69"/>
      <c r="H49" s="69"/>
      <c r="I49" s="69"/>
      <c r="J49" s="58"/>
      <c r="K49" s="58"/>
      <c r="L49" s="58"/>
      <c r="M49" s="70"/>
      <c r="N49" s="58"/>
      <c r="O49" s="58"/>
      <c r="P49" s="58"/>
      <c r="Q49" s="245"/>
      <c r="W49" s="44"/>
      <c r="X49" s="58"/>
      <c r="Y49" s="58"/>
      <c r="Z49" s="58"/>
      <c r="AA49" s="58"/>
      <c r="AB49" s="58"/>
      <c r="AC49" s="58"/>
      <c r="AD49" s="58"/>
      <c r="AE49" s="58"/>
      <c r="AF49" s="58"/>
      <c r="AG49" s="58"/>
      <c r="AH49" s="58"/>
      <c r="AI49" s="58"/>
      <c r="AJ49" s="70"/>
      <c r="AK49" s="58"/>
      <c r="AL49" s="44"/>
      <c r="AM49" s="44"/>
      <c r="AN49" s="36"/>
    </row>
    <row r="50" spans="1:40" ht="21" customHeight="1" x14ac:dyDescent="0.2">
      <c r="A50" s="3" t="s">
        <v>435</v>
      </c>
      <c r="B50" s="1"/>
      <c r="C50" s="39"/>
      <c r="D50" s="39"/>
      <c r="E50" s="39"/>
      <c r="F50" s="39"/>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9"/>
      <c r="AM50" s="39"/>
      <c r="AN50" s="36"/>
    </row>
    <row r="51" spans="1:40" ht="24.9" customHeight="1" x14ac:dyDescent="0.2">
      <c r="A51" s="36"/>
      <c r="B51" s="44"/>
      <c r="C51" s="519" t="str">
        <f>IF(VLOOKUP($AK$1,[4]選択肢!$A$1:$J$32,C56,FALSE)=0,"-",VLOOKUP($AK$1,[4]選択肢!$A$1:$J$32,C56,FALSE))</f>
        <v>管理者</v>
      </c>
      <c r="D51" s="520"/>
      <c r="E51" s="528" t="str">
        <f>IF(VLOOKUP($AK$1,[4]選択肢!$A$1:$J$32,E56,FALSE)=0,"-",VLOOKUP($AK$1,[4]選択肢!$A$1:$J$32,E56,FALSE))</f>
        <v>サービス管理責任者</v>
      </c>
      <c r="F51" s="528"/>
      <c r="G51" s="528"/>
      <c r="H51" s="528"/>
      <c r="I51" s="519" t="str">
        <f>IF(VLOOKUP($AK$1,[4]選択肢!$A$1:$J$32,I56,FALSE)=0,"-",VLOOKUP($AK$1,[4]選択肢!$A$1:$J$32,I56,FALSE))</f>
        <v>世話人</v>
      </c>
      <c r="J51" s="520"/>
      <c r="K51" s="520"/>
      <c r="L51" s="520"/>
      <c r="M51" s="520"/>
      <c r="N51" s="521"/>
      <c r="O51" s="519" t="str">
        <f>IF(VLOOKUP($AK$1,[4]選択肢!$A$1:$J$32,O56,FALSE)=0,"-",VLOOKUP($AK$1,[4]選択肢!$A$1:$J$32,O56,FALSE))</f>
        <v>-</v>
      </c>
      <c r="P51" s="520"/>
      <c r="Q51" s="520"/>
      <c r="R51" s="520"/>
      <c r="S51" s="520"/>
      <c r="T51" s="521"/>
      <c r="U51" s="519" t="str">
        <f>IF(VLOOKUP($AK$1,[4]選択肢!$A$1:$J$32,U56,FALSE)=0,"-",VLOOKUP($AK$1,[4]選択肢!$A$1:$J$32,U56,FALSE))</f>
        <v>-</v>
      </c>
      <c r="V51" s="520"/>
      <c r="W51" s="520"/>
      <c r="X51" s="520"/>
      <c r="Y51" s="520"/>
      <c r="Z51" s="521"/>
      <c r="AA51" s="519" t="str">
        <f>IF(VLOOKUP($AK$1,[4]選択肢!$A$1:$J$32,AA56,FALSE)=0,"-",VLOOKUP($AK$1,[4]選択肢!$A$1:$J$32,AA56,FALSE))</f>
        <v>-</v>
      </c>
      <c r="AB51" s="520"/>
      <c r="AC51" s="520"/>
      <c r="AD51" s="520"/>
      <c r="AE51" s="520"/>
      <c r="AF51" s="521"/>
      <c r="AG51" s="528" t="str">
        <f>IF(VLOOKUP($AK$1,[4]選択肢!$A$1:$J$32,AG56,FALSE)=0,"-",VLOOKUP($AK$1,[4]選択肢!$A$1:$J$32,AG56,FALSE))</f>
        <v>-</v>
      </c>
      <c r="AH51" s="528"/>
      <c r="AI51" s="528"/>
      <c r="AJ51" s="528"/>
      <c r="AK51" s="528"/>
      <c r="AL51" s="528" t="str">
        <f>IF(VLOOKUP($AK$1,[4]選択肢!$A$1:$J$32,AL56,FALSE)=0,"-",VLOOKUP($AK$1,[4]選択肢!$A$1:$J$32,AL56,FALSE))</f>
        <v>-</v>
      </c>
      <c r="AM51" s="528"/>
      <c r="AN51" s="36"/>
    </row>
    <row r="52" spans="1:40" ht="18" customHeight="1" x14ac:dyDescent="0.2">
      <c r="A52" s="36"/>
      <c r="B52" s="44"/>
      <c r="C52" s="175" t="s">
        <v>165</v>
      </c>
      <c r="D52" s="175" t="s">
        <v>166</v>
      </c>
      <c r="E52" s="174" t="s">
        <v>165</v>
      </c>
      <c r="F52" s="529" t="s">
        <v>166</v>
      </c>
      <c r="G52" s="529"/>
      <c r="H52" s="529"/>
      <c r="I52" s="525" t="s">
        <v>165</v>
      </c>
      <c r="J52" s="526"/>
      <c r="K52" s="527"/>
      <c r="L52" s="525" t="s">
        <v>166</v>
      </c>
      <c r="M52" s="526"/>
      <c r="N52" s="527"/>
      <c r="O52" s="525" t="s">
        <v>165</v>
      </c>
      <c r="P52" s="526"/>
      <c r="Q52" s="527"/>
      <c r="R52" s="525" t="s">
        <v>166</v>
      </c>
      <c r="S52" s="526"/>
      <c r="T52" s="527"/>
      <c r="U52" s="525" t="s">
        <v>165</v>
      </c>
      <c r="V52" s="526"/>
      <c r="W52" s="527"/>
      <c r="X52" s="525" t="s">
        <v>166</v>
      </c>
      <c r="Y52" s="526"/>
      <c r="Z52" s="527"/>
      <c r="AA52" s="525" t="s">
        <v>165</v>
      </c>
      <c r="AB52" s="526"/>
      <c r="AC52" s="527"/>
      <c r="AD52" s="525" t="s">
        <v>166</v>
      </c>
      <c r="AE52" s="526"/>
      <c r="AF52" s="527"/>
      <c r="AG52" s="525" t="s">
        <v>165</v>
      </c>
      <c r="AH52" s="526"/>
      <c r="AI52" s="527"/>
      <c r="AJ52" s="525" t="s">
        <v>166</v>
      </c>
      <c r="AK52" s="527"/>
      <c r="AL52" s="174" t="s">
        <v>82</v>
      </c>
      <c r="AM52" s="174" t="s">
        <v>81</v>
      </c>
      <c r="AN52" s="36"/>
    </row>
    <row r="53" spans="1:40" ht="18" customHeight="1" x14ac:dyDescent="0.2">
      <c r="A53" s="36"/>
      <c r="B53" s="166" t="s">
        <v>167</v>
      </c>
      <c r="C53" s="174">
        <f>COUNTIFS($B$11:$B$30,C$51,$C$11:$C$30,"A",$E$11:$E$30,"*")</f>
        <v>1</v>
      </c>
      <c r="D53" s="174">
        <f>COUNTIFS($B$11:$B$30,C$51,$C$11:$C$30,"B",$E$11:$E$30,"*")</f>
        <v>0</v>
      </c>
      <c r="E53" s="174">
        <f>COUNTIFS($B$11:$B$30,E$51,$C$11:$C$30,"A",$E$11:$E$30,"*")</f>
        <v>0</v>
      </c>
      <c r="F53" s="525">
        <f>COUNTIFS($B$11:$B$30,E$51,$C$11:$C$30,"B",$E$11:$E$30,"*")</f>
        <v>1</v>
      </c>
      <c r="G53" s="526"/>
      <c r="H53" s="527"/>
      <c r="I53" s="525">
        <f>COUNTIFS($B$11:$B$30,I$51,$C$11:$C$30,"A",$E$11:$E$30,"*")</f>
        <v>0</v>
      </c>
      <c r="J53" s="526"/>
      <c r="K53" s="527"/>
      <c r="L53" s="525">
        <f>COUNTIFS($B$11:$B$30,I$51,$C$11:$C$30,"B",$E$11:$E$30,"*")</f>
        <v>0</v>
      </c>
      <c r="M53" s="526"/>
      <c r="N53" s="527"/>
      <c r="O53" s="525">
        <f>COUNTIFS($B$11:$B$30,O$51,$C$11:$C$30,"A",$E$11:$E$30,"*")</f>
        <v>0</v>
      </c>
      <c r="P53" s="526"/>
      <c r="Q53" s="527"/>
      <c r="R53" s="525">
        <f>COUNTIFS($B$11:$B$30,O$51,$C$11:$C$30,"B",$E$11:$E$30,"*")</f>
        <v>0</v>
      </c>
      <c r="S53" s="526"/>
      <c r="T53" s="527"/>
      <c r="U53" s="525">
        <f>COUNTIFS($B$11:$B$30,U$51,$C$11:$C$30,"A",$E$11:$E$30,"*")</f>
        <v>0</v>
      </c>
      <c r="V53" s="526"/>
      <c r="W53" s="527"/>
      <c r="X53" s="525">
        <f>COUNTIFS($B$11:$B$30,U$51,$C$11:$C$30,"B",$E$11:$E$30,"*")</f>
        <v>0</v>
      </c>
      <c r="Y53" s="526"/>
      <c r="Z53" s="527"/>
      <c r="AA53" s="525">
        <f>COUNTIFS($B$11:$B$30,AA$51,$C$11:$C$30,"A",$E$11:$E$30,"*")</f>
        <v>0</v>
      </c>
      <c r="AB53" s="526"/>
      <c r="AC53" s="527"/>
      <c r="AD53" s="525">
        <f>COUNTIFS($B$11:$B$30,AA$51,$C$11:$C$30,"B",$E$11:$E$30,"*")</f>
        <v>0</v>
      </c>
      <c r="AE53" s="526"/>
      <c r="AF53" s="527"/>
      <c r="AG53" s="525">
        <f>COUNTIFS($B$11:$B$30,AG$51,$C$11:$C$30,"A",$E$11:$E$30,"*")</f>
        <v>0</v>
      </c>
      <c r="AH53" s="526"/>
      <c r="AI53" s="527"/>
      <c r="AJ53" s="525">
        <f>COUNTIFS($B$11:$B$30,AG$51,$C$11:$C$30,"B",$E$11:$E$30,"*")</f>
        <v>0</v>
      </c>
      <c r="AK53" s="527"/>
      <c r="AL53" s="174">
        <f>COUNTIFS($B$11:$B$30,AL$51,$C$11:$C$30,"A",$E$11:$E$30,"*")</f>
        <v>0</v>
      </c>
      <c r="AM53" s="174">
        <f>COUNTIFS($B$11:$B$30,AL$51,$C$11:$C$30,"B",$E$11:$E$30,"*")</f>
        <v>0</v>
      </c>
      <c r="AN53" s="36"/>
    </row>
    <row r="54" spans="1:40" ht="18" customHeight="1" x14ac:dyDescent="0.2">
      <c r="A54" s="36"/>
      <c r="B54" s="167" t="s">
        <v>168</v>
      </c>
      <c r="C54" s="74"/>
      <c r="D54" s="74"/>
      <c r="E54" s="174">
        <f>COUNTIFS($B$11:$B$30,E$51,$C$11:$C$30,"C",$E$11:$E$30,"*")</f>
        <v>0</v>
      </c>
      <c r="F54" s="525">
        <f>COUNTIFS($B$11:$B$30,E$51,$C$11:$C$30,"D",$E$11:$E$30,"*")</f>
        <v>0</v>
      </c>
      <c r="G54" s="526"/>
      <c r="H54" s="527"/>
      <c r="I54" s="525">
        <f>COUNTIFS($B$11:$B$30,I$51,$C$11:$C$30,"C",$E$11:$E$30,"*")</f>
        <v>1</v>
      </c>
      <c r="J54" s="526"/>
      <c r="K54" s="527"/>
      <c r="L54" s="525">
        <f>COUNTIFS($B$11:$B$30,I$51,$C$11:$C$30,"D",$E$11:$E$30,"*")</f>
        <v>1</v>
      </c>
      <c r="M54" s="526"/>
      <c r="N54" s="527"/>
      <c r="O54" s="525">
        <f>COUNTIFS($B$11:$B$30,O$51,$C$11:$C$30,"C",$E$11:$E$30,"*")</f>
        <v>0</v>
      </c>
      <c r="P54" s="526"/>
      <c r="Q54" s="527"/>
      <c r="R54" s="525">
        <f>COUNTIFS($B$11:$B$30,O$51,$C$11:$C$30,"D",$E$11:$E$30,"*")</f>
        <v>0</v>
      </c>
      <c r="S54" s="526"/>
      <c r="T54" s="527"/>
      <c r="U54" s="525">
        <f>COUNTIFS($B$11:$B$30,U$51,$C$11:$C$30,"C",$E$11:$E$30,"*")</f>
        <v>0</v>
      </c>
      <c r="V54" s="526"/>
      <c r="W54" s="527"/>
      <c r="X54" s="525">
        <f>COUNTIFS($B$11:$B$30,U$51,$C$11:$C$30,"D",$E$11:$E$30,"*")</f>
        <v>0</v>
      </c>
      <c r="Y54" s="526"/>
      <c r="Z54" s="527"/>
      <c r="AA54" s="525">
        <f>COUNTIFS($B$11:$B$30,AA$51,$C$11:$C$30,"C",$E$11:$E$30,"*")</f>
        <v>0</v>
      </c>
      <c r="AB54" s="526"/>
      <c r="AC54" s="527"/>
      <c r="AD54" s="525">
        <f>COUNTIFS($B$11:$B$30,AA$51,$C$11:$C$30,"D",$E$11:$E$30,"*")</f>
        <v>0</v>
      </c>
      <c r="AE54" s="526"/>
      <c r="AF54" s="527"/>
      <c r="AG54" s="525">
        <f>COUNTIFS($B$11:$B$30,AG$51,$C$11:$C$30,"C",$E$11:$E$30,"*")</f>
        <v>0</v>
      </c>
      <c r="AH54" s="526"/>
      <c r="AI54" s="527"/>
      <c r="AJ54" s="525">
        <f>COUNTIFS($B$11:$B$30,AG$51,$C$11:$C$30,"D",$E$11:$E$30,"*")</f>
        <v>0</v>
      </c>
      <c r="AK54" s="527"/>
      <c r="AL54" s="174">
        <f>COUNTIFS($B$11:$B$30,AL$51,$C$11:$C$30,"C",$E$11:$E$30,"*")</f>
        <v>0</v>
      </c>
      <c r="AM54" s="174">
        <f>COUNTIFS($B$11:$B$30,AL$51,$C$11:$C$30,"D",$E$11:$E$30,"*")</f>
        <v>0</v>
      </c>
      <c r="AN54" s="36"/>
    </row>
    <row r="55" spans="1:40" ht="24.9" customHeight="1" x14ac:dyDescent="0.2">
      <c r="A55" s="36"/>
      <c r="B55" s="167" t="s">
        <v>169</v>
      </c>
      <c r="C55" s="523"/>
      <c r="D55" s="524"/>
      <c r="E55" s="519" t="str">
        <f>IF($AK$3="４週",SUMIFS($AK$11:$AK$30,$B$11:$B$30,E51)/4/$AH$5,IF($AK$3="歴月",SUMIFS($AK$11:$AK$30,$B$11:$B$30,E51)/$AL$5,"記載する期間を選択してください"))</f>
        <v>記載する期間を選択してください</v>
      </c>
      <c r="F55" s="520"/>
      <c r="G55" s="520"/>
      <c r="H55" s="521"/>
      <c r="I55" s="519" t="str">
        <f>IF($AK$3="４週",SUMIFS($AK$11:$AK$30,$B$11:$B$30,I51)/4/$AH$5,IF($AK$3="歴月",SUMIFS($AK$11:$AK$30,$B$11:$B$30,I51)/$AL$5,"記載する期間を選択してください"))</f>
        <v>記載する期間を選択してください</v>
      </c>
      <c r="J55" s="520"/>
      <c r="K55" s="520"/>
      <c r="L55" s="520"/>
      <c r="M55" s="520"/>
      <c r="N55" s="521"/>
      <c r="O55" s="519" t="str">
        <f>IF($AK$3="４週",SUMIFS($AK$11:$AK$30,$B$11:$B$30,O51)/4/$AH$5,IF($AK$3="歴月",SUMIFS($AK$11:$AK$30,$B$11:$B$30,O51)/$AL$5,"記載する期間を選択してください"))</f>
        <v>記載する期間を選択してください</v>
      </c>
      <c r="P55" s="520"/>
      <c r="Q55" s="520"/>
      <c r="R55" s="520"/>
      <c r="S55" s="520"/>
      <c r="T55" s="521"/>
      <c r="U55" s="519" t="str">
        <f>IF($AK$3="４週",SUMIFS($AK$11:$AK$30,$B$11:$B$30,U51)/4/$AH$5,IF($AK$3="歴月",SUMIFS($AK$11:$AK$30,$B$11:$B$30,U51)/$AL$5,"記載する期間を選択してください"))</f>
        <v>記載する期間を選択してください</v>
      </c>
      <c r="V55" s="520"/>
      <c r="W55" s="520"/>
      <c r="X55" s="520"/>
      <c r="Y55" s="520"/>
      <c r="Z55" s="521"/>
      <c r="AA55" s="519" t="str">
        <f>IF($AK$3="４週",SUMIFS($AK$11:$AK$30,$B$11:$B$30,AA51)/4/$AH$5,IF($AK$3="歴月",SUMIFS($AK$11:$AK$30,$B$11:$B$30,AA51)/$AL$5,"記載する期間を選択してください"))</f>
        <v>記載する期間を選択してください</v>
      </c>
      <c r="AB55" s="520"/>
      <c r="AC55" s="520"/>
      <c r="AD55" s="520"/>
      <c r="AE55" s="520"/>
      <c r="AF55" s="521"/>
      <c r="AG55" s="519" t="str">
        <f>IF($AK$3="４週",SUMIFS($AK$11:$AK$30,$B$11:$B$30,AG51)/4/$AH$5,IF($AK$3="歴月",SUMIFS($AK$11:$AK$30,$B$11:$B$30,AG51)/$AL$5,"記載する期間を選択してください"))</f>
        <v>記載する期間を選択してください</v>
      </c>
      <c r="AH55" s="520"/>
      <c r="AI55" s="520"/>
      <c r="AJ55" s="520"/>
      <c r="AK55" s="521"/>
      <c r="AL55" s="519" t="str">
        <f>IF($AK$3="４週",SUMIFS($AK$11:$AK$30,$B$11:$B$30,AL51)/4/$AH$5,IF($AK$3="歴月",SUMIFS($AK$11:$AK$30,$B$11:$B$30,AL51)/$AL$5,"記載する期間を選択してください"))</f>
        <v>記載する期間を選択してください</v>
      </c>
      <c r="AM55" s="521"/>
      <c r="AN55" s="36"/>
    </row>
    <row r="56" spans="1:40" ht="5.0999999999999996" customHeight="1" x14ac:dyDescent="0.2">
      <c r="A56" s="36"/>
      <c r="B56" s="1"/>
      <c r="C56" s="75">
        <v>2</v>
      </c>
      <c r="D56" s="75"/>
      <c r="E56" s="75">
        <v>3</v>
      </c>
      <c r="F56" s="75"/>
      <c r="G56" s="75"/>
      <c r="H56" s="75"/>
      <c r="I56" s="75">
        <v>4</v>
      </c>
      <c r="J56" s="75"/>
      <c r="K56" s="75"/>
      <c r="L56" s="75"/>
      <c r="M56" s="75"/>
      <c r="N56" s="75"/>
      <c r="O56" s="75">
        <v>5</v>
      </c>
      <c r="P56" s="75"/>
      <c r="Q56" s="75"/>
      <c r="R56" s="75"/>
      <c r="S56" s="75"/>
      <c r="T56" s="75"/>
      <c r="U56" s="75">
        <v>6</v>
      </c>
      <c r="V56" s="75"/>
      <c r="W56" s="75"/>
      <c r="X56" s="75"/>
      <c r="Y56" s="75"/>
      <c r="Z56" s="75"/>
      <c r="AA56" s="75">
        <v>7</v>
      </c>
      <c r="AB56" s="75"/>
      <c r="AC56" s="75"/>
      <c r="AD56" s="75"/>
      <c r="AE56" s="75"/>
      <c r="AF56" s="75"/>
      <c r="AG56" s="75">
        <v>8</v>
      </c>
      <c r="AH56" s="75"/>
      <c r="AI56" s="75"/>
      <c r="AJ56" s="75"/>
      <c r="AK56" s="75"/>
      <c r="AL56" s="75">
        <v>9</v>
      </c>
      <c r="AM56" s="76"/>
      <c r="AN56" s="36"/>
    </row>
    <row r="57" spans="1:40" ht="15" customHeight="1" x14ac:dyDescent="0.2">
      <c r="A57" s="58" t="s">
        <v>170</v>
      </c>
      <c r="B57" s="77"/>
      <c r="C57" s="78"/>
      <c r="D57" s="78"/>
      <c r="E57" s="78"/>
      <c r="F57" s="79"/>
      <c r="G57" s="78"/>
      <c r="H57" s="75"/>
      <c r="I57" s="75"/>
      <c r="J57" s="75"/>
      <c r="K57" s="75"/>
      <c r="L57" s="75"/>
      <c r="M57" s="75"/>
      <c r="N57" s="75"/>
      <c r="O57" s="75"/>
      <c r="P57" s="75"/>
      <c r="Q57" s="75"/>
      <c r="R57" s="75">
        <v>6</v>
      </c>
      <c r="S57" s="75"/>
      <c r="T57" s="75"/>
      <c r="U57" s="75"/>
      <c r="V57" s="75"/>
      <c r="W57" s="75"/>
      <c r="X57" s="75">
        <v>7</v>
      </c>
      <c r="Y57" s="75"/>
      <c r="Z57" s="75"/>
      <c r="AA57" s="75"/>
      <c r="AB57" s="75"/>
      <c r="AC57" s="75"/>
      <c r="AD57" s="75">
        <v>8</v>
      </c>
      <c r="AE57" s="75"/>
      <c r="AF57" s="75"/>
      <c r="AG57" s="80"/>
      <c r="AH57" s="80"/>
      <c r="AI57" s="80"/>
      <c r="AJ57" s="80">
        <v>9</v>
      </c>
      <c r="AK57" s="81"/>
      <c r="AL57" s="81"/>
      <c r="AM57" s="36"/>
    </row>
    <row r="58" spans="1:40" s="58" customFormat="1" ht="15" customHeight="1" x14ac:dyDescent="0.2">
      <c r="A58" s="58" t="s">
        <v>171</v>
      </c>
      <c r="B58" s="69"/>
      <c r="C58" s="69"/>
      <c r="D58" s="69"/>
      <c r="E58" s="69"/>
      <c r="F58" s="69"/>
      <c r="G58" s="69"/>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40" s="58" customFormat="1" ht="15" customHeight="1" x14ac:dyDescent="0.2">
      <c r="A59" s="58" t="s">
        <v>172</v>
      </c>
      <c r="B59" s="69"/>
      <c r="C59" s="69"/>
      <c r="D59" s="69"/>
      <c r="E59" s="69"/>
      <c r="F59" s="69"/>
      <c r="G59" s="6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40" s="58" customFormat="1" ht="15" customHeight="1" x14ac:dyDescent="0.2">
      <c r="A60" s="58" t="s">
        <v>173</v>
      </c>
      <c r="B60" s="69"/>
      <c r="C60" s="69"/>
      <c r="D60" s="69"/>
      <c r="E60" s="69"/>
      <c r="F60" s="69"/>
      <c r="G60" s="69"/>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40" s="58" customFormat="1" ht="15" customHeight="1" x14ac:dyDescent="0.2">
      <c r="A61" s="58" t="s">
        <v>174</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ht="15" customHeight="1" x14ac:dyDescent="0.2">
      <c r="A62" s="58" t="s">
        <v>175</v>
      </c>
      <c r="B62" s="82"/>
      <c r="C62" s="58"/>
      <c r="D62" s="58"/>
      <c r="E62" s="58"/>
      <c r="F62" s="58"/>
      <c r="G62" s="58"/>
    </row>
    <row r="63" spans="1:40" ht="15" customHeight="1" x14ac:dyDescent="0.2">
      <c r="A63" s="58" t="s">
        <v>176</v>
      </c>
      <c r="B63" s="82"/>
      <c r="C63" s="58"/>
      <c r="D63" s="58"/>
      <c r="E63" s="58"/>
      <c r="F63" s="58"/>
      <c r="G63" s="58"/>
    </row>
    <row r="64" spans="1:40" ht="15" customHeight="1" x14ac:dyDescent="0.2">
      <c r="A64" s="58"/>
      <c r="B64" s="166" t="s">
        <v>177</v>
      </c>
      <c r="C64" s="522" t="s">
        <v>178</v>
      </c>
      <c r="D64" s="522"/>
      <c r="E64" s="522"/>
      <c r="F64" s="58"/>
      <c r="G64" s="58"/>
    </row>
    <row r="65" spans="1:7" ht="15" customHeight="1" x14ac:dyDescent="0.2">
      <c r="A65" s="58"/>
      <c r="B65" s="83" t="s">
        <v>179</v>
      </c>
      <c r="C65" s="518" t="s">
        <v>180</v>
      </c>
      <c r="D65" s="518"/>
      <c r="E65" s="518"/>
      <c r="F65" s="58"/>
      <c r="G65" s="58"/>
    </row>
    <row r="66" spans="1:7" ht="15" customHeight="1" x14ac:dyDescent="0.2">
      <c r="A66" s="58"/>
      <c r="B66" s="83" t="s">
        <v>181</v>
      </c>
      <c r="C66" s="518" t="s">
        <v>182</v>
      </c>
      <c r="D66" s="518"/>
      <c r="E66" s="518"/>
      <c r="F66" s="58"/>
      <c r="G66" s="58"/>
    </row>
    <row r="67" spans="1:7" ht="15" customHeight="1" x14ac:dyDescent="0.2">
      <c r="A67" s="58"/>
      <c r="B67" s="83" t="s">
        <v>183</v>
      </c>
      <c r="C67" s="518" t="s">
        <v>184</v>
      </c>
      <c r="D67" s="518"/>
      <c r="E67" s="518"/>
      <c r="F67" s="58"/>
      <c r="G67" s="58"/>
    </row>
    <row r="68" spans="1:7" ht="15" customHeight="1" x14ac:dyDescent="0.2">
      <c r="A68" s="58"/>
      <c r="B68" s="83" t="s">
        <v>185</v>
      </c>
      <c r="C68" s="518" t="s">
        <v>186</v>
      </c>
      <c r="D68" s="518"/>
      <c r="E68" s="518"/>
      <c r="F68" s="58"/>
      <c r="G68" s="58"/>
    </row>
    <row r="69" spans="1:7" ht="15" customHeight="1" x14ac:dyDescent="0.2">
      <c r="A69" s="58"/>
      <c r="B69" s="58" t="s">
        <v>187</v>
      </c>
      <c r="C69" s="58"/>
      <c r="D69" s="58"/>
      <c r="E69" s="58"/>
      <c r="F69" s="58"/>
      <c r="G69" s="58"/>
    </row>
    <row r="70" spans="1:7" ht="15" customHeight="1" x14ac:dyDescent="0.2">
      <c r="A70" s="58"/>
      <c r="B70" s="58" t="s">
        <v>188</v>
      </c>
      <c r="C70" s="58"/>
      <c r="D70" s="58"/>
      <c r="E70" s="58"/>
      <c r="F70" s="58"/>
      <c r="G70" s="58"/>
    </row>
    <row r="71" spans="1:7" ht="15" customHeight="1" x14ac:dyDescent="0.2">
      <c r="A71" s="58"/>
      <c r="B71" s="58" t="s">
        <v>189</v>
      </c>
      <c r="C71" s="58"/>
      <c r="D71" s="58"/>
      <c r="E71" s="58"/>
      <c r="F71" s="58"/>
      <c r="G71" s="58"/>
    </row>
    <row r="72" spans="1:7" ht="15" customHeight="1" x14ac:dyDescent="0.2">
      <c r="A72" s="58" t="s">
        <v>190</v>
      </c>
      <c r="B72" s="82"/>
      <c r="C72" s="58"/>
      <c r="D72" s="58"/>
      <c r="E72" s="58"/>
      <c r="F72" s="58"/>
      <c r="G72" s="58"/>
    </row>
    <row r="73" spans="1:7" ht="15" customHeight="1" x14ac:dyDescent="0.2">
      <c r="A73" s="58" t="s">
        <v>191</v>
      </c>
      <c r="B73" s="82"/>
      <c r="C73" s="58"/>
      <c r="D73" s="58"/>
      <c r="E73" s="58"/>
      <c r="F73" s="58"/>
      <c r="G73" s="58"/>
    </row>
    <row r="74" spans="1:7" ht="15" customHeight="1" x14ac:dyDescent="0.2">
      <c r="A74" s="58" t="s">
        <v>192</v>
      </c>
      <c r="B74" s="82"/>
      <c r="C74" s="58"/>
      <c r="D74" s="58"/>
      <c r="E74" s="58"/>
      <c r="F74" s="58"/>
      <c r="G74" s="58"/>
    </row>
    <row r="75" spans="1:7" ht="15" customHeight="1" x14ac:dyDescent="0.2">
      <c r="A75" s="58" t="s">
        <v>193</v>
      </c>
      <c r="B75" s="82"/>
      <c r="C75" s="58"/>
      <c r="D75" s="58"/>
      <c r="E75" s="58"/>
      <c r="F75" s="58"/>
      <c r="G75" s="58"/>
    </row>
    <row r="76" spans="1:7" ht="15" customHeight="1" x14ac:dyDescent="0.2">
      <c r="A76" s="58" t="s">
        <v>436</v>
      </c>
      <c r="B76" s="82"/>
      <c r="C76" s="58"/>
      <c r="D76" s="58"/>
      <c r="E76" s="58"/>
      <c r="F76" s="58"/>
      <c r="G76" s="58"/>
    </row>
    <row r="77" spans="1:7" ht="15" customHeight="1" x14ac:dyDescent="0.2">
      <c r="A77" s="58" t="s">
        <v>437</v>
      </c>
      <c r="B77" s="82"/>
      <c r="C77" s="58"/>
      <c r="D77" s="58"/>
      <c r="E77" s="58"/>
      <c r="F77" s="58"/>
      <c r="G77" s="58"/>
    </row>
    <row r="78" spans="1:7" ht="15" customHeight="1" x14ac:dyDescent="0.2">
      <c r="A78" s="58"/>
      <c r="B78" s="58" t="s">
        <v>438</v>
      </c>
      <c r="C78" s="58"/>
      <c r="D78" s="58"/>
      <c r="E78" s="58"/>
      <c r="F78" s="58"/>
      <c r="G78" s="58"/>
    </row>
    <row r="79" spans="1:7" ht="15" customHeight="1" x14ac:dyDescent="0.2">
      <c r="A79" s="58"/>
      <c r="B79" s="58" t="s">
        <v>439</v>
      </c>
      <c r="C79" s="58"/>
      <c r="D79" s="58"/>
      <c r="E79" s="58"/>
      <c r="F79" s="58"/>
      <c r="G79" s="58"/>
    </row>
    <row r="80" spans="1:7" ht="15" customHeight="1" x14ac:dyDescent="0.2">
      <c r="A80" s="58" t="s">
        <v>440</v>
      </c>
      <c r="B80" s="82"/>
      <c r="C80" s="58"/>
      <c r="D80" s="58"/>
      <c r="E80" s="58"/>
      <c r="F80" s="58"/>
      <c r="G80" s="58"/>
    </row>
    <row r="81" spans="1:7" ht="15" customHeight="1" x14ac:dyDescent="0.2">
      <c r="A81" s="58" t="s">
        <v>197</v>
      </c>
      <c r="B81" s="82"/>
      <c r="C81" s="58"/>
      <c r="D81" s="58"/>
      <c r="E81" s="58"/>
      <c r="F81" s="58"/>
      <c r="G81" s="58"/>
    </row>
    <row r="82" spans="1:7" ht="15" customHeight="1" x14ac:dyDescent="0.2">
      <c r="A82" s="58" t="s">
        <v>441</v>
      </c>
      <c r="B82" s="82"/>
      <c r="C82" s="58"/>
      <c r="D82" s="58"/>
      <c r="E82" s="58"/>
      <c r="F82" s="58"/>
      <c r="G82" s="58"/>
    </row>
    <row r="83" spans="1:7" ht="15" customHeight="1" x14ac:dyDescent="0.2">
      <c r="A83" s="58" t="s">
        <v>442</v>
      </c>
      <c r="B83" s="82"/>
      <c r="C83" s="58"/>
      <c r="D83" s="58"/>
      <c r="E83" s="58"/>
      <c r="F83" s="58"/>
      <c r="G83" s="58"/>
    </row>
    <row r="84" spans="1:7" ht="15" customHeight="1" x14ac:dyDescent="0.2">
      <c r="A84" s="58" t="s">
        <v>200</v>
      </c>
      <c r="B84" s="82"/>
      <c r="C84" s="58"/>
      <c r="D84" s="58"/>
      <c r="E84" s="58"/>
      <c r="F84" s="58"/>
      <c r="G84" s="58"/>
    </row>
    <row r="85" spans="1:7" ht="15" customHeight="1" x14ac:dyDescent="0.2">
      <c r="A85" s="58" t="s">
        <v>201</v>
      </c>
      <c r="B85" s="82"/>
      <c r="C85" s="58"/>
      <c r="D85" s="58"/>
      <c r="E85" s="58"/>
      <c r="F85" s="58"/>
      <c r="G85" s="58"/>
    </row>
    <row r="86" spans="1:7" ht="15" customHeight="1" x14ac:dyDescent="0.2">
      <c r="A86" s="58" t="s">
        <v>443</v>
      </c>
      <c r="B86" s="82"/>
      <c r="C86" s="58"/>
      <c r="D86" s="58"/>
      <c r="E86" s="58"/>
      <c r="F86" s="58"/>
      <c r="G86" s="58"/>
    </row>
    <row r="87" spans="1:7" ht="15" customHeight="1" x14ac:dyDescent="0.2">
      <c r="A87" s="58" t="s">
        <v>444</v>
      </c>
      <c r="B87" s="82"/>
      <c r="C87" s="58"/>
      <c r="D87" s="58"/>
      <c r="E87" s="58"/>
      <c r="F87" s="58"/>
      <c r="G87" s="58"/>
    </row>
  </sheetData>
  <mergeCells count="210">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6:W36"/>
    <mergeCell ref="X36:Z36"/>
    <mergeCell ref="AA36:AC36"/>
    <mergeCell ref="AD36:AF36"/>
    <mergeCell ref="AG36:AI36"/>
    <mergeCell ref="AJ36:AK36"/>
    <mergeCell ref="A36:C36"/>
    <mergeCell ref="F36:H36"/>
    <mergeCell ref="I36:K36"/>
    <mergeCell ref="L36:N36"/>
    <mergeCell ref="O36:Q36"/>
    <mergeCell ref="R36:T36"/>
    <mergeCell ref="U37:W37"/>
    <mergeCell ref="X37:Z37"/>
    <mergeCell ref="AA37:AC37"/>
    <mergeCell ref="AD37:AF37"/>
    <mergeCell ref="AG37:AI37"/>
    <mergeCell ref="AJ37:AK37"/>
    <mergeCell ref="A37:C37"/>
    <mergeCell ref="F37:H37"/>
    <mergeCell ref="I37:K37"/>
    <mergeCell ref="L37:N37"/>
    <mergeCell ref="O37:Q37"/>
    <mergeCell ref="R37:T37"/>
    <mergeCell ref="F39:H39"/>
    <mergeCell ref="I39:K39"/>
    <mergeCell ref="L39:N39"/>
    <mergeCell ref="O39:Q39"/>
    <mergeCell ref="R39:T39"/>
    <mergeCell ref="F38:H38"/>
    <mergeCell ref="I38:K38"/>
    <mergeCell ref="L38:N38"/>
    <mergeCell ref="O38:Q38"/>
    <mergeCell ref="R38:T38"/>
    <mergeCell ref="U39:W39"/>
    <mergeCell ref="X39:Z39"/>
    <mergeCell ref="AA39:AC39"/>
    <mergeCell ref="AD39:AF39"/>
    <mergeCell ref="AG39:AI39"/>
    <mergeCell ref="AJ39:AK39"/>
    <mergeCell ref="X38:Z38"/>
    <mergeCell ref="AA38:AC38"/>
    <mergeCell ref="AD38:AF38"/>
    <mergeCell ref="AG38:AI38"/>
    <mergeCell ref="AJ38:AK38"/>
    <mergeCell ref="U38:W38"/>
    <mergeCell ref="F41:H41"/>
    <mergeCell ref="I41:K41"/>
    <mergeCell ref="L41:N41"/>
    <mergeCell ref="O41:Q41"/>
    <mergeCell ref="R41:T41"/>
    <mergeCell ref="F40:H40"/>
    <mergeCell ref="I40:K40"/>
    <mergeCell ref="L40:N40"/>
    <mergeCell ref="O40:Q40"/>
    <mergeCell ref="R40:T40"/>
    <mergeCell ref="U41:W41"/>
    <mergeCell ref="X41:Z41"/>
    <mergeCell ref="AA41:AC41"/>
    <mergeCell ref="AD41:AF41"/>
    <mergeCell ref="AG41:AI41"/>
    <mergeCell ref="AJ41:AK41"/>
    <mergeCell ref="X40:Z40"/>
    <mergeCell ref="AA40:AC40"/>
    <mergeCell ref="AD40:AF40"/>
    <mergeCell ref="AG40:AI40"/>
    <mergeCell ref="AJ40:AK40"/>
    <mergeCell ref="U40:W40"/>
    <mergeCell ref="X42:Z42"/>
    <mergeCell ref="AA42:AC42"/>
    <mergeCell ref="AD42:AF42"/>
    <mergeCell ref="AG42:AI42"/>
    <mergeCell ref="AJ42:AK42"/>
    <mergeCell ref="A43:C43"/>
    <mergeCell ref="F43:H43"/>
    <mergeCell ref="I43:K43"/>
    <mergeCell ref="L43:N43"/>
    <mergeCell ref="O43:Q43"/>
    <mergeCell ref="F42:H42"/>
    <mergeCell ref="I42:K42"/>
    <mergeCell ref="L42:N42"/>
    <mergeCell ref="O42:Q42"/>
    <mergeCell ref="R42:T42"/>
    <mergeCell ref="U42:W42"/>
    <mergeCell ref="AD44:AF44"/>
    <mergeCell ref="AG44:AI44"/>
    <mergeCell ref="AJ44:AK44"/>
    <mergeCell ref="A47:B47"/>
    <mergeCell ref="C47:D47"/>
    <mergeCell ref="E47:H47"/>
    <mergeCell ref="AJ43:AK43"/>
    <mergeCell ref="A44:C44"/>
    <mergeCell ref="F44:H44"/>
    <mergeCell ref="I44:K44"/>
    <mergeCell ref="L44:N44"/>
    <mergeCell ref="O44:Q44"/>
    <mergeCell ref="R44:T44"/>
    <mergeCell ref="U44:W44"/>
    <mergeCell ref="X44:Z44"/>
    <mergeCell ref="AA44:AC44"/>
    <mergeCell ref="R43:T43"/>
    <mergeCell ref="U43:W43"/>
    <mergeCell ref="X43:Z43"/>
    <mergeCell ref="AA43:AC43"/>
    <mergeCell ref="AD43:AF43"/>
    <mergeCell ref="AG43:AI43"/>
    <mergeCell ref="AL51:AM51"/>
    <mergeCell ref="F52:H52"/>
    <mergeCell ref="I52:K52"/>
    <mergeCell ref="L52:N52"/>
    <mergeCell ref="O52:Q52"/>
    <mergeCell ref="R52:T52"/>
    <mergeCell ref="A48:B48"/>
    <mergeCell ref="C48:D48"/>
    <mergeCell ref="E48:H48"/>
    <mergeCell ref="C51:D51"/>
    <mergeCell ref="E51:H51"/>
    <mergeCell ref="I51:N51"/>
    <mergeCell ref="U52:W52"/>
    <mergeCell ref="X52:Z52"/>
    <mergeCell ref="AA52:AC52"/>
    <mergeCell ref="AD52:AF52"/>
    <mergeCell ref="AG52:AI52"/>
    <mergeCell ref="AJ52:AK52"/>
    <mergeCell ref="O51:T51"/>
    <mergeCell ref="U51:Z51"/>
    <mergeCell ref="AA51:AF51"/>
    <mergeCell ref="AG51:AK51"/>
    <mergeCell ref="F54:H54"/>
    <mergeCell ref="I54:K54"/>
    <mergeCell ref="L54:N54"/>
    <mergeCell ref="O54:Q54"/>
    <mergeCell ref="R54:T54"/>
    <mergeCell ref="F53:H53"/>
    <mergeCell ref="I53:K53"/>
    <mergeCell ref="L53:N53"/>
    <mergeCell ref="O53:Q53"/>
    <mergeCell ref="R53:T53"/>
    <mergeCell ref="U54:W54"/>
    <mergeCell ref="X54:Z54"/>
    <mergeCell ref="AA54:AC54"/>
    <mergeCell ref="AD54:AF54"/>
    <mergeCell ref="AG54:AI54"/>
    <mergeCell ref="AJ54:AK54"/>
    <mergeCell ref="X53:Z53"/>
    <mergeCell ref="AA53:AC53"/>
    <mergeCell ref="AD53:AF53"/>
    <mergeCell ref="AG53:AI53"/>
    <mergeCell ref="AJ53:AK53"/>
    <mergeCell ref="U53:W53"/>
    <mergeCell ref="C68:E68"/>
    <mergeCell ref="AG55:AK55"/>
    <mergeCell ref="AL55:AM55"/>
    <mergeCell ref="C64:E64"/>
    <mergeCell ref="C65:E65"/>
    <mergeCell ref="C66:E66"/>
    <mergeCell ref="C67:E67"/>
    <mergeCell ref="C55:D55"/>
    <mergeCell ref="E55:H55"/>
    <mergeCell ref="I55:N55"/>
    <mergeCell ref="O55:T55"/>
    <mergeCell ref="U55:Z55"/>
    <mergeCell ref="AA55:AF55"/>
  </mergeCells>
  <phoneticPr fontId="4"/>
  <dataValidations count="5">
    <dataValidation type="list" allowBlank="1" showInputMessage="1" showErrorMessage="1" sqref="C11:C30" xr:uid="{3EE3B832-B32B-4858-AAFB-F66D2CA37559}">
      <formula1>"A,B,C,D"</formula1>
    </dataValidation>
    <dataValidation operator="greaterThanOrEqual" allowBlank="1" showInputMessage="1" showErrorMessage="1" sqref="I45:I46 I49 L45:L46 L49 AL37:AL43 AJ37:AJ44" xr:uid="{309B8FB4-4863-4E62-8280-490906B33EC7}"/>
    <dataValidation type="list" allowBlank="1" showInputMessage="1" showErrorMessage="1" sqref="AK4:AN4" xr:uid="{823D2B45-C6D0-44C7-94D7-389AC4D5667B}">
      <formula1>"予定,実績"</formula1>
    </dataValidation>
    <dataValidation type="list" allowBlank="1" showInputMessage="1" showErrorMessage="1" sqref="AK3:AN3" xr:uid="{D660D631-30F2-491B-92FD-C25B3CA40C3F}">
      <formula1>"４週,歴月"</formula1>
    </dataValidation>
    <dataValidation type="whole" operator="greaterThanOrEqual" allowBlank="1" showInputMessage="1" showErrorMessage="1" sqref="AG37:AG44 I37:I44 AD37:AD44 AA37:AA44 X37:X44 U37:U44 R37:R44 O37:O44 L37:L44 D37:F44" xr:uid="{C1485272-F03C-490A-AB28-8871EED2FDE5}">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DF4A7D9-A81E-43F3-A69A-EBA65A927AF8}">
          <x14:formula1>
            <xm:f>選択肢!$B$13:$D$13</xm:f>
          </x14:formula1>
          <xm:sqref>B11:B30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A9CB-75D1-4CE9-99C3-F2C8059B8AD6}">
  <sheetPr>
    <tabColor theme="8" tint="0.59999389629810485"/>
  </sheetPr>
  <dimension ref="A1:AQ84"/>
  <sheetViews>
    <sheetView showGridLines="0" view="pageBreakPreview" zoomScaleNormal="100" zoomScaleSheetLayoutView="100" workbookViewId="0"/>
  </sheetViews>
  <sheetFormatPr defaultColWidth="8.21875" defaultRowHeight="21" customHeight="1" x14ac:dyDescent="0.2"/>
  <cols>
    <col min="1" max="1" width="2.6640625" style="1" customWidth="1"/>
    <col min="2" max="2" width="14.109375" style="2" customWidth="1"/>
    <col min="3" max="3" width="6.6640625" style="1" customWidth="1"/>
    <col min="4" max="5" width="7.6640625" style="1" customWidth="1"/>
    <col min="6" max="36" width="2.6640625" style="1" customWidth="1"/>
    <col min="37" max="37" width="6.6640625" style="1" customWidth="1"/>
    <col min="38" max="39" width="7.6640625" style="1" customWidth="1"/>
    <col min="40" max="40" width="5.6640625" style="1" customWidth="1"/>
    <col min="41" max="16384" width="8.21875" style="1"/>
  </cols>
  <sheetData>
    <row r="1" spans="1:40" ht="24.9" customHeight="1" x14ac:dyDescent="0.2">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37"/>
      <c r="AE1" s="37"/>
      <c r="AF1" s="37"/>
      <c r="AG1" s="37"/>
      <c r="AH1" s="37"/>
      <c r="AI1" s="38" t="s">
        <v>125</v>
      </c>
      <c r="AJ1" s="38"/>
      <c r="AK1" s="567" t="s">
        <v>203</v>
      </c>
      <c r="AL1" s="567"/>
      <c r="AM1" s="567"/>
      <c r="AN1" s="567"/>
    </row>
    <row r="2" spans="1:40" ht="18" customHeight="1" x14ac:dyDescent="0.2">
      <c r="A2" s="36"/>
      <c r="B2" s="39"/>
      <c r="C2" s="39"/>
      <c r="D2" s="39"/>
      <c r="E2" s="39"/>
      <c r="F2" s="39"/>
      <c r="G2" s="39"/>
      <c r="H2" s="39"/>
      <c r="I2" s="39"/>
      <c r="J2" s="39"/>
      <c r="K2" s="39"/>
      <c r="L2" s="39"/>
      <c r="M2" s="568">
        <v>2024</v>
      </c>
      <c r="N2" s="568"/>
      <c r="O2" s="568"/>
      <c r="P2" s="568"/>
      <c r="Q2" s="569" t="s">
        <v>127</v>
      </c>
      <c r="R2" s="569"/>
      <c r="S2" s="568">
        <v>5</v>
      </c>
      <c r="T2" s="568"/>
      <c r="U2" s="569" t="s">
        <v>128</v>
      </c>
      <c r="V2" s="569"/>
      <c r="W2" s="39"/>
      <c r="X2" s="39"/>
      <c r="Y2" s="39"/>
      <c r="Z2" s="36"/>
      <c r="AA2" s="36"/>
      <c r="AC2" s="38"/>
      <c r="AD2" s="39"/>
      <c r="AE2" s="39"/>
      <c r="AF2" s="39"/>
      <c r="AG2" s="39"/>
      <c r="AH2" s="39"/>
      <c r="AI2" s="38" t="s">
        <v>129</v>
      </c>
      <c r="AJ2" s="38"/>
      <c r="AK2" s="570"/>
      <c r="AL2" s="570"/>
      <c r="AM2" s="570"/>
      <c r="AN2" s="570"/>
    </row>
    <row r="3" spans="1:40" ht="18" customHeight="1" x14ac:dyDescent="0.2">
      <c r="A3" s="40"/>
      <c r="B3" s="40"/>
      <c r="C3" s="40"/>
      <c r="D3" s="40"/>
      <c r="E3" s="40"/>
      <c r="F3" s="40"/>
      <c r="G3" s="40"/>
      <c r="H3" s="40"/>
      <c r="I3" s="40"/>
      <c r="J3" s="40"/>
      <c r="K3" s="40"/>
      <c r="L3" s="40"/>
      <c r="M3" s="40"/>
      <c r="N3" s="40"/>
      <c r="O3" s="40"/>
      <c r="P3" s="40"/>
      <c r="Q3" s="40"/>
      <c r="R3" s="40"/>
      <c r="S3" s="40"/>
      <c r="T3" s="40"/>
      <c r="U3" s="40"/>
      <c r="V3" s="40"/>
      <c r="W3" s="40"/>
      <c r="Y3" s="41"/>
      <c r="Z3" s="41"/>
      <c r="AA3" s="41"/>
      <c r="AB3" s="36"/>
      <c r="AC3" s="41"/>
      <c r="AD3" s="41"/>
      <c r="AE3" s="41"/>
      <c r="AF3" s="41"/>
      <c r="AG3" s="41"/>
      <c r="AH3" s="41"/>
      <c r="AI3" s="42" t="s">
        <v>130</v>
      </c>
      <c r="AJ3" s="38"/>
      <c r="AK3" s="571"/>
      <c r="AL3" s="571"/>
      <c r="AM3" s="571"/>
      <c r="AN3" s="571"/>
    </row>
    <row r="4" spans="1:40" ht="18" customHeight="1" x14ac:dyDescent="0.2">
      <c r="A4" s="40"/>
      <c r="B4" s="40"/>
      <c r="C4" s="40"/>
      <c r="D4" s="40"/>
      <c r="E4" s="40"/>
      <c r="F4" s="40"/>
      <c r="G4" s="40"/>
      <c r="H4" s="40"/>
      <c r="I4" s="40"/>
      <c r="J4" s="40"/>
      <c r="K4" s="40"/>
      <c r="L4" s="40"/>
      <c r="M4" s="40"/>
      <c r="N4" s="40"/>
      <c r="O4" s="40"/>
      <c r="P4" s="40"/>
      <c r="Q4" s="40"/>
      <c r="R4" s="40"/>
      <c r="S4" s="40"/>
      <c r="T4" s="40"/>
      <c r="U4" s="40"/>
      <c r="V4" s="40"/>
      <c r="W4" s="40"/>
      <c r="Y4" s="41"/>
      <c r="Z4" s="41"/>
      <c r="AA4" s="41"/>
      <c r="AB4" s="36"/>
      <c r="AC4" s="41"/>
      <c r="AD4" s="41"/>
      <c r="AE4" s="41"/>
      <c r="AF4" s="41"/>
      <c r="AG4" s="41"/>
      <c r="AH4" s="41"/>
      <c r="AI4" s="42" t="s">
        <v>131</v>
      </c>
      <c r="AJ4" s="38"/>
      <c r="AK4" s="571"/>
      <c r="AL4" s="571"/>
      <c r="AM4" s="571"/>
      <c r="AN4" s="571"/>
    </row>
    <row r="5" spans="1:40" ht="18" customHeight="1" x14ac:dyDescent="0.2">
      <c r="A5" s="40"/>
      <c r="B5" s="40"/>
      <c r="C5" s="40"/>
      <c r="D5" s="40"/>
      <c r="E5" s="40"/>
      <c r="F5" s="40"/>
      <c r="G5" s="40"/>
      <c r="H5" s="40"/>
      <c r="I5" s="40"/>
      <c r="J5" s="40"/>
      <c r="K5" s="40"/>
      <c r="L5" s="40"/>
      <c r="M5" s="40"/>
      <c r="N5" s="40"/>
      <c r="O5" s="40"/>
      <c r="P5" s="40"/>
      <c r="Q5" s="40"/>
      <c r="R5" s="40"/>
      <c r="S5" s="40"/>
      <c r="U5" s="40"/>
      <c r="V5" s="40"/>
      <c r="W5" s="40"/>
      <c r="Y5" s="41"/>
      <c r="Z5" s="41"/>
      <c r="AA5" s="41"/>
      <c r="AB5" s="36"/>
      <c r="AC5" s="41"/>
      <c r="AD5" s="41"/>
      <c r="AE5" s="41"/>
      <c r="AF5" s="41"/>
      <c r="AG5" s="42" t="s">
        <v>132</v>
      </c>
      <c r="AH5" s="573"/>
      <c r="AI5" s="573"/>
      <c r="AJ5" s="573"/>
      <c r="AK5" s="41" t="s">
        <v>133</v>
      </c>
      <c r="AL5" s="43"/>
      <c r="AM5" s="41" t="s">
        <v>134</v>
      </c>
      <c r="AN5" s="36"/>
    </row>
    <row r="6" spans="1:40" ht="9.9" customHeight="1" x14ac:dyDescent="0.2">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2">
      <c r="A7" s="554" t="s">
        <v>135</v>
      </c>
      <c r="B7" s="522" t="s">
        <v>136</v>
      </c>
      <c r="C7" s="574" t="s">
        <v>137</v>
      </c>
      <c r="D7" s="522" t="s">
        <v>138</v>
      </c>
      <c r="E7" s="552" t="s">
        <v>139</v>
      </c>
      <c r="F7" s="565" t="s">
        <v>140</v>
      </c>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6" t="s">
        <v>141</v>
      </c>
      <c r="AL7" s="530" t="s">
        <v>142</v>
      </c>
      <c r="AM7" s="558" t="s">
        <v>143</v>
      </c>
      <c r="AN7" s="558"/>
    </row>
    <row r="8" spans="1:40" ht="15" customHeight="1" x14ac:dyDescent="0.2">
      <c r="A8" s="554"/>
      <c r="B8" s="522"/>
      <c r="C8" s="575"/>
      <c r="D8" s="522"/>
      <c r="E8" s="552"/>
      <c r="F8" s="522" t="s">
        <v>15</v>
      </c>
      <c r="G8" s="522"/>
      <c r="H8" s="522"/>
      <c r="I8" s="522"/>
      <c r="J8" s="522"/>
      <c r="K8" s="522"/>
      <c r="L8" s="522"/>
      <c r="M8" s="522" t="s">
        <v>14</v>
      </c>
      <c r="N8" s="522"/>
      <c r="O8" s="522"/>
      <c r="P8" s="522"/>
      <c r="Q8" s="522"/>
      <c r="R8" s="522"/>
      <c r="S8" s="522"/>
      <c r="T8" s="522" t="s">
        <v>13</v>
      </c>
      <c r="U8" s="522"/>
      <c r="V8" s="522"/>
      <c r="W8" s="522"/>
      <c r="X8" s="522"/>
      <c r="Y8" s="522"/>
      <c r="Z8" s="522"/>
      <c r="AA8" s="522" t="s">
        <v>12</v>
      </c>
      <c r="AB8" s="522"/>
      <c r="AC8" s="522"/>
      <c r="AD8" s="522"/>
      <c r="AE8" s="522"/>
      <c r="AF8" s="522"/>
      <c r="AG8" s="522"/>
      <c r="AH8" s="522" t="s">
        <v>144</v>
      </c>
      <c r="AI8" s="522"/>
      <c r="AJ8" s="522"/>
      <c r="AK8" s="566"/>
      <c r="AL8" s="530"/>
      <c r="AM8" s="558"/>
      <c r="AN8" s="558"/>
    </row>
    <row r="9" spans="1:40" ht="15" customHeight="1" x14ac:dyDescent="0.2">
      <c r="A9" s="554"/>
      <c r="B9" s="522"/>
      <c r="C9" s="575"/>
      <c r="D9" s="522"/>
      <c r="E9" s="552"/>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66"/>
      <c r="AL9" s="530"/>
      <c r="AM9" s="558"/>
      <c r="AN9" s="558"/>
    </row>
    <row r="10" spans="1:40" ht="15" customHeight="1" x14ac:dyDescent="0.2">
      <c r="A10" s="554"/>
      <c r="B10" s="522"/>
      <c r="C10" s="576"/>
      <c r="D10" s="522"/>
      <c r="E10" s="552"/>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66"/>
      <c r="AL10" s="530"/>
      <c r="AM10" s="558"/>
      <c r="AN10" s="558"/>
    </row>
    <row r="11" spans="1:40" ht="18" customHeight="1" x14ac:dyDescent="0.2">
      <c r="A11" s="47">
        <v>1</v>
      </c>
      <c r="B11" s="48" t="s">
        <v>160</v>
      </c>
      <c r="C11" s="49" t="s">
        <v>179</v>
      </c>
      <c r="D11" s="50"/>
      <c r="E11" s="51" t="s">
        <v>179</v>
      </c>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3">
        <f>+SUM(F11:AJ11)</f>
        <v>0</v>
      </c>
      <c r="AL11" s="54">
        <f>IF($AK$3="４週",AK11/4,AK11/(DAY(EOMONTH($F$9,0))/7))</f>
        <v>0</v>
      </c>
      <c r="AM11" s="551"/>
      <c r="AN11" s="551"/>
    </row>
    <row r="12" spans="1:40" ht="18" customHeight="1" x14ac:dyDescent="0.2">
      <c r="A12" s="47">
        <v>2</v>
      </c>
      <c r="B12" s="48" t="s">
        <v>160</v>
      </c>
      <c r="C12" s="49" t="s">
        <v>181</v>
      </c>
      <c r="D12" s="50"/>
      <c r="E12" s="51" t="s">
        <v>181</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3">
        <f t="shared" ref="AK12:AK31" si="0">+SUM(F12:AJ12)</f>
        <v>0</v>
      </c>
      <c r="AL12" s="54">
        <f>IF($AK$3="４週",AK12/4,AK12/(DAY(EOMONTH($F$9,0))/7))</f>
        <v>0</v>
      </c>
      <c r="AM12" s="551"/>
      <c r="AN12" s="551"/>
    </row>
    <row r="13" spans="1:40" ht="18" customHeight="1" x14ac:dyDescent="0.2">
      <c r="A13" s="47">
        <v>3</v>
      </c>
      <c r="B13" s="48" t="s">
        <v>160</v>
      </c>
      <c r="C13" s="49" t="s">
        <v>183</v>
      </c>
      <c r="D13" s="50"/>
      <c r="E13" s="51" t="s">
        <v>183</v>
      </c>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3">
        <f t="shared" si="0"/>
        <v>0</v>
      </c>
      <c r="AL13" s="54">
        <f>IF($AK$3="４週",AK13/4,AK13/(DAY(EOMONTH($F$9,0))/7))</f>
        <v>0</v>
      </c>
      <c r="AM13" s="551"/>
      <c r="AN13" s="551"/>
    </row>
    <row r="14" spans="1:40" ht="18" customHeight="1" x14ac:dyDescent="0.2">
      <c r="A14" s="47">
        <v>4</v>
      </c>
      <c r="B14" s="48" t="s">
        <v>160</v>
      </c>
      <c r="C14" s="49" t="s">
        <v>185</v>
      </c>
      <c r="D14" s="50"/>
      <c r="E14" s="51" t="s">
        <v>185</v>
      </c>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3">
        <f t="shared" si="0"/>
        <v>0</v>
      </c>
      <c r="AL14" s="54">
        <f>IF($AK$3="４週",AK14/4,AK14/(DAY(EOMONTH($F$9,0))/7))</f>
        <v>0</v>
      </c>
      <c r="AM14" s="551"/>
      <c r="AN14" s="551"/>
    </row>
    <row r="15" spans="1:40" ht="18" customHeight="1" x14ac:dyDescent="0.2">
      <c r="A15" s="47">
        <v>5</v>
      </c>
      <c r="B15" s="48"/>
      <c r="C15" s="49"/>
      <c r="D15" s="50"/>
      <c r="E15" s="51"/>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3">
        <f t="shared" si="0"/>
        <v>0</v>
      </c>
      <c r="AL15" s="54">
        <f t="shared" ref="AL15:AL30" si="1">IF($AK$3="４週",AK15/4,AK15/(DAY(EOMONTH($F$9,0))/7))</f>
        <v>0</v>
      </c>
      <c r="AM15" s="551"/>
      <c r="AN15" s="551"/>
    </row>
    <row r="16" spans="1:40" ht="18" customHeight="1" x14ac:dyDescent="0.2">
      <c r="A16" s="47">
        <v>6</v>
      </c>
      <c r="B16" s="48"/>
      <c r="C16" s="49"/>
      <c r="D16" s="50"/>
      <c r="E16" s="51"/>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3">
        <f t="shared" si="0"/>
        <v>0</v>
      </c>
      <c r="AL16" s="54">
        <f t="shared" si="1"/>
        <v>0</v>
      </c>
      <c r="AM16" s="551"/>
      <c r="AN16" s="551"/>
    </row>
    <row r="17" spans="1:40" ht="18" customHeight="1" x14ac:dyDescent="0.2">
      <c r="A17" s="47">
        <v>7</v>
      </c>
      <c r="B17" s="48"/>
      <c r="C17" s="49"/>
      <c r="D17" s="50"/>
      <c r="E17" s="51"/>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3">
        <f t="shared" si="0"/>
        <v>0</v>
      </c>
      <c r="AL17" s="54">
        <f t="shared" si="1"/>
        <v>0</v>
      </c>
      <c r="AM17" s="551"/>
      <c r="AN17" s="551"/>
    </row>
    <row r="18" spans="1:40" ht="18" customHeight="1" x14ac:dyDescent="0.2">
      <c r="A18" s="47">
        <v>8</v>
      </c>
      <c r="B18" s="48"/>
      <c r="C18" s="49"/>
      <c r="D18" s="50"/>
      <c r="E18" s="51"/>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3">
        <f t="shared" si="0"/>
        <v>0</v>
      </c>
      <c r="AL18" s="54">
        <f t="shared" si="1"/>
        <v>0</v>
      </c>
      <c r="AM18" s="551"/>
      <c r="AN18" s="551"/>
    </row>
    <row r="19" spans="1:40" ht="18" customHeight="1" x14ac:dyDescent="0.2">
      <c r="A19" s="47">
        <v>9</v>
      </c>
      <c r="B19" s="48"/>
      <c r="C19" s="49"/>
      <c r="D19" s="50"/>
      <c r="E19" s="51"/>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3">
        <f t="shared" si="0"/>
        <v>0</v>
      </c>
      <c r="AL19" s="54">
        <f t="shared" si="1"/>
        <v>0</v>
      </c>
      <c r="AM19" s="551"/>
      <c r="AN19" s="551"/>
    </row>
    <row r="20" spans="1:40" ht="18" customHeight="1" x14ac:dyDescent="0.2">
      <c r="A20" s="47">
        <v>10</v>
      </c>
      <c r="B20" s="48"/>
      <c r="C20" s="49"/>
      <c r="D20" s="50"/>
      <c r="E20" s="51"/>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3">
        <f t="shared" si="0"/>
        <v>0</v>
      </c>
      <c r="AL20" s="54">
        <f t="shared" si="1"/>
        <v>0</v>
      </c>
      <c r="AM20" s="551"/>
      <c r="AN20" s="551"/>
    </row>
    <row r="21" spans="1:40" ht="18" customHeight="1" x14ac:dyDescent="0.2">
      <c r="A21" s="47">
        <v>11</v>
      </c>
      <c r="B21" s="48"/>
      <c r="C21" s="49"/>
      <c r="D21" s="50"/>
      <c r="E21" s="51"/>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f t="shared" si="0"/>
        <v>0</v>
      </c>
      <c r="AL21" s="54">
        <f t="shared" si="1"/>
        <v>0</v>
      </c>
      <c r="AM21" s="551"/>
      <c r="AN21" s="551"/>
    </row>
    <row r="22" spans="1:40" ht="18" customHeight="1" x14ac:dyDescent="0.2">
      <c r="A22" s="47">
        <v>12</v>
      </c>
      <c r="B22" s="48"/>
      <c r="C22" s="49"/>
      <c r="D22" s="50"/>
      <c r="E22" s="51"/>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3">
        <f t="shared" si="0"/>
        <v>0</v>
      </c>
      <c r="AL22" s="54">
        <f t="shared" si="1"/>
        <v>0</v>
      </c>
      <c r="AM22" s="551"/>
      <c r="AN22" s="551"/>
    </row>
    <row r="23" spans="1:40" ht="18" customHeight="1" x14ac:dyDescent="0.2">
      <c r="A23" s="47">
        <v>13</v>
      </c>
      <c r="B23" s="48"/>
      <c r="C23" s="49"/>
      <c r="D23" s="50"/>
      <c r="E23" s="51"/>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3">
        <f t="shared" si="0"/>
        <v>0</v>
      </c>
      <c r="AL23" s="54">
        <f t="shared" si="1"/>
        <v>0</v>
      </c>
      <c r="AM23" s="551"/>
      <c r="AN23" s="551"/>
    </row>
    <row r="24" spans="1:40" ht="18" customHeight="1" x14ac:dyDescent="0.2">
      <c r="A24" s="47">
        <v>14</v>
      </c>
      <c r="B24" s="48"/>
      <c r="C24" s="49"/>
      <c r="D24" s="50"/>
      <c r="E24" s="51"/>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f t="shared" si="0"/>
        <v>0</v>
      </c>
      <c r="AL24" s="54">
        <f t="shared" si="1"/>
        <v>0</v>
      </c>
      <c r="AM24" s="551"/>
      <c r="AN24" s="551"/>
    </row>
    <row r="25" spans="1:40" ht="18" customHeight="1" x14ac:dyDescent="0.2">
      <c r="A25" s="47">
        <v>15</v>
      </c>
      <c r="B25" s="48"/>
      <c r="C25" s="49"/>
      <c r="D25" s="50"/>
      <c r="E25" s="51"/>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3">
        <f t="shared" si="0"/>
        <v>0</v>
      </c>
      <c r="AL25" s="54">
        <f t="shared" si="1"/>
        <v>0</v>
      </c>
      <c r="AM25" s="551"/>
      <c r="AN25" s="551"/>
    </row>
    <row r="26" spans="1:40" ht="18" customHeight="1" x14ac:dyDescent="0.2">
      <c r="A26" s="47">
        <v>16</v>
      </c>
      <c r="B26" s="48"/>
      <c r="C26" s="49"/>
      <c r="D26" s="50"/>
      <c r="E26" s="51"/>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f t="shared" si="0"/>
        <v>0</v>
      </c>
      <c r="AL26" s="54">
        <f t="shared" si="1"/>
        <v>0</v>
      </c>
      <c r="AM26" s="551"/>
      <c r="AN26" s="551"/>
    </row>
    <row r="27" spans="1:40" ht="18" customHeight="1" x14ac:dyDescent="0.2">
      <c r="A27" s="47">
        <v>17</v>
      </c>
      <c r="B27" s="48"/>
      <c r="C27" s="49"/>
      <c r="D27" s="50"/>
      <c r="E27" s="51"/>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3">
        <f t="shared" si="0"/>
        <v>0</v>
      </c>
      <c r="AL27" s="54">
        <f t="shared" si="1"/>
        <v>0</v>
      </c>
      <c r="AM27" s="551"/>
      <c r="AN27" s="551"/>
    </row>
    <row r="28" spans="1:40" ht="18" customHeight="1" x14ac:dyDescent="0.2">
      <c r="A28" s="47">
        <v>18</v>
      </c>
      <c r="B28" s="48"/>
      <c r="C28" s="49"/>
      <c r="D28" s="50"/>
      <c r="E28" s="51"/>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3">
        <f t="shared" si="0"/>
        <v>0</v>
      </c>
      <c r="AL28" s="54">
        <f t="shared" si="1"/>
        <v>0</v>
      </c>
      <c r="AM28" s="551"/>
      <c r="AN28" s="551"/>
    </row>
    <row r="29" spans="1:40" ht="18" customHeight="1" x14ac:dyDescent="0.2">
      <c r="A29" s="47">
        <v>19</v>
      </c>
      <c r="B29" s="48"/>
      <c r="C29" s="49"/>
      <c r="D29" s="50"/>
      <c r="E29" s="51"/>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3">
        <f t="shared" si="0"/>
        <v>0</v>
      </c>
      <c r="AL29" s="54">
        <f t="shared" si="1"/>
        <v>0</v>
      </c>
      <c r="AM29" s="551"/>
      <c r="AN29" s="551"/>
    </row>
    <row r="30" spans="1:40" ht="18" customHeight="1" x14ac:dyDescent="0.2">
      <c r="A30" s="47">
        <v>20</v>
      </c>
      <c r="B30" s="48"/>
      <c r="C30" s="49"/>
      <c r="D30" s="50"/>
      <c r="E30" s="51"/>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3">
        <f t="shared" si="0"/>
        <v>0</v>
      </c>
      <c r="AL30" s="54">
        <f t="shared" si="1"/>
        <v>0</v>
      </c>
      <c r="AM30" s="551"/>
      <c r="AN30" s="551"/>
    </row>
    <row r="31" spans="1:40" ht="18" customHeight="1" x14ac:dyDescent="0.2">
      <c r="A31" s="552" t="s">
        <v>1</v>
      </c>
      <c r="B31" s="553"/>
      <c r="C31" s="553"/>
      <c r="D31" s="553"/>
      <c r="E31" s="553"/>
      <c r="F31" s="55">
        <f>+SUM(F11:F30)</f>
        <v>0</v>
      </c>
      <c r="G31" s="55">
        <f t="shared" ref="G31:AJ31" si="2">+SUM(G11:G30)</f>
        <v>0</v>
      </c>
      <c r="H31" s="55">
        <f t="shared" si="2"/>
        <v>0</v>
      </c>
      <c r="I31" s="55">
        <f t="shared" si="2"/>
        <v>0</v>
      </c>
      <c r="J31" s="55">
        <f t="shared" si="2"/>
        <v>0</v>
      </c>
      <c r="K31" s="55">
        <f t="shared" si="2"/>
        <v>0</v>
      </c>
      <c r="L31" s="55">
        <f t="shared" si="2"/>
        <v>0</v>
      </c>
      <c r="M31" s="55">
        <f t="shared" si="2"/>
        <v>0</v>
      </c>
      <c r="N31" s="55">
        <f t="shared" si="2"/>
        <v>0</v>
      </c>
      <c r="O31" s="55">
        <f t="shared" si="2"/>
        <v>0</v>
      </c>
      <c r="P31" s="55">
        <f t="shared" si="2"/>
        <v>0</v>
      </c>
      <c r="Q31" s="55">
        <f t="shared" si="2"/>
        <v>0</v>
      </c>
      <c r="R31" s="55">
        <f t="shared" si="2"/>
        <v>0</v>
      </c>
      <c r="S31" s="55">
        <f t="shared" si="2"/>
        <v>0</v>
      </c>
      <c r="T31" s="55">
        <f t="shared" si="2"/>
        <v>0</v>
      </c>
      <c r="U31" s="55">
        <f t="shared" si="2"/>
        <v>0</v>
      </c>
      <c r="V31" s="55">
        <f t="shared" si="2"/>
        <v>0</v>
      </c>
      <c r="W31" s="55">
        <f t="shared" si="2"/>
        <v>0</v>
      </c>
      <c r="X31" s="55">
        <f t="shared" si="2"/>
        <v>0</v>
      </c>
      <c r="Y31" s="55">
        <f t="shared" si="2"/>
        <v>0</v>
      </c>
      <c r="Z31" s="55">
        <f t="shared" si="2"/>
        <v>0</v>
      </c>
      <c r="AA31" s="55">
        <f t="shared" si="2"/>
        <v>0</v>
      </c>
      <c r="AB31" s="55">
        <f t="shared" si="2"/>
        <v>0</v>
      </c>
      <c r="AC31" s="55">
        <f t="shared" si="2"/>
        <v>0</v>
      </c>
      <c r="AD31" s="55">
        <f t="shared" si="2"/>
        <v>0</v>
      </c>
      <c r="AE31" s="55">
        <f t="shared" si="2"/>
        <v>0</v>
      </c>
      <c r="AF31" s="55">
        <f t="shared" si="2"/>
        <v>0</v>
      </c>
      <c r="AG31" s="55">
        <f t="shared" si="2"/>
        <v>0</v>
      </c>
      <c r="AH31" s="55">
        <f t="shared" si="2"/>
        <v>0</v>
      </c>
      <c r="AI31" s="55">
        <f t="shared" si="2"/>
        <v>0</v>
      </c>
      <c r="AJ31" s="55">
        <f t="shared" si="2"/>
        <v>0</v>
      </c>
      <c r="AK31" s="53">
        <f t="shared" si="0"/>
        <v>0</v>
      </c>
      <c r="AL31" s="54">
        <f>IF($AK$3="４週",AK31/4,AK31/(DAY(EOMONTH($F$9,0))/7))</f>
        <v>0</v>
      </c>
      <c r="AM31" s="554"/>
      <c r="AN31" s="554"/>
    </row>
    <row r="32" spans="1:40" ht="18" customHeight="1" x14ac:dyDescent="0.2">
      <c r="A32" s="553" t="s">
        <v>11</v>
      </c>
      <c r="B32" s="553"/>
      <c r="C32" s="553"/>
      <c r="D32" s="553"/>
      <c r="E32" s="55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5"/>
      <c r="AL32" s="57"/>
      <c r="AM32" s="554"/>
      <c r="AN32" s="554"/>
    </row>
    <row r="33" spans="1:43" ht="15" customHeight="1" x14ac:dyDescent="0.2">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2">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2">
      <c r="A35" s="3" t="s">
        <v>145</v>
      </c>
      <c r="B35" s="44"/>
      <c r="C35" s="44"/>
      <c r="D35" s="44"/>
      <c r="E35" s="44"/>
      <c r="F35" s="44"/>
      <c r="G35" s="58"/>
      <c r="H35" s="58"/>
      <c r="I35" s="58"/>
      <c r="J35" s="58"/>
      <c r="K35" s="58"/>
      <c r="L35" s="58"/>
      <c r="M35" s="58"/>
      <c r="N35" s="58"/>
      <c r="O35" s="58"/>
      <c r="AM35" s="44"/>
      <c r="AN35" s="36"/>
    </row>
    <row r="36" spans="1:43" ht="24.9" customHeight="1" x14ac:dyDescent="0.2">
      <c r="A36" s="522"/>
      <c r="B36" s="522"/>
      <c r="C36" s="522"/>
      <c r="D36" s="59">
        <v>4</v>
      </c>
      <c r="E36" s="59">
        <v>5</v>
      </c>
      <c r="F36" s="550">
        <v>6</v>
      </c>
      <c r="G36" s="550"/>
      <c r="H36" s="550"/>
      <c r="I36" s="550">
        <v>7</v>
      </c>
      <c r="J36" s="550"/>
      <c r="K36" s="550"/>
      <c r="L36" s="550">
        <v>8</v>
      </c>
      <c r="M36" s="550"/>
      <c r="N36" s="550"/>
      <c r="O36" s="550">
        <v>9</v>
      </c>
      <c r="P36" s="550"/>
      <c r="Q36" s="550"/>
      <c r="R36" s="550">
        <v>10</v>
      </c>
      <c r="S36" s="550"/>
      <c r="T36" s="550"/>
      <c r="U36" s="550">
        <v>11</v>
      </c>
      <c r="V36" s="550"/>
      <c r="W36" s="550"/>
      <c r="X36" s="550">
        <v>12</v>
      </c>
      <c r="Y36" s="550"/>
      <c r="Z36" s="550"/>
      <c r="AA36" s="550">
        <v>1</v>
      </c>
      <c r="AB36" s="550"/>
      <c r="AC36" s="550"/>
      <c r="AD36" s="550">
        <v>2</v>
      </c>
      <c r="AE36" s="550"/>
      <c r="AF36" s="550"/>
      <c r="AG36" s="550">
        <v>3</v>
      </c>
      <c r="AH36" s="550"/>
      <c r="AI36" s="550"/>
      <c r="AJ36" s="522" t="s">
        <v>5</v>
      </c>
      <c r="AK36" s="522"/>
      <c r="AL36" s="60" t="s">
        <v>146</v>
      </c>
      <c r="AM36" s="61"/>
      <c r="AN36" s="61"/>
      <c r="AO36" s="61"/>
      <c r="AP36" s="61"/>
      <c r="AQ36" s="61"/>
    </row>
    <row r="37" spans="1:43" ht="18" customHeight="1" x14ac:dyDescent="0.2">
      <c r="A37" s="538" t="s">
        <v>148</v>
      </c>
      <c r="B37" s="538"/>
      <c r="C37" s="538"/>
      <c r="D37" s="55">
        <f>SUM(D40:D43)</f>
        <v>1740</v>
      </c>
      <c r="E37" s="55">
        <f>SUM(E40:E43)</f>
        <v>1631</v>
      </c>
      <c r="F37" s="531">
        <f>SUM(F40:H43)</f>
        <v>1740</v>
      </c>
      <c r="G37" s="531"/>
      <c r="H37" s="531"/>
      <c r="I37" s="531">
        <f>SUM(I40:K43)</f>
        <v>1827</v>
      </c>
      <c r="J37" s="531"/>
      <c r="K37" s="531"/>
      <c r="L37" s="531">
        <f>SUM(L40:N43)</f>
        <v>1827</v>
      </c>
      <c r="M37" s="531"/>
      <c r="N37" s="531"/>
      <c r="O37" s="531">
        <f>SUM(O40:Q43)</f>
        <v>1653</v>
      </c>
      <c r="P37" s="531"/>
      <c r="Q37" s="531"/>
      <c r="R37" s="531">
        <f>SUM(R40:T43)</f>
        <v>1740</v>
      </c>
      <c r="S37" s="531"/>
      <c r="T37" s="531"/>
      <c r="U37" s="531">
        <f>SUM(U40:W43)</f>
        <v>1740</v>
      </c>
      <c r="V37" s="531"/>
      <c r="W37" s="531"/>
      <c r="X37" s="531">
        <f>SUM(X40:Z43)</f>
        <v>1653</v>
      </c>
      <c r="Y37" s="531"/>
      <c r="Z37" s="531"/>
      <c r="AA37" s="531">
        <f>SUM(AA40:AC43)</f>
        <v>1653</v>
      </c>
      <c r="AB37" s="531"/>
      <c r="AC37" s="531"/>
      <c r="AD37" s="531">
        <f>SUM(AD40:AF43)</f>
        <v>1653</v>
      </c>
      <c r="AE37" s="531"/>
      <c r="AF37" s="531"/>
      <c r="AG37" s="531">
        <f>SUM(AG40:AI43)</f>
        <v>1740</v>
      </c>
      <c r="AH37" s="531"/>
      <c r="AI37" s="531"/>
      <c r="AJ37" s="518">
        <f t="shared" ref="AJ37:AJ43" si="3">SUM(D37:AI37)</f>
        <v>20597</v>
      </c>
      <c r="AK37" s="518"/>
      <c r="AL37" s="63">
        <f>ROUNDUP(AJ37/AJ44,1)</f>
        <v>87</v>
      </c>
      <c r="AM37" s="61"/>
      <c r="AN37" s="61"/>
      <c r="AO37" s="61"/>
      <c r="AP37" s="61"/>
      <c r="AQ37" s="61"/>
    </row>
    <row r="38" spans="1:43" ht="18" customHeight="1" x14ac:dyDescent="0.2">
      <c r="A38" s="84" t="s">
        <v>149</v>
      </c>
      <c r="B38" s="85"/>
      <c r="C38" s="86"/>
      <c r="D38" s="52">
        <v>50</v>
      </c>
      <c r="E38" s="52">
        <v>45</v>
      </c>
      <c r="F38" s="533">
        <v>50</v>
      </c>
      <c r="G38" s="533"/>
      <c r="H38" s="533"/>
      <c r="I38" s="533">
        <v>50</v>
      </c>
      <c r="J38" s="533"/>
      <c r="K38" s="533"/>
      <c r="L38" s="533">
        <v>50</v>
      </c>
      <c r="M38" s="533"/>
      <c r="N38" s="533"/>
      <c r="O38" s="533">
        <v>45</v>
      </c>
      <c r="P38" s="533"/>
      <c r="Q38" s="533"/>
      <c r="R38" s="533">
        <v>50</v>
      </c>
      <c r="S38" s="533"/>
      <c r="T38" s="533"/>
      <c r="U38" s="533">
        <v>50</v>
      </c>
      <c r="V38" s="533"/>
      <c r="W38" s="533"/>
      <c r="X38" s="533">
        <v>45</v>
      </c>
      <c r="Y38" s="533"/>
      <c r="Z38" s="533"/>
      <c r="AA38" s="533">
        <v>45</v>
      </c>
      <c r="AB38" s="533"/>
      <c r="AC38" s="533"/>
      <c r="AD38" s="533">
        <v>45</v>
      </c>
      <c r="AE38" s="533"/>
      <c r="AF38" s="533"/>
      <c r="AG38" s="533">
        <v>50</v>
      </c>
      <c r="AH38" s="533"/>
      <c r="AI38" s="533"/>
      <c r="AJ38" s="518">
        <f t="shared" si="3"/>
        <v>575</v>
      </c>
      <c r="AK38" s="518"/>
      <c r="AL38" s="63">
        <f t="shared" ref="AL38:AL43" si="4">ROUNDUP(AJ38/$AJ$44,1)</f>
        <v>2.5</v>
      </c>
      <c r="AM38" s="61"/>
      <c r="AN38" s="61"/>
      <c r="AO38" s="61"/>
      <c r="AP38" s="61"/>
      <c r="AQ38" s="61"/>
    </row>
    <row r="39" spans="1:43" ht="18" customHeight="1" x14ac:dyDescent="0.2">
      <c r="A39" s="84" t="s">
        <v>150</v>
      </c>
      <c r="B39" s="85"/>
      <c r="C39" s="86"/>
      <c r="D39" s="52">
        <v>50</v>
      </c>
      <c r="E39" s="52">
        <v>50</v>
      </c>
      <c r="F39" s="533">
        <v>50</v>
      </c>
      <c r="G39" s="533"/>
      <c r="H39" s="533"/>
      <c r="I39" s="533">
        <v>55</v>
      </c>
      <c r="J39" s="533"/>
      <c r="K39" s="533"/>
      <c r="L39" s="533">
        <v>55</v>
      </c>
      <c r="M39" s="533"/>
      <c r="N39" s="533"/>
      <c r="O39" s="533">
        <v>50</v>
      </c>
      <c r="P39" s="533"/>
      <c r="Q39" s="533"/>
      <c r="R39" s="533">
        <v>50</v>
      </c>
      <c r="S39" s="533"/>
      <c r="T39" s="533"/>
      <c r="U39" s="533">
        <v>50</v>
      </c>
      <c r="V39" s="533"/>
      <c r="W39" s="533"/>
      <c r="X39" s="533">
        <v>50</v>
      </c>
      <c r="Y39" s="533"/>
      <c r="Z39" s="533"/>
      <c r="AA39" s="533">
        <v>50</v>
      </c>
      <c r="AB39" s="533"/>
      <c r="AC39" s="533"/>
      <c r="AD39" s="533">
        <v>50</v>
      </c>
      <c r="AE39" s="533"/>
      <c r="AF39" s="533"/>
      <c r="AG39" s="533">
        <v>50</v>
      </c>
      <c r="AH39" s="533"/>
      <c r="AI39" s="533"/>
      <c r="AJ39" s="518">
        <f t="shared" si="3"/>
        <v>610</v>
      </c>
      <c r="AK39" s="518"/>
      <c r="AL39" s="63">
        <f t="shared" si="4"/>
        <v>2.6</v>
      </c>
      <c r="AM39" s="61"/>
      <c r="AN39" s="61"/>
      <c r="AO39" s="61"/>
      <c r="AP39" s="61"/>
      <c r="AQ39" s="61"/>
    </row>
    <row r="40" spans="1:43" ht="18" customHeight="1" x14ac:dyDescent="0.2">
      <c r="A40" s="84" t="s">
        <v>151</v>
      </c>
      <c r="B40" s="85"/>
      <c r="C40" s="86"/>
      <c r="D40" s="52">
        <v>100</v>
      </c>
      <c r="E40" s="52">
        <v>95</v>
      </c>
      <c r="F40" s="533">
        <v>100</v>
      </c>
      <c r="G40" s="533"/>
      <c r="H40" s="533"/>
      <c r="I40" s="533">
        <v>105</v>
      </c>
      <c r="J40" s="533"/>
      <c r="K40" s="533"/>
      <c r="L40" s="533">
        <v>105</v>
      </c>
      <c r="M40" s="533"/>
      <c r="N40" s="533"/>
      <c r="O40" s="533">
        <v>95</v>
      </c>
      <c r="P40" s="533"/>
      <c r="Q40" s="533"/>
      <c r="R40" s="533">
        <v>100</v>
      </c>
      <c r="S40" s="533"/>
      <c r="T40" s="533"/>
      <c r="U40" s="533">
        <v>100</v>
      </c>
      <c r="V40" s="533"/>
      <c r="W40" s="533"/>
      <c r="X40" s="533">
        <v>95</v>
      </c>
      <c r="Y40" s="533"/>
      <c r="Z40" s="533"/>
      <c r="AA40" s="533">
        <v>95</v>
      </c>
      <c r="AB40" s="533"/>
      <c r="AC40" s="533"/>
      <c r="AD40" s="533">
        <v>95</v>
      </c>
      <c r="AE40" s="533"/>
      <c r="AF40" s="533"/>
      <c r="AG40" s="533">
        <v>100</v>
      </c>
      <c r="AH40" s="533"/>
      <c r="AI40" s="533"/>
      <c r="AJ40" s="518">
        <f t="shared" si="3"/>
        <v>1185</v>
      </c>
      <c r="AK40" s="518"/>
      <c r="AL40" s="63">
        <f t="shared" si="4"/>
        <v>5</v>
      </c>
      <c r="AM40" s="61"/>
      <c r="AN40" s="61"/>
      <c r="AO40" s="61"/>
      <c r="AP40" s="61"/>
      <c r="AQ40" s="61"/>
    </row>
    <row r="41" spans="1:43" ht="18" customHeight="1" x14ac:dyDescent="0.2">
      <c r="A41" s="84" t="s">
        <v>152</v>
      </c>
      <c r="B41" s="85"/>
      <c r="C41" s="86"/>
      <c r="D41" s="52">
        <v>100</v>
      </c>
      <c r="E41" s="52">
        <v>95</v>
      </c>
      <c r="F41" s="533">
        <v>100</v>
      </c>
      <c r="G41" s="533"/>
      <c r="H41" s="533"/>
      <c r="I41" s="533">
        <v>105</v>
      </c>
      <c r="J41" s="533"/>
      <c r="K41" s="533"/>
      <c r="L41" s="533">
        <v>105</v>
      </c>
      <c r="M41" s="533"/>
      <c r="N41" s="533"/>
      <c r="O41" s="533">
        <v>95</v>
      </c>
      <c r="P41" s="533"/>
      <c r="Q41" s="533"/>
      <c r="R41" s="533">
        <v>100</v>
      </c>
      <c r="S41" s="533"/>
      <c r="T41" s="533"/>
      <c r="U41" s="533">
        <v>100</v>
      </c>
      <c r="V41" s="533"/>
      <c r="W41" s="533"/>
      <c r="X41" s="533">
        <v>95</v>
      </c>
      <c r="Y41" s="533"/>
      <c r="Z41" s="533"/>
      <c r="AA41" s="533">
        <v>95</v>
      </c>
      <c r="AB41" s="533"/>
      <c r="AC41" s="533"/>
      <c r="AD41" s="533">
        <v>95</v>
      </c>
      <c r="AE41" s="533"/>
      <c r="AF41" s="533"/>
      <c r="AG41" s="533">
        <v>100</v>
      </c>
      <c r="AH41" s="533"/>
      <c r="AI41" s="533"/>
      <c r="AJ41" s="518">
        <f t="shared" si="3"/>
        <v>1185</v>
      </c>
      <c r="AK41" s="518"/>
      <c r="AL41" s="63">
        <f t="shared" si="4"/>
        <v>5</v>
      </c>
      <c r="AM41" s="61"/>
      <c r="AN41" s="61"/>
      <c r="AO41" s="61"/>
      <c r="AP41" s="61"/>
      <c r="AQ41" s="61"/>
    </row>
    <row r="42" spans="1:43" ht="18" customHeight="1" x14ac:dyDescent="0.2">
      <c r="A42" s="84" t="s">
        <v>154</v>
      </c>
      <c r="B42" s="85"/>
      <c r="C42" s="86"/>
      <c r="D42" s="52">
        <v>140</v>
      </c>
      <c r="E42" s="52">
        <v>131</v>
      </c>
      <c r="F42" s="533">
        <v>140</v>
      </c>
      <c r="G42" s="533"/>
      <c r="H42" s="533"/>
      <c r="I42" s="533">
        <v>147</v>
      </c>
      <c r="J42" s="533"/>
      <c r="K42" s="533"/>
      <c r="L42" s="533">
        <v>147</v>
      </c>
      <c r="M42" s="533"/>
      <c r="N42" s="533"/>
      <c r="O42" s="533">
        <v>133</v>
      </c>
      <c r="P42" s="533"/>
      <c r="Q42" s="533"/>
      <c r="R42" s="533">
        <v>140</v>
      </c>
      <c r="S42" s="533"/>
      <c r="T42" s="533"/>
      <c r="U42" s="533">
        <v>140</v>
      </c>
      <c r="V42" s="533"/>
      <c r="W42" s="533"/>
      <c r="X42" s="533">
        <v>133</v>
      </c>
      <c r="Y42" s="533"/>
      <c r="Z42" s="533"/>
      <c r="AA42" s="533">
        <v>133</v>
      </c>
      <c r="AB42" s="533"/>
      <c r="AC42" s="533"/>
      <c r="AD42" s="533">
        <v>133</v>
      </c>
      <c r="AE42" s="533"/>
      <c r="AF42" s="533"/>
      <c r="AG42" s="533">
        <v>140</v>
      </c>
      <c r="AH42" s="533"/>
      <c r="AI42" s="533"/>
      <c r="AJ42" s="518">
        <f t="shared" si="3"/>
        <v>1657</v>
      </c>
      <c r="AK42" s="518"/>
      <c r="AL42" s="63">
        <f t="shared" si="4"/>
        <v>7</v>
      </c>
      <c r="AM42" s="61"/>
      <c r="AN42" s="61"/>
      <c r="AO42" s="61"/>
      <c r="AP42" s="61"/>
      <c r="AQ42" s="61"/>
    </row>
    <row r="43" spans="1:43" ht="18" customHeight="1" x14ac:dyDescent="0.2">
      <c r="A43" s="544" t="s">
        <v>156</v>
      </c>
      <c r="B43" s="542"/>
      <c r="C43" s="543"/>
      <c r="D43" s="52">
        <v>1400</v>
      </c>
      <c r="E43" s="52">
        <v>1310</v>
      </c>
      <c r="F43" s="533">
        <v>1400</v>
      </c>
      <c r="G43" s="533"/>
      <c r="H43" s="533"/>
      <c r="I43" s="533">
        <v>1470</v>
      </c>
      <c r="J43" s="533"/>
      <c r="K43" s="533"/>
      <c r="L43" s="533">
        <v>1470</v>
      </c>
      <c r="M43" s="533"/>
      <c r="N43" s="533"/>
      <c r="O43" s="533">
        <v>1330</v>
      </c>
      <c r="P43" s="533"/>
      <c r="Q43" s="533"/>
      <c r="R43" s="533">
        <v>1400</v>
      </c>
      <c r="S43" s="533"/>
      <c r="T43" s="533"/>
      <c r="U43" s="533">
        <v>1400</v>
      </c>
      <c r="V43" s="533"/>
      <c r="W43" s="533"/>
      <c r="X43" s="533">
        <v>1330</v>
      </c>
      <c r="Y43" s="533"/>
      <c r="Z43" s="533"/>
      <c r="AA43" s="533">
        <v>1330</v>
      </c>
      <c r="AB43" s="533"/>
      <c r="AC43" s="533"/>
      <c r="AD43" s="533">
        <v>1330</v>
      </c>
      <c r="AE43" s="533"/>
      <c r="AF43" s="533"/>
      <c r="AG43" s="533">
        <v>1400</v>
      </c>
      <c r="AH43" s="533"/>
      <c r="AI43" s="533"/>
      <c r="AJ43" s="518">
        <f t="shared" si="3"/>
        <v>16570</v>
      </c>
      <c r="AK43" s="518"/>
      <c r="AL43" s="63">
        <f t="shared" si="4"/>
        <v>70</v>
      </c>
      <c r="AM43" s="61"/>
      <c r="AN43" s="61"/>
      <c r="AO43" s="61"/>
      <c r="AP43" s="61"/>
      <c r="AQ43" s="61"/>
    </row>
    <row r="44" spans="1:43" ht="18" customHeight="1" x14ac:dyDescent="0.2">
      <c r="A44" s="538" t="s">
        <v>157</v>
      </c>
      <c r="B44" s="538"/>
      <c r="C44" s="538"/>
      <c r="D44" s="52">
        <v>20</v>
      </c>
      <c r="E44" s="52">
        <v>19</v>
      </c>
      <c r="F44" s="533">
        <v>20</v>
      </c>
      <c r="G44" s="533"/>
      <c r="H44" s="533"/>
      <c r="I44" s="533">
        <v>21</v>
      </c>
      <c r="J44" s="533"/>
      <c r="K44" s="533"/>
      <c r="L44" s="533">
        <v>21</v>
      </c>
      <c r="M44" s="533"/>
      <c r="N44" s="533"/>
      <c r="O44" s="533">
        <v>19</v>
      </c>
      <c r="P44" s="533"/>
      <c r="Q44" s="533"/>
      <c r="R44" s="533">
        <v>20</v>
      </c>
      <c r="S44" s="533"/>
      <c r="T44" s="533"/>
      <c r="U44" s="533">
        <v>20</v>
      </c>
      <c r="V44" s="533"/>
      <c r="W44" s="533"/>
      <c r="X44" s="533">
        <v>19</v>
      </c>
      <c r="Y44" s="533"/>
      <c r="Z44" s="533"/>
      <c r="AA44" s="533">
        <v>19</v>
      </c>
      <c r="AB44" s="533"/>
      <c r="AC44" s="533"/>
      <c r="AD44" s="533">
        <v>19</v>
      </c>
      <c r="AE44" s="533"/>
      <c r="AF44" s="533"/>
      <c r="AG44" s="533">
        <v>20</v>
      </c>
      <c r="AH44" s="533"/>
      <c r="AI44" s="533"/>
      <c r="AJ44" s="518">
        <f>+SUM(D44:AI44)</f>
        <v>237</v>
      </c>
      <c r="AK44" s="518"/>
      <c r="AL44" s="68"/>
      <c r="AM44" s="61"/>
      <c r="AN44" s="61"/>
      <c r="AO44" s="61"/>
      <c r="AP44" s="61"/>
      <c r="AQ44" s="61"/>
    </row>
    <row r="45" spans="1:43" ht="5.0999999999999996" customHeight="1" x14ac:dyDescent="0.2">
      <c r="A45" s="69"/>
      <c r="B45" s="69"/>
      <c r="C45" s="69"/>
      <c r="D45" s="61"/>
      <c r="E45" s="61"/>
      <c r="F45" s="61"/>
      <c r="G45" s="61"/>
      <c r="H45" s="61"/>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70"/>
      <c r="AK45" s="58"/>
      <c r="AL45" s="44"/>
      <c r="AM45" s="44"/>
      <c r="AN45" s="36"/>
    </row>
    <row r="46" spans="1:43" ht="18" customHeight="1" x14ac:dyDescent="0.2">
      <c r="A46" s="3" t="s">
        <v>158</v>
      </c>
      <c r="B46" s="58"/>
      <c r="D46" s="58"/>
      <c r="E46" s="58"/>
      <c r="F46" s="58"/>
      <c r="G46" s="58"/>
      <c r="H46" s="58"/>
      <c r="I46" s="58"/>
      <c r="J46" s="58"/>
      <c r="K46" s="58"/>
      <c r="L46" s="58"/>
      <c r="M46" s="58"/>
      <c r="N46" s="58"/>
      <c r="O46" s="58"/>
      <c r="P46" s="58"/>
      <c r="Q46" s="58"/>
      <c r="R46" s="58"/>
      <c r="S46" s="58"/>
      <c r="T46" s="58"/>
      <c r="U46" s="58"/>
      <c r="V46" s="58"/>
      <c r="W46" s="44"/>
      <c r="X46" s="58"/>
      <c r="Y46" s="58"/>
      <c r="Z46" s="58"/>
      <c r="AA46" s="58"/>
      <c r="AB46" s="58"/>
      <c r="AC46" s="58"/>
      <c r="AD46" s="58"/>
      <c r="AE46" s="58"/>
      <c r="AF46" s="58"/>
      <c r="AG46" s="58"/>
      <c r="AH46" s="58"/>
      <c r="AI46" s="58"/>
      <c r="AJ46" s="70"/>
      <c r="AK46" s="58"/>
      <c r="AL46" s="44"/>
      <c r="AM46" s="44"/>
      <c r="AN46" s="36"/>
    </row>
    <row r="47" spans="1:43" ht="45" customHeight="1" x14ac:dyDescent="0.2">
      <c r="A47" s="522" t="s">
        <v>159</v>
      </c>
      <c r="B47" s="522"/>
      <c r="C47" s="522" t="s">
        <v>160</v>
      </c>
      <c r="D47" s="522"/>
      <c r="E47" s="530" t="s">
        <v>161</v>
      </c>
      <c r="F47" s="530"/>
      <c r="G47" s="530"/>
      <c r="H47" s="530"/>
      <c r="I47" s="61"/>
      <c r="J47" s="61"/>
      <c r="K47" s="61"/>
      <c r="L47" s="61"/>
      <c r="M47" s="61"/>
      <c r="N47" s="61"/>
      <c r="O47" s="61"/>
      <c r="P47" s="61"/>
      <c r="Q47" s="61"/>
      <c r="R47" s="61"/>
      <c r="S47" s="61"/>
      <c r="T47" s="61"/>
      <c r="U47" s="61"/>
      <c r="W47" s="44"/>
      <c r="X47" s="58"/>
      <c r="Y47" s="58"/>
      <c r="Z47" s="58"/>
      <c r="AA47" s="58"/>
      <c r="AB47" s="58"/>
      <c r="AC47" s="58"/>
      <c r="AD47" s="58"/>
      <c r="AE47" s="58"/>
      <c r="AF47" s="58"/>
      <c r="AG47" s="58"/>
      <c r="AH47" s="58"/>
      <c r="AI47" s="58"/>
      <c r="AJ47" s="70"/>
      <c r="AK47" s="58"/>
      <c r="AL47" s="44"/>
      <c r="AM47" s="44"/>
      <c r="AN47" s="36"/>
    </row>
    <row r="48" spans="1:43" ht="18" customHeight="1" x14ac:dyDescent="0.2">
      <c r="A48" s="530" t="s">
        <v>163</v>
      </c>
      <c r="B48" s="530"/>
      <c r="C48" s="531">
        <f>ROUNDDOWN(IF(AL37&lt;=30,1,1+ROUNDUP((AL37-30)/30,0)),1)</f>
        <v>3</v>
      </c>
      <c r="D48" s="531"/>
      <c r="E48" s="531">
        <f>ROUNDDOWN(AL37/6,1)</f>
        <v>14.5</v>
      </c>
      <c r="F48" s="531"/>
      <c r="G48" s="531"/>
      <c r="H48" s="531"/>
      <c r="I48" s="61"/>
      <c r="J48" s="61"/>
      <c r="K48" s="61"/>
      <c r="L48" s="61"/>
      <c r="M48" s="61"/>
      <c r="N48" s="61"/>
      <c r="O48" s="61"/>
      <c r="P48" s="61"/>
      <c r="Q48" s="61"/>
      <c r="R48" s="61"/>
      <c r="S48" s="61"/>
      <c r="T48" s="61"/>
      <c r="U48" s="61"/>
      <c r="W48" s="44"/>
      <c r="X48" s="58"/>
      <c r="Y48" s="58"/>
      <c r="Z48" s="58"/>
      <c r="AA48" s="58"/>
      <c r="AB48" s="58"/>
      <c r="AC48" s="58"/>
      <c r="AD48" s="58"/>
      <c r="AE48" s="58"/>
      <c r="AF48" s="58"/>
      <c r="AG48" s="58"/>
      <c r="AH48" s="58"/>
      <c r="AI48" s="58"/>
      <c r="AJ48" s="70"/>
      <c r="AK48" s="58"/>
      <c r="AL48" s="44"/>
      <c r="AM48" s="44"/>
      <c r="AN48" s="36"/>
    </row>
    <row r="49" spans="1:40" ht="5.0999999999999996" customHeight="1" x14ac:dyDescent="0.2">
      <c r="A49" s="69"/>
      <c r="B49" s="69"/>
      <c r="C49" s="69"/>
      <c r="D49" s="69"/>
      <c r="E49" s="69"/>
      <c r="F49" s="69"/>
      <c r="G49" s="69"/>
      <c r="H49" s="69"/>
      <c r="I49" s="69"/>
      <c r="J49" s="58"/>
      <c r="K49" s="58"/>
      <c r="L49" s="58"/>
      <c r="M49" s="70"/>
      <c r="N49" s="58"/>
      <c r="O49" s="58"/>
      <c r="P49" s="58"/>
      <c r="Q49" s="61"/>
      <c r="W49" s="44"/>
      <c r="X49" s="58"/>
      <c r="Y49" s="58"/>
      <c r="Z49" s="58"/>
      <c r="AA49" s="58"/>
      <c r="AB49" s="58"/>
      <c r="AC49" s="58"/>
      <c r="AD49" s="58"/>
      <c r="AE49" s="58"/>
      <c r="AF49" s="58"/>
      <c r="AG49" s="58"/>
      <c r="AH49" s="58"/>
      <c r="AI49" s="58"/>
      <c r="AJ49" s="70"/>
      <c r="AK49" s="58"/>
      <c r="AL49" s="44"/>
      <c r="AM49" s="44"/>
      <c r="AN49" s="36"/>
    </row>
    <row r="50" spans="1:40" ht="21" customHeight="1" x14ac:dyDescent="0.2">
      <c r="A50" s="3" t="s">
        <v>164</v>
      </c>
      <c r="B50" s="1"/>
      <c r="C50" s="39"/>
      <c r="D50" s="39"/>
      <c r="E50" s="39"/>
      <c r="F50" s="39"/>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9"/>
      <c r="AM50" s="39"/>
      <c r="AN50" s="36"/>
    </row>
    <row r="51" spans="1:40" ht="24.9" customHeight="1" x14ac:dyDescent="0.2">
      <c r="A51" s="36"/>
      <c r="B51" s="44"/>
      <c r="C51" s="519" t="str">
        <f>IF(VLOOKUP($AK$1,[3]選択肢!$A$1:$J$31,C56,FALSE)=0,"-",VLOOKUP($AK$1,[3]選択肢!$A$1:$J$31,C56,FALSE))</f>
        <v>管理者</v>
      </c>
      <c r="D51" s="520"/>
      <c r="E51" s="528" t="str">
        <f>IF(VLOOKUP($AK$1,[3]選択肢!$A$1:$J$31,E56,FALSE)=0,"-",VLOOKUP($AK$1,[3]選択肢!$A$1:$J$31,E56,FALSE))</f>
        <v>サービス管理責任者</v>
      </c>
      <c r="F51" s="528"/>
      <c r="G51" s="528"/>
      <c r="H51" s="528"/>
      <c r="I51" s="519" t="str">
        <f>IF(VLOOKUP($AK$1,[3]選択肢!$A$1:$J$31,I56,FALSE)=0,"-",VLOOKUP($AK$1,[3]選択肢!$A$1:$J$31,I56,FALSE))</f>
        <v>世話人</v>
      </c>
      <c r="J51" s="520"/>
      <c r="K51" s="520"/>
      <c r="L51" s="520"/>
      <c r="M51" s="520"/>
      <c r="N51" s="521"/>
      <c r="O51" s="519" t="str">
        <f>IF(VLOOKUP($AK$1,[3]選択肢!$A$1:$J$31,O56,FALSE)=0,"-",VLOOKUP($AK$1,[3]選択肢!$A$1:$J$31,O56,FALSE))</f>
        <v>その他職員</v>
      </c>
      <c r="P51" s="520"/>
      <c r="Q51" s="520"/>
      <c r="R51" s="520"/>
      <c r="S51" s="520"/>
      <c r="T51" s="521"/>
      <c r="U51" s="519" t="str">
        <f>IF(VLOOKUP($AK$1,[3]選択肢!$A$1:$J$31,U56,FALSE)=0,"-",VLOOKUP($AK$1,[3]選択肢!$A$1:$J$31,U56,FALSE))</f>
        <v>-</v>
      </c>
      <c r="V51" s="520"/>
      <c r="W51" s="520"/>
      <c r="X51" s="520"/>
      <c r="Y51" s="520"/>
      <c r="Z51" s="521"/>
      <c r="AA51" s="519" t="str">
        <f>IF(VLOOKUP($AK$1,[3]選択肢!$A$1:$J$31,AA56,FALSE)=0,"-",VLOOKUP($AK$1,[3]選択肢!$A$1:$J$31,AA56,FALSE))</f>
        <v>-</v>
      </c>
      <c r="AB51" s="520"/>
      <c r="AC51" s="520"/>
      <c r="AD51" s="520"/>
      <c r="AE51" s="520"/>
      <c r="AF51" s="521"/>
      <c r="AG51" s="528" t="str">
        <f>IF(VLOOKUP($AK$1,[3]選択肢!$A$1:$J$31,AG56,FALSE)=0,"-",VLOOKUP($AK$1,[3]選択肢!$A$1:$J$31,AG56,FALSE))</f>
        <v>-</v>
      </c>
      <c r="AH51" s="528"/>
      <c r="AI51" s="528"/>
      <c r="AJ51" s="528"/>
      <c r="AK51" s="528"/>
      <c r="AL51" s="528" t="str">
        <f>IF(VLOOKUP($AK$1,[3]選択肢!$A$1:$J$31,AL56,FALSE)=0,"-",VLOOKUP($AK$1,[3]選択肢!$A$1:$J$31,AL56,FALSE))</f>
        <v>-</v>
      </c>
      <c r="AM51" s="528"/>
      <c r="AN51" s="36"/>
    </row>
    <row r="52" spans="1:40" ht="18" customHeight="1" x14ac:dyDescent="0.2">
      <c r="A52" s="36"/>
      <c r="B52" s="44"/>
      <c r="C52" s="71" t="s">
        <v>165</v>
      </c>
      <c r="D52" s="71" t="s">
        <v>166</v>
      </c>
      <c r="E52" s="72" t="s">
        <v>165</v>
      </c>
      <c r="F52" s="529" t="s">
        <v>166</v>
      </c>
      <c r="G52" s="529"/>
      <c r="H52" s="529"/>
      <c r="I52" s="525" t="s">
        <v>165</v>
      </c>
      <c r="J52" s="526"/>
      <c r="K52" s="527"/>
      <c r="L52" s="525" t="s">
        <v>166</v>
      </c>
      <c r="M52" s="526"/>
      <c r="N52" s="527"/>
      <c r="O52" s="525" t="s">
        <v>165</v>
      </c>
      <c r="P52" s="526"/>
      <c r="Q52" s="527"/>
      <c r="R52" s="525" t="s">
        <v>166</v>
      </c>
      <c r="S52" s="526"/>
      <c r="T52" s="527"/>
      <c r="U52" s="525" t="s">
        <v>165</v>
      </c>
      <c r="V52" s="526"/>
      <c r="W52" s="527"/>
      <c r="X52" s="525" t="s">
        <v>166</v>
      </c>
      <c r="Y52" s="526"/>
      <c r="Z52" s="527"/>
      <c r="AA52" s="525" t="s">
        <v>165</v>
      </c>
      <c r="AB52" s="526"/>
      <c r="AC52" s="527"/>
      <c r="AD52" s="525" t="s">
        <v>166</v>
      </c>
      <c r="AE52" s="526"/>
      <c r="AF52" s="527"/>
      <c r="AG52" s="525" t="s">
        <v>165</v>
      </c>
      <c r="AH52" s="526"/>
      <c r="AI52" s="527"/>
      <c r="AJ52" s="525" t="s">
        <v>166</v>
      </c>
      <c r="AK52" s="527"/>
      <c r="AL52" s="72" t="s">
        <v>82</v>
      </c>
      <c r="AM52" s="72" t="s">
        <v>81</v>
      </c>
      <c r="AN52" s="36"/>
    </row>
    <row r="53" spans="1:40" ht="18" customHeight="1" x14ac:dyDescent="0.2">
      <c r="A53" s="36"/>
      <c r="B53" s="73" t="s">
        <v>167</v>
      </c>
      <c r="C53" s="72">
        <f>COUNTIFS($B$11:$B$30,C$51,$C$11:$C$30,"A",$E$11:$E$30,"*")</f>
        <v>0</v>
      </c>
      <c r="D53" s="72">
        <f>COUNTIFS($B$11:$B$30,C$51,$C$11:$C$30,"B",$E$11:$E$30,"*")</f>
        <v>0</v>
      </c>
      <c r="E53" s="72">
        <f>COUNTIFS($B$11:$B$30,E$51,$C$11:$C$30,"A",$E$11:$E$30,"*")</f>
        <v>1</v>
      </c>
      <c r="F53" s="525">
        <f>COUNTIFS($B$11:$B$30,E$51,$C$11:$C$30,"B",$E$11:$E$30,"*")</f>
        <v>1</v>
      </c>
      <c r="G53" s="526"/>
      <c r="H53" s="527"/>
      <c r="I53" s="525">
        <f>COUNTIFS($B$11:$B$30,I$51,$C$11:$C$30,"A",$E$11:$E$30,"*")</f>
        <v>0</v>
      </c>
      <c r="J53" s="526"/>
      <c r="K53" s="527"/>
      <c r="L53" s="525">
        <f>COUNTIFS($B$11:$B$30,I$51,$C$11:$C$30,"B",$E$11:$E$30,"*")</f>
        <v>0</v>
      </c>
      <c r="M53" s="526"/>
      <c r="N53" s="527"/>
      <c r="O53" s="525">
        <f>COUNTIFS($B$11:$B$30,O$51,$C$11:$C$30,"A",$E$11:$E$30,"*")</f>
        <v>0</v>
      </c>
      <c r="P53" s="526"/>
      <c r="Q53" s="527"/>
      <c r="R53" s="525">
        <f>COUNTIFS($B$11:$B$30,O$51,$C$11:$C$30,"B",$E$11:$E$30,"*")</f>
        <v>0</v>
      </c>
      <c r="S53" s="526"/>
      <c r="T53" s="527"/>
      <c r="U53" s="525">
        <f>COUNTIFS($B$11:$B$30,U$51,$C$11:$C$30,"A",$E$11:$E$30,"*")</f>
        <v>0</v>
      </c>
      <c r="V53" s="526"/>
      <c r="W53" s="527"/>
      <c r="X53" s="525">
        <f>COUNTIFS($B$11:$B$30,U$51,$C$11:$C$30,"B",$E$11:$E$30,"*")</f>
        <v>0</v>
      </c>
      <c r="Y53" s="526"/>
      <c r="Z53" s="527"/>
      <c r="AA53" s="525">
        <f>COUNTIFS($B$11:$B$30,AA$51,$C$11:$C$30,"A",$E$11:$E$30,"*")</f>
        <v>0</v>
      </c>
      <c r="AB53" s="526"/>
      <c r="AC53" s="527"/>
      <c r="AD53" s="525">
        <f>COUNTIFS($B$11:$B$30,AA$51,$C$11:$C$30,"B",$E$11:$E$30,"*")</f>
        <v>0</v>
      </c>
      <c r="AE53" s="526"/>
      <c r="AF53" s="527"/>
      <c r="AG53" s="525">
        <f>COUNTIFS($B$11:$B$30,AG$51,$C$11:$C$30,"A",$E$11:$E$30,"*")</f>
        <v>0</v>
      </c>
      <c r="AH53" s="526"/>
      <c r="AI53" s="527"/>
      <c r="AJ53" s="525">
        <f>COUNTIFS($B$11:$B$30,AG$51,$C$11:$C$30,"B",$E$11:$E$30,"*")</f>
        <v>0</v>
      </c>
      <c r="AK53" s="527"/>
      <c r="AL53" s="72">
        <f>COUNTIFS($B$11:$B$30,AL$51,$C$11:$C$30,"A",$E$11:$E$30,"*")</f>
        <v>0</v>
      </c>
      <c r="AM53" s="72">
        <f>COUNTIFS($B$11:$B$30,AL$51,$C$11:$C$30,"B",$E$11:$E$30,"*")</f>
        <v>0</v>
      </c>
      <c r="AN53" s="36"/>
    </row>
    <row r="54" spans="1:40" ht="18" customHeight="1" x14ac:dyDescent="0.2">
      <c r="A54" s="36"/>
      <c r="B54" s="60" t="s">
        <v>168</v>
      </c>
      <c r="C54" s="74"/>
      <c r="D54" s="74"/>
      <c r="E54" s="72">
        <f>COUNTIFS($B$11:$B$30,E$51,$C$11:$C$30,"C",$E$11:$E$30,"*")</f>
        <v>1</v>
      </c>
      <c r="F54" s="525">
        <f>COUNTIFS($B$11:$B$30,E$51,$C$11:$C$30,"D",$E$11:$E$30,"*")</f>
        <v>1</v>
      </c>
      <c r="G54" s="526"/>
      <c r="H54" s="527"/>
      <c r="I54" s="525">
        <f>COUNTIFS($B$11:$B$30,I$51,$C$11:$C$30,"C",$E$11:$E$30,"*")</f>
        <v>0</v>
      </c>
      <c r="J54" s="526"/>
      <c r="K54" s="527"/>
      <c r="L54" s="525">
        <f>COUNTIFS($B$11:$B$30,I$51,$C$11:$C$30,"D",$E$11:$E$30,"*")</f>
        <v>0</v>
      </c>
      <c r="M54" s="526"/>
      <c r="N54" s="527"/>
      <c r="O54" s="525">
        <f>COUNTIFS($B$11:$B$30,O$51,$C$11:$C$30,"C",$E$11:$E$30,"*")</f>
        <v>0</v>
      </c>
      <c r="P54" s="526"/>
      <c r="Q54" s="527"/>
      <c r="R54" s="525">
        <f>COUNTIFS($B$11:$B$30,O$51,$C$11:$C$30,"D",$E$11:$E$30,"*")</f>
        <v>0</v>
      </c>
      <c r="S54" s="526"/>
      <c r="T54" s="527"/>
      <c r="U54" s="525">
        <f>COUNTIFS($B$11:$B$30,U$51,$C$11:$C$30,"C",$E$11:$E$30,"*")</f>
        <v>0</v>
      </c>
      <c r="V54" s="526"/>
      <c r="W54" s="527"/>
      <c r="X54" s="525">
        <f>COUNTIFS($B$11:$B$30,U$51,$C$11:$C$30,"D",$E$11:$E$30,"*")</f>
        <v>0</v>
      </c>
      <c r="Y54" s="526"/>
      <c r="Z54" s="527"/>
      <c r="AA54" s="525">
        <f>COUNTIFS($B$11:$B$30,AA$51,$C$11:$C$30,"C",$E$11:$E$30,"*")</f>
        <v>0</v>
      </c>
      <c r="AB54" s="526"/>
      <c r="AC54" s="527"/>
      <c r="AD54" s="525">
        <f>COUNTIFS($B$11:$B$30,AA$51,$C$11:$C$30,"D",$E$11:$E$30,"*")</f>
        <v>0</v>
      </c>
      <c r="AE54" s="526"/>
      <c r="AF54" s="527"/>
      <c r="AG54" s="525">
        <f>COUNTIFS($B$11:$B$30,AG$51,$C$11:$C$30,"C",$E$11:$E$30,"*")</f>
        <v>0</v>
      </c>
      <c r="AH54" s="526"/>
      <c r="AI54" s="527"/>
      <c r="AJ54" s="525">
        <f>COUNTIFS($B$11:$B$30,AG$51,$C$11:$C$30,"D",$E$11:$E$30,"*")</f>
        <v>0</v>
      </c>
      <c r="AK54" s="527"/>
      <c r="AL54" s="72">
        <f>COUNTIFS($B$11:$B$30,AL$51,$C$11:$C$30,"C",$E$11:$E$30,"*")</f>
        <v>0</v>
      </c>
      <c r="AM54" s="72">
        <f>COUNTIFS($B$11:$B$30,AL$51,$C$11:$C$30,"D",$E$11:$E$30,"*")</f>
        <v>0</v>
      </c>
      <c r="AN54" s="36"/>
    </row>
    <row r="55" spans="1:40" ht="24.9" customHeight="1" x14ac:dyDescent="0.2">
      <c r="A55" s="36"/>
      <c r="B55" s="60" t="s">
        <v>169</v>
      </c>
      <c r="C55" s="523"/>
      <c r="D55" s="524"/>
      <c r="E55" s="519" t="str">
        <f>IF($AK$3="４週",SUMIFS($AK$11:$AK$30,$B$11:$B$30,E51)/4/$AH$5,IF($AK$3="歴月",SUMIFS($AK$11:$AK$30,$B$11:$B$30,E51)/$AL$5,"記載する期間を選択してください"))</f>
        <v>記載する期間を選択してください</v>
      </c>
      <c r="F55" s="520"/>
      <c r="G55" s="520"/>
      <c r="H55" s="521"/>
      <c r="I55" s="519" t="str">
        <f>IF($AK$3="４週",SUMIFS($AK$11:$AK$30,$B$11:$B$30,I51)/4/$AH$5,IF($AK$3="歴月",SUMIFS($AK$11:$AK$30,$B$11:$B$30,I51)/$AL$5,"記載する期間を選択してください"))</f>
        <v>記載する期間を選択してください</v>
      </c>
      <c r="J55" s="520"/>
      <c r="K55" s="520"/>
      <c r="L55" s="520"/>
      <c r="M55" s="520"/>
      <c r="N55" s="521"/>
      <c r="O55" s="519" t="str">
        <f>IF($AK$3="４週",SUMIFS($AK$11:$AK$30,$B$11:$B$30,O51)/4/$AH$5,IF($AK$3="歴月",SUMIFS($AK$11:$AK$30,$B$11:$B$30,O51)/$AL$5,"記載する期間を選択してください"))</f>
        <v>記載する期間を選択してください</v>
      </c>
      <c r="P55" s="520"/>
      <c r="Q55" s="520"/>
      <c r="R55" s="520"/>
      <c r="S55" s="520"/>
      <c r="T55" s="521"/>
      <c r="U55" s="519" t="str">
        <f>IF($AK$3="４週",SUMIFS($AK$11:$AK$30,$B$11:$B$30,U51)/4/$AH$5,IF($AK$3="歴月",SUMIFS($AK$11:$AK$30,$B$11:$B$30,U51)/$AL$5,"記載する期間を選択してください"))</f>
        <v>記載する期間を選択してください</v>
      </c>
      <c r="V55" s="520"/>
      <c r="W55" s="520"/>
      <c r="X55" s="520"/>
      <c r="Y55" s="520"/>
      <c r="Z55" s="521"/>
      <c r="AA55" s="519" t="str">
        <f>IF($AK$3="４週",SUMIFS($AK$11:$AK$30,$B$11:$B$30,AA51)/4/$AH$5,IF($AK$3="歴月",SUMIFS($AK$11:$AK$30,$B$11:$B$30,AA51)/$AL$5,"記載する期間を選択してください"))</f>
        <v>記載する期間を選択してください</v>
      </c>
      <c r="AB55" s="520"/>
      <c r="AC55" s="520"/>
      <c r="AD55" s="520"/>
      <c r="AE55" s="520"/>
      <c r="AF55" s="521"/>
      <c r="AG55" s="519" t="str">
        <f>IF($AK$3="４週",SUMIFS($AK$11:$AK$30,$B$11:$B$30,AG51)/4/$AH$5,IF($AK$3="歴月",SUMIFS($AK$11:$AK$30,$B$11:$B$30,AG51)/$AL$5,"記載する期間を選択してください"))</f>
        <v>記載する期間を選択してください</v>
      </c>
      <c r="AH55" s="520"/>
      <c r="AI55" s="520"/>
      <c r="AJ55" s="520"/>
      <c r="AK55" s="521"/>
      <c r="AL55" s="519" t="str">
        <f>IF($AK$3="４週",SUMIFS($AK$11:$AK$30,$B$11:$B$30,AL51)/4/$AH$5,IF($AK$3="歴月",SUMIFS($AK$11:$AK$30,$B$11:$B$30,AL51)/$AL$5,"記載する期間を選択してください"))</f>
        <v>記載する期間を選択してください</v>
      </c>
      <c r="AM55" s="521"/>
      <c r="AN55" s="36"/>
    </row>
    <row r="56" spans="1:40" ht="5.0999999999999996" customHeight="1" x14ac:dyDescent="0.2">
      <c r="A56" s="36"/>
      <c r="B56" s="1"/>
      <c r="C56" s="75">
        <v>2</v>
      </c>
      <c r="D56" s="75"/>
      <c r="E56" s="75">
        <v>3</v>
      </c>
      <c r="F56" s="75"/>
      <c r="G56" s="75"/>
      <c r="H56" s="75"/>
      <c r="I56" s="75">
        <v>4</v>
      </c>
      <c r="J56" s="75"/>
      <c r="K56" s="75"/>
      <c r="L56" s="75"/>
      <c r="M56" s="75"/>
      <c r="N56" s="75"/>
      <c r="O56" s="75">
        <v>5</v>
      </c>
      <c r="P56" s="75"/>
      <c r="Q56" s="75"/>
      <c r="R56" s="75"/>
      <c r="S56" s="75"/>
      <c r="T56" s="75"/>
      <c r="U56" s="75">
        <v>6</v>
      </c>
      <c r="V56" s="75"/>
      <c r="W56" s="75"/>
      <c r="X56" s="75"/>
      <c r="Y56" s="75"/>
      <c r="Z56" s="75"/>
      <c r="AA56" s="75">
        <v>7</v>
      </c>
      <c r="AB56" s="75"/>
      <c r="AC56" s="75"/>
      <c r="AD56" s="75"/>
      <c r="AE56" s="75"/>
      <c r="AF56" s="75"/>
      <c r="AG56" s="75">
        <v>8</v>
      </c>
      <c r="AH56" s="75"/>
      <c r="AI56" s="75"/>
      <c r="AJ56" s="75"/>
      <c r="AK56" s="75"/>
      <c r="AL56" s="75">
        <v>9</v>
      </c>
      <c r="AM56" s="76"/>
      <c r="AN56" s="36"/>
    </row>
    <row r="57" spans="1:40" ht="15" customHeight="1" x14ac:dyDescent="0.2">
      <c r="A57" s="58" t="s">
        <v>170</v>
      </c>
      <c r="B57" s="77"/>
      <c r="C57" s="78"/>
      <c r="D57" s="78"/>
      <c r="E57" s="78"/>
      <c r="F57" s="79"/>
      <c r="G57" s="78"/>
      <c r="H57" s="75"/>
      <c r="I57" s="75"/>
      <c r="J57" s="75"/>
      <c r="K57" s="75"/>
      <c r="L57" s="75"/>
      <c r="M57" s="75"/>
      <c r="N57" s="75"/>
      <c r="O57" s="75"/>
      <c r="P57" s="75"/>
      <c r="Q57" s="75"/>
      <c r="R57" s="75">
        <v>6</v>
      </c>
      <c r="S57" s="75"/>
      <c r="T57" s="75"/>
      <c r="U57" s="75"/>
      <c r="V57" s="75"/>
      <c r="W57" s="75"/>
      <c r="X57" s="75">
        <v>7</v>
      </c>
      <c r="Y57" s="75"/>
      <c r="Z57" s="75"/>
      <c r="AA57" s="75"/>
      <c r="AB57" s="75"/>
      <c r="AC57" s="75"/>
      <c r="AD57" s="75">
        <v>8</v>
      </c>
      <c r="AE57" s="75"/>
      <c r="AF57" s="75"/>
      <c r="AG57" s="80"/>
      <c r="AH57" s="80"/>
      <c r="AI57" s="80"/>
      <c r="AJ57" s="80">
        <v>9</v>
      </c>
      <c r="AK57" s="81"/>
      <c r="AL57" s="81"/>
      <c r="AM57" s="36"/>
    </row>
    <row r="58" spans="1:40" s="58" customFormat="1" ht="15" customHeight="1" x14ac:dyDescent="0.2">
      <c r="A58" s="58" t="s">
        <v>171</v>
      </c>
      <c r="B58" s="69"/>
      <c r="C58" s="69"/>
      <c r="D58" s="69"/>
      <c r="E58" s="69"/>
      <c r="F58" s="69"/>
      <c r="G58" s="69"/>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40" s="58" customFormat="1" ht="15" customHeight="1" x14ac:dyDescent="0.2">
      <c r="A59" s="58" t="s">
        <v>172</v>
      </c>
      <c r="B59" s="69"/>
      <c r="C59" s="69"/>
      <c r="D59" s="69"/>
      <c r="E59" s="69"/>
      <c r="F59" s="69"/>
      <c r="G59" s="69"/>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40" s="58" customFormat="1" ht="15" customHeight="1" x14ac:dyDescent="0.2">
      <c r="A60" s="58" t="s">
        <v>173</v>
      </c>
      <c r="B60" s="69"/>
      <c r="C60" s="69"/>
      <c r="D60" s="69"/>
      <c r="E60" s="69"/>
      <c r="F60" s="69"/>
      <c r="G60" s="69"/>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40" s="58" customFormat="1" ht="15" customHeight="1" x14ac:dyDescent="0.2">
      <c r="A61" s="58" t="s">
        <v>174</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ht="15" customHeight="1" x14ac:dyDescent="0.2">
      <c r="A62" s="58" t="s">
        <v>175</v>
      </c>
      <c r="B62" s="82"/>
      <c r="C62" s="58"/>
      <c r="D62" s="58"/>
      <c r="E62" s="58"/>
      <c r="F62" s="58"/>
      <c r="G62" s="58"/>
    </row>
    <row r="63" spans="1:40" ht="15" customHeight="1" x14ac:dyDescent="0.2">
      <c r="A63" s="58" t="s">
        <v>176</v>
      </c>
      <c r="B63" s="82"/>
      <c r="C63" s="58"/>
      <c r="D63" s="58"/>
      <c r="E63" s="58"/>
      <c r="F63" s="58"/>
      <c r="G63" s="58"/>
    </row>
    <row r="64" spans="1:40" ht="15" customHeight="1" x14ac:dyDescent="0.2">
      <c r="A64" s="58"/>
      <c r="B64" s="73" t="s">
        <v>177</v>
      </c>
      <c r="C64" s="522" t="s">
        <v>178</v>
      </c>
      <c r="D64" s="522"/>
      <c r="E64" s="522"/>
      <c r="F64" s="58"/>
      <c r="G64" s="58"/>
    </row>
    <row r="65" spans="1:7" ht="15" customHeight="1" x14ac:dyDescent="0.2">
      <c r="A65" s="58"/>
      <c r="B65" s="83" t="s">
        <v>179</v>
      </c>
      <c r="C65" s="518" t="s">
        <v>180</v>
      </c>
      <c r="D65" s="518"/>
      <c r="E65" s="518"/>
      <c r="F65" s="58"/>
      <c r="G65" s="58"/>
    </row>
    <row r="66" spans="1:7" ht="15" customHeight="1" x14ac:dyDescent="0.2">
      <c r="A66" s="58"/>
      <c r="B66" s="83" t="s">
        <v>181</v>
      </c>
      <c r="C66" s="518" t="s">
        <v>182</v>
      </c>
      <c r="D66" s="518"/>
      <c r="E66" s="518"/>
      <c r="F66" s="58"/>
      <c r="G66" s="58"/>
    </row>
    <row r="67" spans="1:7" ht="15" customHeight="1" x14ac:dyDescent="0.2">
      <c r="A67" s="58"/>
      <c r="B67" s="83" t="s">
        <v>183</v>
      </c>
      <c r="C67" s="518" t="s">
        <v>184</v>
      </c>
      <c r="D67" s="518"/>
      <c r="E67" s="518"/>
      <c r="F67" s="58"/>
      <c r="G67" s="58"/>
    </row>
    <row r="68" spans="1:7" ht="15" customHeight="1" x14ac:dyDescent="0.2">
      <c r="A68" s="58"/>
      <c r="B68" s="83" t="s">
        <v>185</v>
      </c>
      <c r="C68" s="518" t="s">
        <v>186</v>
      </c>
      <c r="D68" s="518"/>
      <c r="E68" s="518"/>
      <c r="F68" s="58"/>
      <c r="G68" s="58"/>
    </row>
    <row r="69" spans="1:7" ht="15" customHeight="1" x14ac:dyDescent="0.2">
      <c r="A69" s="58"/>
      <c r="B69" s="58" t="s">
        <v>187</v>
      </c>
      <c r="C69" s="58"/>
      <c r="D69" s="58"/>
      <c r="E69" s="58"/>
      <c r="F69" s="58"/>
      <c r="G69" s="58"/>
    </row>
    <row r="70" spans="1:7" ht="15" customHeight="1" x14ac:dyDescent="0.2">
      <c r="A70" s="58"/>
      <c r="B70" s="58" t="s">
        <v>188</v>
      </c>
      <c r="C70" s="58"/>
      <c r="D70" s="58"/>
      <c r="E70" s="58"/>
      <c r="F70" s="58"/>
      <c r="G70" s="58"/>
    </row>
    <row r="71" spans="1:7" ht="15" customHeight="1" x14ac:dyDescent="0.2">
      <c r="A71" s="58"/>
      <c r="B71" s="58" t="s">
        <v>189</v>
      </c>
      <c r="C71" s="58"/>
      <c r="D71" s="58"/>
      <c r="E71" s="58"/>
      <c r="F71" s="58"/>
      <c r="G71" s="58"/>
    </row>
    <row r="72" spans="1:7" ht="15" customHeight="1" x14ac:dyDescent="0.2">
      <c r="A72" s="58" t="s">
        <v>190</v>
      </c>
      <c r="B72" s="82"/>
      <c r="C72" s="58"/>
      <c r="D72" s="58"/>
      <c r="E72" s="58"/>
      <c r="F72" s="58"/>
      <c r="G72" s="58"/>
    </row>
    <row r="73" spans="1:7" ht="15" customHeight="1" x14ac:dyDescent="0.2">
      <c r="A73" s="58" t="s">
        <v>191</v>
      </c>
      <c r="B73" s="82"/>
      <c r="C73" s="58"/>
      <c r="D73" s="58"/>
      <c r="E73" s="58"/>
      <c r="F73" s="58"/>
      <c r="G73" s="58"/>
    </row>
    <row r="74" spans="1:7" ht="15" customHeight="1" x14ac:dyDescent="0.2">
      <c r="A74" s="58" t="s">
        <v>192</v>
      </c>
      <c r="B74" s="82"/>
      <c r="C74" s="58"/>
      <c r="D74" s="58"/>
      <c r="E74" s="58"/>
      <c r="F74" s="58"/>
      <c r="G74" s="58"/>
    </row>
    <row r="75" spans="1:7" ht="15" customHeight="1" x14ac:dyDescent="0.2">
      <c r="A75" s="58" t="s">
        <v>193</v>
      </c>
      <c r="B75" s="82"/>
      <c r="C75" s="58"/>
      <c r="D75" s="58"/>
      <c r="E75" s="58"/>
      <c r="F75" s="58"/>
      <c r="G75" s="58"/>
    </row>
    <row r="76" spans="1:7" ht="15" customHeight="1" x14ac:dyDescent="0.2">
      <c r="A76" s="58" t="s">
        <v>194</v>
      </c>
      <c r="B76" s="82"/>
      <c r="C76" s="58"/>
      <c r="D76" s="58"/>
      <c r="E76" s="58"/>
      <c r="F76" s="58"/>
      <c r="G76" s="58"/>
    </row>
    <row r="77" spans="1:7" ht="15" customHeight="1" x14ac:dyDescent="0.2">
      <c r="A77" s="58" t="s">
        <v>195</v>
      </c>
      <c r="B77" s="82"/>
      <c r="C77" s="58"/>
      <c r="D77" s="58"/>
      <c r="E77" s="58"/>
      <c r="F77" s="58"/>
      <c r="G77" s="58"/>
    </row>
    <row r="78" spans="1:7" ht="15" customHeight="1" x14ac:dyDescent="0.2">
      <c r="A78" s="58" t="s">
        <v>196</v>
      </c>
      <c r="B78" s="82"/>
      <c r="C78" s="58"/>
      <c r="D78" s="58"/>
      <c r="E78" s="58"/>
      <c r="F78" s="58"/>
      <c r="G78" s="58"/>
    </row>
    <row r="79" spans="1:7" ht="15" customHeight="1" x14ac:dyDescent="0.2">
      <c r="A79" s="58" t="s">
        <v>197</v>
      </c>
      <c r="B79" s="82"/>
      <c r="C79" s="58"/>
      <c r="D79" s="58"/>
      <c r="E79" s="58"/>
      <c r="F79" s="58"/>
      <c r="G79" s="58"/>
    </row>
    <row r="80" spans="1:7" ht="15" customHeight="1" x14ac:dyDescent="0.2">
      <c r="A80" s="58" t="s">
        <v>198</v>
      </c>
      <c r="B80" s="82"/>
      <c r="C80" s="58"/>
      <c r="D80" s="58"/>
      <c r="E80" s="58"/>
      <c r="F80" s="58"/>
      <c r="G80" s="58"/>
    </row>
    <row r="81" spans="1:7" ht="15" customHeight="1" x14ac:dyDescent="0.2">
      <c r="A81" s="58" t="s">
        <v>199</v>
      </c>
      <c r="B81" s="82"/>
      <c r="C81" s="58"/>
      <c r="D81" s="58"/>
      <c r="E81" s="58"/>
      <c r="F81" s="58"/>
      <c r="G81" s="58"/>
    </row>
    <row r="82" spans="1:7" ht="15" customHeight="1" x14ac:dyDescent="0.2">
      <c r="A82" s="58" t="s">
        <v>200</v>
      </c>
      <c r="B82" s="82"/>
      <c r="C82" s="58"/>
      <c r="D82" s="58"/>
      <c r="E82" s="58"/>
      <c r="F82" s="58"/>
      <c r="G82" s="58"/>
    </row>
    <row r="83" spans="1:7" ht="15" customHeight="1" x14ac:dyDescent="0.2">
      <c r="A83" s="58" t="s">
        <v>201</v>
      </c>
      <c r="B83" s="82"/>
      <c r="C83" s="58"/>
      <c r="D83" s="58"/>
      <c r="E83" s="58"/>
      <c r="F83" s="58"/>
      <c r="G83" s="58"/>
    </row>
    <row r="84" spans="1:7" ht="15" customHeight="1" x14ac:dyDescent="0.2">
      <c r="A84" s="58" t="s">
        <v>202</v>
      </c>
      <c r="B84" s="82"/>
      <c r="C84" s="58"/>
      <c r="D84" s="58"/>
      <c r="E84" s="58"/>
      <c r="F84" s="58"/>
      <c r="G84" s="58"/>
    </row>
  </sheetData>
  <mergeCells count="209">
    <mergeCell ref="C68:E68"/>
    <mergeCell ref="AA55:AF55"/>
    <mergeCell ref="AG55:AK55"/>
    <mergeCell ref="AL55:AM55"/>
    <mergeCell ref="C64:E64"/>
    <mergeCell ref="C65:E65"/>
    <mergeCell ref="C66:E66"/>
    <mergeCell ref="X54:Z54"/>
    <mergeCell ref="AA54:AC54"/>
    <mergeCell ref="AD54:AF54"/>
    <mergeCell ref="AG54:AI54"/>
    <mergeCell ref="AJ54:AK54"/>
    <mergeCell ref="C55:D55"/>
    <mergeCell ref="E55:H55"/>
    <mergeCell ref="I55:N55"/>
    <mergeCell ref="O55:T55"/>
    <mergeCell ref="U55:Z55"/>
    <mergeCell ref="AG53:AI53"/>
    <mergeCell ref="AJ53:AK53"/>
    <mergeCell ref="F54:H54"/>
    <mergeCell ref="I54:K54"/>
    <mergeCell ref="L54:N54"/>
    <mergeCell ref="O54:Q54"/>
    <mergeCell ref="R54:T54"/>
    <mergeCell ref="U54:W54"/>
    <mergeCell ref="C67:E67"/>
    <mergeCell ref="F53:H53"/>
    <mergeCell ref="I53:K53"/>
    <mergeCell ref="L53:N53"/>
    <mergeCell ref="O53:Q53"/>
    <mergeCell ref="R53:T53"/>
    <mergeCell ref="U53:W53"/>
    <mergeCell ref="X53:Z53"/>
    <mergeCell ref="AA53:AC53"/>
    <mergeCell ref="AD53:AF53"/>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C51:D51"/>
    <mergeCell ref="E51:H51"/>
    <mergeCell ref="I51:N51"/>
    <mergeCell ref="O51:T51"/>
    <mergeCell ref="U51:Z51"/>
    <mergeCell ref="AA51:AF51"/>
    <mergeCell ref="A47:B47"/>
    <mergeCell ref="C47:D47"/>
    <mergeCell ref="E47:H47"/>
    <mergeCell ref="A48:B48"/>
    <mergeCell ref="C48:D48"/>
    <mergeCell ref="E48:H48"/>
    <mergeCell ref="U44:W44"/>
    <mergeCell ref="X44:Z44"/>
    <mergeCell ref="AA44:AC44"/>
    <mergeCell ref="AD44:AF44"/>
    <mergeCell ref="AG44:AI44"/>
    <mergeCell ref="AJ44:AK44"/>
    <mergeCell ref="A44:C44"/>
    <mergeCell ref="F44:H44"/>
    <mergeCell ref="I44:K44"/>
    <mergeCell ref="L44:N44"/>
    <mergeCell ref="O44:Q44"/>
    <mergeCell ref="R44:T44"/>
    <mergeCell ref="U43:W43"/>
    <mergeCell ref="X43:Z43"/>
    <mergeCell ref="AA43:AC43"/>
    <mergeCell ref="AD43:AF43"/>
    <mergeCell ref="AG43:AI43"/>
    <mergeCell ref="AJ43:AK43"/>
    <mergeCell ref="A43:C43"/>
    <mergeCell ref="F43:H43"/>
    <mergeCell ref="I43:K43"/>
    <mergeCell ref="L43:N43"/>
    <mergeCell ref="O43:Q43"/>
    <mergeCell ref="R43:T43"/>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D37:AF37"/>
    <mergeCell ref="AG37:AI37"/>
    <mergeCell ref="AJ37:AK37"/>
    <mergeCell ref="F38:H38"/>
    <mergeCell ref="I38:K38"/>
    <mergeCell ref="L38:N38"/>
    <mergeCell ref="O38:Q38"/>
    <mergeCell ref="R38:T38"/>
    <mergeCell ref="U38:W38"/>
    <mergeCell ref="X38:Z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AJ36:AK36"/>
    <mergeCell ref="R36:T36"/>
    <mergeCell ref="U36:W36"/>
    <mergeCell ref="X36:Z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6">
    <dataValidation type="list" allowBlank="1" showInputMessage="1" showErrorMessage="1" sqref="C11:C30" xr:uid="{3F27D08A-C446-4CF2-91E1-214D137418AE}">
      <formula1>"A,B,C,D"</formula1>
    </dataValidation>
    <dataValidation operator="greaterThanOrEqual" allowBlank="1" showInputMessage="1" showErrorMessage="1" sqref="I45:I46 I49 L45:L46 L49 AL37:AL43 AJ37:AJ44" xr:uid="{8A65BC38-C485-4F1D-AFE5-EAA09841E282}"/>
    <dataValidation type="list" allowBlank="1" showInputMessage="1" showErrorMessage="1" sqref="AK4:AN4" xr:uid="{C1297021-6E09-4F95-BBEE-08E5AA1C3D28}">
      <formula1>"予定,実績"</formula1>
    </dataValidation>
    <dataValidation type="list" allowBlank="1" showInputMessage="1" showErrorMessage="1" sqref="AK3:AN3" xr:uid="{90880658-FCA8-4E21-9DB9-161396DB3280}">
      <formula1>"４週,歴月"</formula1>
    </dataValidation>
    <dataValidation type="list" allowBlank="1" showInputMessage="1" showErrorMessage="1" sqref="B11:B30" xr:uid="{8907B195-32D0-4706-8F2F-7BB8A2666DC6}">
      <formula1>INDIRECT($AK$1)</formula1>
    </dataValidation>
    <dataValidation type="whole" operator="greaterThanOrEqual" allowBlank="1" showInputMessage="1" showErrorMessage="1" sqref="AG37:AG44 I37:I44 AD37:AD44 AA37:AA44 X37:X44 U37:U44 R37:R44 O37:O44 L37:L44 D37:F44" xr:uid="{B825D926-8B62-4CB8-BC0C-B10674D10411}">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BC0D0-EE5E-49A3-AE23-9885AE7B6036}">
  <sheetPr>
    <tabColor theme="5" tint="0.79998168889431442"/>
  </sheetPr>
  <dimension ref="A1:AQ90"/>
  <sheetViews>
    <sheetView showGridLines="0" topLeftCell="AA1" zoomScaleNormal="100" zoomScaleSheetLayoutView="100" workbookViewId="0">
      <selection activeCell="E18" sqref="E18"/>
    </sheetView>
  </sheetViews>
  <sheetFormatPr defaultColWidth="9.109375" defaultRowHeight="21" customHeight="1" x14ac:dyDescent="0.2"/>
  <cols>
    <col min="1" max="1" width="2.88671875" style="1" customWidth="1"/>
    <col min="2" max="2" width="16.44140625" style="2" customWidth="1"/>
    <col min="3" max="3" width="7.33203125" style="1" customWidth="1"/>
    <col min="4" max="5" width="8.44140625" style="1" customWidth="1"/>
    <col min="6" max="36" width="2.88671875" style="1" customWidth="1"/>
    <col min="37" max="37" width="7.33203125" style="1" customWidth="1"/>
    <col min="38" max="39" width="8.44140625" style="1" customWidth="1"/>
    <col min="40" max="40" width="6.21875" style="1" customWidth="1"/>
    <col min="41" max="16384" width="9.109375" style="1"/>
  </cols>
  <sheetData>
    <row r="1" spans="1:40" ht="24.9" customHeight="1" x14ac:dyDescent="0.2">
      <c r="A1" s="34" t="s">
        <v>124</v>
      </c>
      <c r="C1" s="35"/>
      <c r="D1" s="35"/>
      <c r="E1" s="35"/>
      <c r="F1" s="35"/>
      <c r="G1" s="35"/>
      <c r="H1" s="35"/>
      <c r="I1" s="35"/>
      <c r="J1" s="35"/>
      <c r="K1" s="35"/>
      <c r="L1" s="35"/>
      <c r="M1" s="35"/>
      <c r="N1" s="35"/>
      <c r="O1" s="35"/>
      <c r="P1" s="35"/>
      <c r="Q1" s="35"/>
      <c r="R1" s="35"/>
      <c r="S1" s="35"/>
      <c r="T1" s="35"/>
      <c r="U1" s="35"/>
      <c r="V1" s="35"/>
      <c r="W1" s="35"/>
      <c r="X1" s="3"/>
      <c r="Y1" s="3"/>
      <c r="Z1" s="36"/>
      <c r="AA1" s="36"/>
      <c r="AB1" s="36"/>
      <c r="AC1" s="36"/>
      <c r="AD1" s="239"/>
      <c r="AE1" s="239"/>
      <c r="AF1" s="239"/>
      <c r="AG1" s="239"/>
      <c r="AH1" s="239"/>
      <c r="AI1" s="38" t="s">
        <v>125</v>
      </c>
      <c r="AJ1" s="38"/>
      <c r="AK1" s="567" t="s">
        <v>204</v>
      </c>
      <c r="AL1" s="567"/>
      <c r="AM1" s="567"/>
      <c r="AN1" s="567"/>
    </row>
    <row r="2" spans="1:40" ht="18" customHeight="1" x14ac:dyDescent="0.2">
      <c r="A2" s="36"/>
      <c r="B2" s="39"/>
      <c r="C2" s="39"/>
      <c r="D2" s="39"/>
      <c r="E2" s="39"/>
      <c r="F2" s="39"/>
      <c r="G2" s="39"/>
      <c r="H2" s="39"/>
      <c r="I2" s="39"/>
      <c r="J2" s="39"/>
      <c r="K2" s="39"/>
      <c r="L2" s="39"/>
      <c r="M2" s="568">
        <v>2024</v>
      </c>
      <c r="N2" s="568"/>
      <c r="O2" s="568"/>
      <c r="P2" s="568"/>
      <c r="Q2" s="569" t="s">
        <v>127</v>
      </c>
      <c r="R2" s="569"/>
      <c r="S2" s="568">
        <v>5</v>
      </c>
      <c r="T2" s="568"/>
      <c r="U2" s="569" t="s">
        <v>128</v>
      </c>
      <c r="V2" s="569"/>
      <c r="W2" s="39"/>
      <c r="X2" s="39"/>
      <c r="Y2" s="39"/>
      <c r="Z2" s="36"/>
      <c r="AA2" s="36"/>
      <c r="AC2" s="38"/>
      <c r="AD2" s="39"/>
      <c r="AE2" s="39"/>
      <c r="AF2" s="39"/>
      <c r="AG2" s="39"/>
      <c r="AH2" s="39"/>
      <c r="AI2" s="38" t="s">
        <v>129</v>
      </c>
      <c r="AJ2" s="38"/>
      <c r="AK2" s="570"/>
      <c r="AL2" s="570"/>
      <c r="AM2" s="570"/>
      <c r="AN2" s="570"/>
    </row>
    <row r="3" spans="1:40" ht="18" customHeight="1" x14ac:dyDescent="0.2">
      <c r="A3" s="240"/>
      <c r="B3" s="240"/>
      <c r="C3" s="240"/>
      <c r="D3" s="240"/>
      <c r="E3" s="240"/>
      <c r="F3" s="240"/>
      <c r="G3" s="240"/>
      <c r="H3" s="240"/>
      <c r="I3" s="240"/>
      <c r="J3" s="240"/>
      <c r="K3" s="240"/>
      <c r="L3" s="240"/>
      <c r="M3" s="240"/>
      <c r="N3" s="240"/>
      <c r="O3" s="240"/>
      <c r="P3" s="240"/>
      <c r="Q3" s="240"/>
      <c r="R3" s="240"/>
      <c r="S3" s="240"/>
      <c r="T3" s="240"/>
      <c r="U3" s="240"/>
      <c r="V3" s="240"/>
      <c r="W3" s="240"/>
      <c r="Y3" s="241"/>
      <c r="Z3" s="241"/>
      <c r="AA3" s="241"/>
      <c r="AB3" s="36"/>
      <c r="AC3" s="241"/>
      <c r="AD3" s="241"/>
      <c r="AE3" s="241"/>
      <c r="AF3" s="241"/>
      <c r="AG3" s="241"/>
      <c r="AH3" s="241"/>
      <c r="AI3" s="242" t="s">
        <v>130</v>
      </c>
      <c r="AJ3" s="38"/>
      <c r="AK3" s="571" t="s">
        <v>205</v>
      </c>
      <c r="AL3" s="571"/>
      <c r="AM3" s="571"/>
      <c r="AN3" s="571"/>
    </row>
    <row r="4" spans="1:40" ht="18" customHeight="1" x14ac:dyDescent="0.2">
      <c r="A4" s="240"/>
      <c r="B4" s="240"/>
      <c r="C4" s="240"/>
      <c r="D4" s="240"/>
      <c r="E4" s="240"/>
      <c r="F4" s="240"/>
      <c r="G4" s="240"/>
      <c r="H4" s="240"/>
      <c r="I4" s="240"/>
      <c r="J4" s="240"/>
      <c r="K4" s="240"/>
      <c r="L4" s="240"/>
      <c r="M4" s="240"/>
      <c r="N4" s="240"/>
      <c r="O4" s="240"/>
      <c r="P4" s="240"/>
      <c r="Q4" s="240"/>
      <c r="R4" s="240"/>
      <c r="S4" s="240"/>
      <c r="T4" s="240"/>
      <c r="U4" s="240"/>
      <c r="V4" s="240"/>
      <c r="W4" s="240"/>
      <c r="Y4" s="241"/>
      <c r="Z4" s="241"/>
      <c r="AA4" s="241"/>
      <c r="AB4" s="36"/>
      <c r="AC4" s="241"/>
      <c r="AD4" s="241"/>
      <c r="AE4" s="241"/>
      <c r="AF4" s="241"/>
      <c r="AG4" s="241"/>
      <c r="AH4" s="241"/>
      <c r="AI4" s="242" t="s">
        <v>131</v>
      </c>
      <c r="AJ4" s="38"/>
      <c r="AK4" s="571"/>
      <c r="AL4" s="571"/>
      <c r="AM4" s="571"/>
      <c r="AN4" s="571"/>
    </row>
    <row r="5" spans="1:40" ht="18" customHeight="1" x14ac:dyDescent="0.2">
      <c r="A5" s="240"/>
      <c r="B5" s="240"/>
      <c r="C5" s="240"/>
      <c r="D5" s="240"/>
      <c r="E5" s="240"/>
      <c r="F5" s="240"/>
      <c r="G5" s="240"/>
      <c r="H5" s="240"/>
      <c r="I5" s="240"/>
      <c r="J5" s="240"/>
      <c r="K5" s="240"/>
      <c r="L5" s="240"/>
      <c r="M5" s="240"/>
      <c r="N5" s="240"/>
      <c r="O5" s="240"/>
      <c r="P5" s="240"/>
      <c r="Q5" s="240"/>
      <c r="R5" s="240"/>
      <c r="S5" s="240"/>
      <c r="U5" s="240"/>
      <c r="V5" s="240"/>
      <c r="W5" s="240"/>
      <c r="Y5" s="241"/>
      <c r="Z5" s="241"/>
      <c r="AA5" s="241"/>
      <c r="AB5" s="36"/>
      <c r="AC5" s="241"/>
      <c r="AD5" s="241"/>
      <c r="AE5" s="241"/>
      <c r="AF5" s="241"/>
      <c r="AG5" s="242" t="s">
        <v>132</v>
      </c>
      <c r="AH5" s="572">
        <v>40</v>
      </c>
      <c r="AI5" s="572"/>
      <c r="AJ5" s="572"/>
      <c r="AK5" s="241" t="s">
        <v>133</v>
      </c>
      <c r="AL5" s="243">
        <v>160</v>
      </c>
      <c r="AM5" s="241" t="s">
        <v>134</v>
      </c>
      <c r="AN5" s="36"/>
    </row>
    <row r="6" spans="1:40" ht="9.9" customHeight="1" x14ac:dyDescent="0.2">
      <c r="A6" s="36"/>
      <c r="B6" s="44"/>
      <c r="C6" s="44"/>
      <c r="D6" s="44"/>
      <c r="E6" s="44"/>
      <c r="F6" s="44"/>
      <c r="G6" s="44"/>
      <c r="H6" s="44"/>
      <c r="I6" s="44"/>
      <c r="J6" s="44"/>
      <c r="K6" s="44"/>
      <c r="L6" s="44"/>
      <c r="M6" s="44"/>
      <c r="N6" s="44"/>
      <c r="O6" s="44"/>
      <c r="P6" s="44"/>
      <c r="Q6" s="44"/>
      <c r="R6" s="44"/>
      <c r="S6" s="44"/>
      <c r="T6" s="44"/>
      <c r="U6" s="44"/>
      <c r="V6" s="44"/>
      <c r="W6" s="44"/>
      <c r="X6" s="39"/>
      <c r="Y6" s="39"/>
      <c r="Z6" s="39"/>
      <c r="AA6" s="39"/>
      <c r="AB6" s="39"/>
      <c r="AC6" s="39"/>
      <c r="AD6" s="39"/>
      <c r="AE6" s="39"/>
      <c r="AF6" s="39"/>
      <c r="AG6" s="39"/>
      <c r="AH6" s="39"/>
      <c r="AI6" s="39"/>
      <c r="AJ6" s="39"/>
      <c r="AK6" s="39"/>
      <c r="AL6" s="39"/>
      <c r="AM6" s="36"/>
      <c r="AN6" s="36"/>
    </row>
    <row r="7" spans="1:40" ht="15" customHeight="1" x14ac:dyDescent="0.2">
      <c r="A7" s="554" t="s">
        <v>135</v>
      </c>
      <c r="B7" s="560" t="s">
        <v>136</v>
      </c>
      <c r="C7" s="574" t="s">
        <v>137</v>
      </c>
      <c r="D7" s="522" t="s">
        <v>138</v>
      </c>
      <c r="E7" s="552" t="s">
        <v>139</v>
      </c>
      <c r="F7" s="565" t="s">
        <v>140</v>
      </c>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6" t="s">
        <v>141</v>
      </c>
      <c r="AL7" s="530" t="s">
        <v>142</v>
      </c>
      <c r="AM7" s="558" t="s">
        <v>143</v>
      </c>
      <c r="AN7" s="558"/>
    </row>
    <row r="8" spans="1:40" ht="15" customHeight="1" x14ac:dyDescent="0.2">
      <c r="A8" s="554"/>
      <c r="B8" s="561"/>
      <c r="C8" s="575"/>
      <c r="D8" s="522"/>
      <c r="E8" s="552"/>
      <c r="F8" s="522" t="s">
        <v>15</v>
      </c>
      <c r="G8" s="522"/>
      <c r="H8" s="522"/>
      <c r="I8" s="522"/>
      <c r="J8" s="522"/>
      <c r="K8" s="522"/>
      <c r="L8" s="522"/>
      <c r="M8" s="522" t="s">
        <v>14</v>
      </c>
      <c r="N8" s="522"/>
      <c r="O8" s="522"/>
      <c r="P8" s="522"/>
      <c r="Q8" s="522"/>
      <c r="R8" s="522"/>
      <c r="S8" s="522"/>
      <c r="T8" s="522" t="s">
        <v>13</v>
      </c>
      <c r="U8" s="522"/>
      <c r="V8" s="522"/>
      <c r="W8" s="522"/>
      <c r="X8" s="522"/>
      <c r="Y8" s="522"/>
      <c r="Z8" s="522"/>
      <c r="AA8" s="522" t="s">
        <v>12</v>
      </c>
      <c r="AB8" s="522"/>
      <c r="AC8" s="522"/>
      <c r="AD8" s="522"/>
      <c r="AE8" s="522"/>
      <c r="AF8" s="522"/>
      <c r="AG8" s="522"/>
      <c r="AH8" s="522" t="s">
        <v>144</v>
      </c>
      <c r="AI8" s="522"/>
      <c r="AJ8" s="522"/>
      <c r="AK8" s="566"/>
      <c r="AL8" s="530"/>
      <c r="AM8" s="558"/>
      <c r="AN8" s="558"/>
    </row>
    <row r="9" spans="1:40" ht="15" customHeight="1" x14ac:dyDescent="0.2">
      <c r="A9" s="554"/>
      <c r="B9" s="556" t="s">
        <v>434</v>
      </c>
      <c r="C9" s="575"/>
      <c r="D9" s="522"/>
      <c r="E9" s="552"/>
      <c r="F9" s="45">
        <f>DATE($M$2,$S$2,1)</f>
        <v>45413</v>
      </c>
      <c r="G9" s="45">
        <f>DATE($M$2,$S$2,2)</f>
        <v>45414</v>
      </c>
      <c r="H9" s="45">
        <f>DATE($M$2,$S$2,3)</f>
        <v>45415</v>
      </c>
      <c r="I9" s="45">
        <f>DATE($M$2,$S$2,4)</f>
        <v>45416</v>
      </c>
      <c r="J9" s="45">
        <f>DATE($M$2,$S$2,5)</f>
        <v>45417</v>
      </c>
      <c r="K9" s="45">
        <f>DATE($M$2,$S$2,6)</f>
        <v>45418</v>
      </c>
      <c r="L9" s="45">
        <f>DATE($M$2,$S$2,7)</f>
        <v>45419</v>
      </c>
      <c r="M9" s="45">
        <f>DATE($M$2,$S$2,8)</f>
        <v>45420</v>
      </c>
      <c r="N9" s="45">
        <f>DATE($M$2,$S$2,9)</f>
        <v>45421</v>
      </c>
      <c r="O9" s="45">
        <f>DATE($M$2,$S$2,10)</f>
        <v>45422</v>
      </c>
      <c r="P9" s="45">
        <f>DATE($M$2,$S$2,11)</f>
        <v>45423</v>
      </c>
      <c r="Q9" s="45">
        <f>DATE($M$2,$S$2,12)</f>
        <v>45424</v>
      </c>
      <c r="R9" s="45">
        <f>DATE($M$2,$S$2,13)</f>
        <v>45425</v>
      </c>
      <c r="S9" s="45">
        <f>DATE($M$2,$S$2,14)</f>
        <v>45426</v>
      </c>
      <c r="T9" s="45">
        <f>DATE($M$2,$S$2,15)</f>
        <v>45427</v>
      </c>
      <c r="U9" s="45">
        <f>DATE($M$2,$S$2,16)</f>
        <v>45428</v>
      </c>
      <c r="V9" s="45">
        <f>DATE($M$2,$S$2,17)</f>
        <v>45429</v>
      </c>
      <c r="W9" s="45">
        <f>DATE($M$2,$S$2,18)</f>
        <v>45430</v>
      </c>
      <c r="X9" s="45">
        <f>DATE($M$2,$S$2,19)</f>
        <v>45431</v>
      </c>
      <c r="Y9" s="45">
        <f>DATE($M$2,$S$2,20)</f>
        <v>45432</v>
      </c>
      <c r="Z9" s="45">
        <f>DATE($M$2,$S$2,21)</f>
        <v>45433</v>
      </c>
      <c r="AA9" s="45">
        <f>DATE($M$2,$S$2,22)</f>
        <v>45434</v>
      </c>
      <c r="AB9" s="45">
        <f>DATE($M$2,$S$2,23)</f>
        <v>45435</v>
      </c>
      <c r="AC9" s="45">
        <f>DATE($M$2,$S$2,24)</f>
        <v>45436</v>
      </c>
      <c r="AD9" s="45">
        <f>DATE($M$2,$S$2,25)</f>
        <v>45437</v>
      </c>
      <c r="AE9" s="45">
        <f>DATE($M$2,$S$2,26)</f>
        <v>45438</v>
      </c>
      <c r="AF9" s="45">
        <f>DATE($M$2,$S$2,27)</f>
        <v>45439</v>
      </c>
      <c r="AG9" s="45">
        <f>DATE($M$2,$S$2,28)</f>
        <v>45440</v>
      </c>
      <c r="AH9" s="45">
        <f>IF(DAY(EOMONTH(F9,0))&lt;29,"",DATE($M$2,$S$2,29))</f>
        <v>45441</v>
      </c>
      <c r="AI9" s="45">
        <f>IF(DAY(EOMONTH(F9,0))&lt;30,"",DATE($M$2,$S$2,30))</f>
        <v>45442</v>
      </c>
      <c r="AJ9" s="45">
        <f>IF(DAY(EOMONTH(F9,0))&lt;31,"",DATE($M$2,$S$2,31))</f>
        <v>45443</v>
      </c>
      <c r="AK9" s="566"/>
      <c r="AL9" s="530"/>
      <c r="AM9" s="558"/>
      <c r="AN9" s="558"/>
    </row>
    <row r="10" spans="1:40" ht="15" customHeight="1" x14ac:dyDescent="0.2">
      <c r="A10" s="554"/>
      <c r="B10" s="557"/>
      <c r="C10" s="576"/>
      <c r="D10" s="522"/>
      <c r="E10" s="552"/>
      <c r="F10" s="46">
        <f>DATE($M$2,$S$2,1)</f>
        <v>45413</v>
      </c>
      <c r="G10" s="46">
        <f>DATE($M$2,$S$2,2)</f>
        <v>45414</v>
      </c>
      <c r="H10" s="46">
        <f>DATE($M$2,$S$2,3)</f>
        <v>45415</v>
      </c>
      <c r="I10" s="46">
        <f>DATE($M$2,$S$2,4)</f>
        <v>45416</v>
      </c>
      <c r="J10" s="46">
        <f>DATE($M$2,$S$2,5)</f>
        <v>45417</v>
      </c>
      <c r="K10" s="46">
        <f>DATE($M$2,$S$2,6)</f>
        <v>45418</v>
      </c>
      <c r="L10" s="46">
        <f>DATE($M$2,$S$2,7)</f>
        <v>45419</v>
      </c>
      <c r="M10" s="46">
        <f>DATE($M$2,$S$2,8)</f>
        <v>45420</v>
      </c>
      <c r="N10" s="46">
        <f>DATE($M$2,$S$2,9)</f>
        <v>45421</v>
      </c>
      <c r="O10" s="46">
        <f>DATE($M$2,$S$2,10)</f>
        <v>45422</v>
      </c>
      <c r="P10" s="46">
        <f>DATE($M$2,$S$2,11)</f>
        <v>45423</v>
      </c>
      <c r="Q10" s="46">
        <f>DATE($M$2,$S$2,12)</f>
        <v>45424</v>
      </c>
      <c r="R10" s="46">
        <f>DATE($M$2,$S$2,13)</f>
        <v>45425</v>
      </c>
      <c r="S10" s="46">
        <f>DATE($M$2,$S$2,14)</f>
        <v>45426</v>
      </c>
      <c r="T10" s="46">
        <f>DATE($M$2,$S$2,15)</f>
        <v>45427</v>
      </c>
      <c r="U10" s="46">
        <f>DATE($M$2,$S$2,16)</f>
        <v>45428</v>
      </c>
      <c r="V10" s="46">
        <f>DATE($M$2,$S$2,17)</f>
        <v>45429</v>
      </c>
      <c r="W10" s="46">
        <f>DATE($M$2,$S$2,18)</f>
        <v>45430</v>
      </c>
      <c r="X10" s="46">
        <f>DATE($M$2,$S$2,19)</f>
        <v>45431</v>
      </c>
      <c r="Y10" s="46">
        <f>DATE($M$2,$S$2,20)</f>
        <v>45432</v>
      </c>
      <c r="Z10" s="46">
        <f>DATE($M$2,$S$2,21)</f>
        <v>45433</v>
      </c>
      <c r="AA10" s="46">
        <f>DATE($M$2,$S$2,22)</f>
        <v>45434</v>
      </c>
      <c r="AB10" s="46">
        <f>DATE($M$2,$S$2,23)</f>
        <v>45435</v>
      </c>
      <c r="AC10" s="46">
        <f>DATE($M$2,$S$2,24)</f>
        <v>45436</v>
      </c>
      <c r="AD10" s="46">
        <f>DATE($M$2,$S$2,25)</f>
        <v>45437</v>
      </c>
      <c r="AE10" s="46">
        <f>DATE($M$2,$S$2,26)</f>
        <v>45438</v>
      </c>
      <c r="AF10" s="46">
        <f>DATE($M$2,$S$2,27)</f>
        <v>45439</v>
      </c>
      <c r="AG10" s="46">
        <f>DATE($M$2,$S$2,28)</f>
        <v>45440</v>
      </c>
      <c r="AH10" s="46">
        <f>IF(DAY(EOMONTH(F10,0))&lt;29,"",DATE($M$2,$S$2,29))</f>
        <v>45441</v>
      </c>
      <c r="AI10" s="46">
        <f>IF(DAY(EOMONTH(F10,0))&lt;30,"",DATE($M$2,$S$2,30))</f>
        <v>45442</v>
      </c>
      <c r="AJ10" s="46">
        <f>IF(DAY(EOMONTH(F10,0))&lt;31,"",DATE($M$2,$S$2,31))</f>
        <v>45443</v>
      </c>
      <c r="AK10" s="566"/>
      <c r="AL10" s="530"/>
      <c r="AM10" s="558"/>
      <c r="AN10" s="558"/>
    </row>
    <row r="11" spans="1:40" ht="18" customHeight="1" x14ac:dyDescent="0.2">
      <c r="A11" s="165">
        <v>1</v>
      </c>
      <c r="B11" s="48" t="s">
        <v>336</v>
      </c>
      <c r="C11" s="49" t="s">
        <v>179</v>
      </c>
      <c r="D11" s="50"/>
      <c r="E11" s="51" t="s">
        <v>179</v>
      </c>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53">
        <f>+SUM(F11:AJ11)</f>
        <v>0</v>
      </c>
      <c r="AL11" s="54">
        <f>IF($AK$3="４週",AK11/4,AK11/(DAY(EOMONTH($F$9,0))/7))</f>
        <v>0</v>
      </c>
      <c r="AM11" s="551"/>
      <c r="AN11" s="551"/>
    </row>
    <row r="12" spans="1:40" ht="18" customHeight="1" x14ac:dyDescent="0.2">
      <c r="A12" s="165">
        <v>2</v>
      </c>
      <c r="B12" s="48" t="s">
        <v>160</v>
      </c>
      <c r="C12" s="49" t="s">
        <v>181</v>
      </c>
      <c r="D12" s="50"/>
      <c r="E12" s="51" t="s">
        <v>181</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53">
        <f t="shared" ref="AK12:AK31" si="0">+SUM(F12:AJ12)</f>
        <v>0</v>
      </c>
      <c r="AL12" s="54">
        <f>IF($AK$3="４週",AK12/4,AK12/(DAY(EOMONTH($F$9,0))/7))</f>
        <v>0</v>
      </c>
      <c r="AM12" s="551"/>
      <c r="AN12" s="551"/>
    </row>
    <row r="13" spans="1:40" ht="18" customHeight="1" x14ac:dyDescent="0.2">
      <c r="A13" s="165">
        <v>3</v>
      </c>
      <c r="B13" s="48" t="s">
        <v>161</v>
      </c>
      <c r="C13" s="49" t="s">
        <v>183</v>
      </c>
      <c r="D13" s="50"/>
      <c r="E13" s="51" t="s">
        <v>183</v>
      </c>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53">
        <f t="shared" si="0"/>
        <v>0</v>
      </c>
      <c r="AL13" s="54">
        <f>IF($AK$3="４週",AK13/4,AK13/(DAY(EOMONTH($F$9,0))/7))</f>
        <v>0</v>
      </c>
      <c r="AM13" s="551"/>
      <c r="AN13" s="551"/>
    </row>
    <row r="14" spans="1:40" ht="18" customHeight="1" x14ac:dyDescent="0.2">
      <c r="A14" s="165">
        <v>4</v>
      </c>
      <c r="B14" s="48" t="s">
        <v>161</v>
      </c>
      <c r="C14" s="49" t="s">
        <v>185</v>
      </c>
      <c r="D14" s="50"/>
      <c r="E14" s="51" t="s">
        <v>185</v>
      </c>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53">
        <f t="shared" si="0"/>
        <v>0</v>
      </c>
      <c r="AL14" s="54">
        <f>IF($AK$3="４週",AK14/4,AK14/(DAY(EOMONTH($F$9,0))/7))</f>
        <v>0</v>
      </c>
      <c r="AM14" s="551"/>
      <c r="AN14" s="551"/>
    </row>
    <row r="15" spans="1:40" ht="18" customHeight="1" x14ac:dyDescent="0.2">
      <c r="A15" s="165">
        <v>5</v>
      </c>
      <c r="B15" s="48"/>
      <c r="C15" s="49"/>
      <c r="D15" s="50"/>
      <c r="E15" s="51"/>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53">
        <f t="shared" si="0"/>
        <v>0</v>
      </c>
      <c r="AL15" s="54">
        <f t="shared" ref="AL15:AL30" si="1">IF($AK$3="４週",AK15/4,AK15/(DAY(EOMONTH($F$9,0))/7))</f>
        <v>0</v>
      </c>
      <c r="AM15" s="551"/>
      <c r="AN15" s="551"/>
    </row>
    <row r="16" spans="1:40" ht="18" customHeight="1" x14ac:dyDescent="0.2">
      <c r="A16" s="165">
        <v>6</v>
      </c>
      <c r="B16" s="48"/>
      <c r="C16" s="49"/>
      <c r="D16" s="50"/>
      <c r="E16" s="51"/>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53">
        <f t="shared" si="0"/>
        <v>0</v>
      </c>
      <c r="AL16" s="54">
        <f t="shared" si="1"/>
        <v>0</v>
      </c>
      <c r="AM16" s="551"/>
      <c r="AN16" s="551"/>
    </row>
    <row r="17" spans="1:40" ht="18" customHeight="1" x14ac:dyDescent="0.2">
      <c r="A17" s="165">
        <v>7</v>
      </c>
      <c r="B17" s="48"/>
      <c r="C17" s="49"/>
      <c r="D17" s="50"/>
      <c r="E17" s="51"/>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53">
        <f t="shared" si="0"/>
        <v>0</v>
      </c>
      <c r="AL17" s="54">
        <f t="shared" si="1"/>
        <v>0</v>
      </c>
      <c r="AM17" s="551"/>
      <c r="AN17" s="551"/>
    </row>
    <row r="18" spans="1:40" ht="18" customHeight="1" x14ac:dyDescent="0.2">
      <c r="A18" s="165">
        <v>8</v>
      </c>
      <c r="B18" s="48"/>
      <c r="C18" s="49"/>
      <c r="D18" s="50"/>
      <c r="E18" s="51"/>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53">
        <f t="shared" si="0"/>
        <v>0</v>
      </c>
      <c r="AL18" s="54">
        <f t="shared" si="1"/>
        <v>0</v>
      </c>
      <c r="AM18" s="551"/>
      <c r="AN18" s="551"/>
    </row>
    <row r="19" spans="1:40" ht="18" customHeight="1" x14ac:dyDescent="0.2">
      <c r="A19" s="165">
        <v>9</v>
      </c>
      <c r="B19" s="48"/>
      <c r="C19" s="49"/>
      <c r="D19" s="50"/>
      <c r="E19" s="51"/>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53">
        <f t="shared" si="0"/>
        <v>0</v>
      </c>
      <c r="AL19" s="54">
        <f t="shared" si="1"/>
        <v>0</v>
      </c>
      <c r="AM19" s="551"/>
      <c r="AN19" s="551"/>
    </row>
    <row r="20" spans="1:40" ht="18" customHeight="1" x14ac:dyDescent="0.2">
      <c r="A20" s="165">
        <v>10</v>
      </c>
      <c r="B20" s="48"/>
      <c r="C20" s="49"/>
      <c r="D20" s="50"/>
      <c r="E20" s="51"/>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53">
        <f t="shared" si="0"/>
        <v>0</v>
      </c>
      <c r="AL20" s="54">
        <f t="shared" si="1"/>
        <v>0</v>
      </c>
      <c r="AM20" s="551"/>
      <c r="AN20" s="551"/>
    </row>
    <row r="21" spans="1:40" ht="18" customHeight="1" x14ac:dyDescent="0.2">
      <c r="A21" s="165">
        <v>11</v>
      </c>
      <c r="B21" s="48"/>
      <c r="C21" s="49"/>
      <c r="D21" s="50"/>
      <c r="E21" s="51"/>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53">
        <f t="shared" si="0"/>
        <v>0</v>
      </c>
      <c r="AL21" s="54">
        <f t="shared" si="1"/>
        <v>0</v>
      </c>
      <c r="AM21" s="551"/>
      <c r="AN21" s="551"/>
    </row>
    <row r="22" spans="1:40" ht="18" customHeight="1" x14ac:dyDescent="0.2">
      <c r="A22" s="165">
        <v>12</v>
      </c>
      <c r="B22" s="48"/>
      <c r="C22" s="49"/>
      <c r="D22" s="50"/>
      <c r="E22" s="51"/>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53">
        <f t="shared" si="0"/>
        <v>0</v>
      </c>
      <c r="AL22" s="54">
        <f t="shared" si="1"/>
        <v>0</v>
      </c>
      <c r="AM22" s="551"/>
      <c r="AN22" s="551"/>
    </row>
    <row r="23" spans="1:40" ht="18" customHeight="1" x14ac:dyDescent="0.2">
      <c r="A23" s="165">
        <v>13</v>
      </c>
      <c r="B23" s="48"/>
      <c r="C23" s="49"/>
      <c r="D23" s="50"/>
      <c r="E23" s="51"/>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53">
        <f t="shared" si="0"/>
        <v>0</v>
      </c>
      <c r="AL23" s="54">
        <f t="shared" si="1"/>
        <v>0</v>
      </c>
      <c r="AM23" s="551"/>
      <c r="AN23" s="551"/>
    </row>
    <row r="24" spans="1:40" ht="18" customHeight="1" x14ac:dyDescent="0.2">
      <c r="A24" s="165">
        <v>14</v>
      </c>
      <c r="B24" s="48"/>
      <c r="C24" s="49"/>
      <c r="D24" s="50"/>
      <c r="E24" s="51"/>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53">
        <f t="shared" si="0"/>
        <v>0</v>
      </c>
      <c r="AL24" s="54">
        <f t="shared" si="1"/>
        <v>0</v>
      </c>
      <c r="AM24" s="551"/>
      <c r="AN24" s="551"/>
    </row>
    <row r="25" spans="1:40" ht="18" customHeight="1" x14ac:dyDescent="0.2">
      <c r="A25" s="165">
        <v>15</v>
      </c>
      <c r="B25" s="48"/>
      <c r="C25" s="49"/>
      <c r="D25" s="50"/>
      <c r="E25" s="51"/>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53">
        <f t="shared" si="0"/>
        <v>0</v>
      </c>
      <c r="AL25" s="54">
        <f t="shared" si="1"/>
        <v>0</v>
      </c>
      <c r="AM25" s="551"/>
      <c r="AN25" s="551"/>
    </row>
    <row r="26" spans="1:40" ht="18" customHeight="1" x14ac:dyDescent="0.2">
      <c r="A26" s="165">
        <v>16</v>
      </c>
      <c r="B26" s="48"/>
      <c r="C26" s="49"/>
      <c r="D26" s="50"/>
      <c r="E26" s="51"/>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53">
        <f t="shared" si="0"/>
        <v>0</v>
      </c>
      <c r="AL26" s="54">
        <f t="shared" si="1"/>
        <v>0</v>
      </c>
      <c r="AM26" s="551"/>
      <c r="AN26" s="551"/>
    </row>
    <row r="27" spans="1:40" ht="18" customHeight="1" x14ac:dyDescent="0.2">
      <c r="A27" s="165">
        <v>17</v>
      </c>
      <c r="B27" s="48"/>
      <c r="C27" s="49"/>
      <c r="D27" s="50"/>
      <c r="E27" s="51"/>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53">
        <f t="shared" si="0"/>
        <v>0</v>
      </c>
      <c r="AL27" s="54">
        <f t="shared" si="1"/>
        <v>0</v>
      </c>
      <c r="AM27" s="551"/>
      <c r="AN27" s="551"/>
    </row>
    <row r="28" spans="1:40" ht="18" customHeight="1" x14ac:dyDescent="0.2">
      <c r="A28" s="165">
        <v>18</v>
      </c>
      <c r="B28" s="48"/>
      <c r="C28" s="49"/>
      <c r="D28" s="50"/>
      <c r="E28" s="51"/>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53">
        <f t="shared" si="0"/>
        <v>0</v>
      </c>
      <c r="AL28" s="54">
        <f t="shared" si="1"/>
        <v>0</v>
      </c>
      <c r="AM28" s="551"/>
      <c r="AN28" s="551"/>
    </row>
    <row r="29" spans="1:40" ht="18" customHeight="1" x14ac:dyDescent="0.2">
      <c r="A29" s="165">
        <v>19</v>
      </c>
      <c r="B29" s="48"/>
      <c r="C29" s="49"/>
      <c r="D29" s="50"/>
      <c r="E29" s="51"/>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53">
        <f t="shared" si="0"/>
        <v>0</v>
      </c>
      <c r="AL29" s="54">
        <f t="shared" si="1"/>
        <v>0</v>
      </c>
      <c r="AM29" s="551"/>
      <c r="AN29" s="551"/>
    </row>
    <row r="30" spans="1:40" ht="18" customHeight="1" x14ac:dyDescent="0.2">
      <c r="A30" s="165">
        <v>20</v>
      </c>
      <c r="B30" s="48"/>
      <c r="C30" s="49"/>
      <c r="D30" s="50"/>
      <c r="E30" s="51"/>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53">
        <f t="shared" si="0"/>
        <v>0</v>
      </c>
      <c r="AL30" s="54">
        <f t="shared" si="1"/>
        <v>0</v>
      </c>
      <c r="AM30" s="551"/>
      <c r="AN30" s="551"/>
    </row>
    <row r="31" spans="1:40" ht="18" customHeight="1" x14ac:dyDescent="0.2">
      <c r="A31" s="552" t="s">
        <v>1</v>
      </c>
      <c r="B31" s="553"/>
      <c r="C31" s="553"/>
      <c r="D31" s="553"/>
      <c r="E31" s="553"/>
      <c r="F31" s="176">
        <f>+SUM(F11:F30)</f>
        <v>0</v>
      </c>
      <c r="G31" s="176">
        <f t="shared" ref="G31:AJ31" si="2">+SUM(G11:G30)</f>
        <v>0</v>
      </c>
      <c r="H31" s="176">
        <f t="shared" si="2"/>
        <v>0</v>
      </c>
      <c r="I31" s="176">
        <f t="shared" si="2"/>
        <v>0</v>
      </c>
      <c r="J31" s="176">
        <f t="shared" si="2"/>
        <v>0</v>
      </c>
      <c r="K31" s="176">
        <f t="shared" si="2"/>
        <v>0</v>
      </c>
      <c r="L31" s="176">
        <f t="shared" si="2"/>
        <v>0</v>
      </c>
      <c r="M31" s="176">
        <f t="shared" si="2"/>
        <v>0</v>
      </c>
      <c r="N31" s="176">
        <f t="shared" si="2"/>
        <v>0</v>
      </c>
      <c r="O31" s="176">
        <f t="shared" si="2"/>
        <v>0</v>
      </c>
      <c r="P31" s="176">
        <f t="shared" si="2"/>
        <v>0</v>
      </c>
      <c r="Q31" s="176">
        <f t="shared" si="2"/>
        <v>0</v>
      </c>
      <c r="R31" s="176">
        <f t="shared" si="2"/>
        <v>0</v>
      </c>
      <c r="S31" s="176">
        <f t="shared" si="2"/>
        <v>0</v>
      </c>
      <c r="T31" s="176">
        <f t="shared" si="2"/>
        <v>0</v>
      </c>
      <c r="U31" s="176">
        <f t="shared" si="2"/>
        <v>0</v>
      </c>
      <c r="V31" s="176">
        <f t="shared" si="2"/>
        <v>0</v>
      </c>
      <c r="W31" s="176">
        <f t="shared" si="2"/>
        <v>0</v>
      </c>
      <c r="X31" s="176">
        <f t="shared" si="2"/>
        <v>0</v>
      </c>
      <c r="Y31" s="176">
        <f t="shared" si="2"/>
        <v>0</v>
      </c>
      <c r="Z31" s="176">
        <f t="shared" si="2"/>
        <v>0</v>
      </c>
      <c r="AA31" s="176">
        <f t="shared" si="2"/>
        <v>0</v>
      </c>
      <c r="AB31" s="176">
        <f t="shared" si="2"/>
        <v>0</v>
      </c>
      <c r="AC31" s="176">
        <f t="shared" si="2"/>
        <v>0</v>
      </c>
      <c r="AD31" s="176">
        <f t="shared" si="2"/>
        <v>0</v>
      </c>
      <c r="AE31" s="176">
        <f t="shared" si="2"/>
        <v>0</v>
      </c>
      <c r="AF31" s="176">
        <f t="shared" si="2"/>
        <v>0</v>
      </c>
      <c r="AG31" s="176">
        <f t="shared" si="2"/>
        <v>0</v>
      </c>
      <c r="AH31" s="176">
        <f t="shared" si="2"/>
        <v>0</v>
      </c>
      <c r="AI31" s="176">
        <f t="shared" si="2"/>
        <v>0</v>
      </c>
      <c r="AJ31" s="176">
        <f t="shared" si="2"/>
        <v>0</v>
      </c>
      <c r="AK31" s="53">
        <f t="shared" si="0"/>
        <v>0</v>
      </c>
      <c r="AL31" s="54">
        <f>IF($AK$3="４週",AK31/4,AK31/(DAY(EOMONTH($F$9,0))/7))</f>
        <v>0</v>
      </c>
      <c r="AM31" s="554"/>
      <c r="AN31" s="554"/>
    </row>
    <row r="32" spans="1:40" ht="18" customHeight="1" x14ac:dyDescent="0.2">
      <c r="A32" s="553" t="s">
        <v>11</v>
      </c>
      <c r="B32" s="553"/>
      <c r="C32" s="553"/>
      <c r="D32" s="553"/>
      <c r="E32" s="55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176"/>
      <c r="AL32" s="57"/>
      <c r="AM32" s="554"/>
      <c r="AN32" s="554"/>
    </row>
    <row r="33" spans="1:43" ht="15" customHeight="1" x14ac:dyDescent="0.2">
      <c r="A33" s="44"/>
      <c r="B33" s="44"/>
      <c r="C33" s="44"/>
      <c r="D33" s="44"/>
      <c r="E33" s="44"/>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44"/>
      <c r="AL33" s="44"/>
      <c r="AM33" s="36"/>
    </row>
    <row r="34" spans="1:43" ht="15" customHeight="1" x14ac:dyDescent="0.2">
      <c r="A34" s="44"/>
      <c r="B34" s="44"/>
      <c r="C34" s="44"/>
      <c r="D34" s="44"/>
      <c r="E34" s="44"/>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44"/>
      <c r="AL34" s="44"/>
      <c r="AM34" s="36"/>
    </row>
    <row r="35" spans="1:43" ht="21" customHeight="1" x14ac:dyDescent="0.2">
      <c r="A35" s="3" t="s">
        <v>145</v>
      </c>
      <c r="B35" s="44"/>
      <c r="C35" s="44"/>
      <c r="D35" s="44"/>
      <c r="E35" s="44"/>
      <c r="F35" s="44"/>
      <c r="G35" s="58"/>
      <c r="H35" s="58"/>
      <c r="I35" s="58"/>
      <c r="J35" s="58"/>
      <c r="K35" s="58"/>
      <c r="L35" s="58"/>
      <c r="M35" s="58"/>
      <c r="N35" s="58"/>
      <c r="O35" s="58"/>
      <c r="AM35" s="44"/>
      <c r="AN35" s="36"/>
    </row>
    <row r="36" spans="1:43" ht="32.25" customHeight="1" x14ac:dyDescent="0.2">
      <c r="A36" s="522"/>
      <c r="B36" s="522"/>
      <c r="C36" s="522"/>
      <c r="D36" s="168">
        <v>4</v>
      </c>
      <c r="E36" s="168">
        <v>5</v>
      </c>
      <c r="F36" s="550">
        <v>6</v>
      </c>
      <c r="G36" s="550"/>
      <c r="H36" s="550"/>
      <c r="I36" s="550">
        <v>7</v>
      </c>
      <c r="J36" s="550"/>
      <c r="K36" s="550"/>
      <c r="L36" s="550">
        <v>8</v>
      </c>
      <c r="M36" s="550"/>
      <c r="N36" s="550"/>
      <c r="O36" s="550">
        <v>9</v>
      </c>
      <c r="P36" s="550"/>
      <c r="Q36" s="550"/>
      <c r="R36" s="550">
        <v>10</v>
      </c>
      <c r="S36" s="550"/>
      <c r="T36" s="550"/>
      <c r="U36" s="550">
        <v>11</v>
      </c>
      <c r="V36" s="550"/>
      <c r="W36" s="550"/>
      <c r="X36" s="550">
        <v>12</v>
      </c>
      <c r="Y36" s="550"/>
      <c r="Z36" s="550"/>
      <c r="AA36" s="550">
        <v>1</v>
      </c>
      <c r="AB36" s="550"/>
      <c r="AC36" s="550"/>
      <c r="AD36" s="550">
        <v>2</v>
      </c>
      <c r="AE36" s="550"/>
      <c r="AF36" s="550"/>
      <c r="AG36" s="550">
        <v>3</v>
      </c>
      <c r="AH36" s="550"/>
      <c r="AI36" s="550"/>
      <c r="AJ36" s="522" t="s">
        <v>5</v>
      </c>
      <c r="AK36" s="522"/>
      <c r="AL36" s="167" t="s">
        <v>146</v>
      </c>
      <c r="AM36" s="545" t="s">
        <v>147</v>
      </c>
      <c r="AN36" s="546"/>
      <c r="AO36" s="245"/>
      <c r="AP36" s="245"/>
      <c r="AQ36" s="245"/>
    </row>
    <row r="37" spans="1:43" ht="20.100000000000001" customHeight="1" x14ac:dyDescent="0.2">
      <c r="A37" s="538" t="s">
        <v>148</v>
      </c>
      <c r="B37" s="538"/>
      <c r="C37" s="538"/>
      <c r="D37" s="169">
        <f>SUM(D38,D39,D40,D41,D43,D45)</f>
        <v>1840</v>
      </c>
      <c r="E37" s="169">
        <f>SUM(E38,E39,E40,E41,E43,E45)</f>
        <v>1726</v>
      </c>
      <c r="F37" s="547">
        <f>SUM(F38,F39,F40,F41,F43,F45)</f>
        <v>1840</v>
      </c>
      <c r="G37" s="548"/>
      <c r="H37" s="549"/>
      <c r="I37" s="547">
        <f>SUM(I38,I39,I40,I41,I43,I45)</f>
        <v>1932</v>
      </c>
      <c r="J37" s="548">
        <f t="shared" ref="J37:AI37" si="3">SUM(J38,J39,J40,J41,J43,J45)</f>
        <v>0</v>
      </c>
      <c r="K37" s="549">
        <f t="shared" si="3"/>
        <v>0</v>
      </c>
      <c r="L37" s="547">
        <f>SUM(L38,L39,L40,L41,L43,L45)</f>
        <v>1932</v>
      </c>
      <c r="M37" s="548"/>
      <c r="N37" s="549"/>
      <c r="O37" s="547">
        <f>SUM(O38,O39,O40,O41,O43,O45)</f>
        <v>1748</v>
      </c>
      <c r="P37" s="548"/>
      <c r="Q37" s="549"/>
      <c r="R37" s="547">
        <f>SUM(R38,R39,R40,R41,R43,R45)</f>
        <v>1840</v>
      </c>
      <c r="S37" s="548"/>
      <c r="T37" s="549"/>
      <c r="U37" s="547">
        <f>SUM(U38,U39,U40,U41,U43,U45)</f>
        <v>1840</v>
      </c>
      <c r="V37" s="548">
        <f t="shared" si="3"/>
        <v>0</v>
      </c>
      <c r="W37" s="549">
        <f t="shared" si="3"/>
        <v>0</v>
      </c>
      <c r="X37" s="547">
        <f>SUM(X38,X39,X40,X41,X43,X45)</f>
        <v>1748</v>
      </c>
      <c r="Y37" s="548">
        <f t="shared" si="3"/>
        <v>0</v>
      </c>
      <c r="Z37" s="549">
        <f t="shared" si="3"/>
        <v>0</v>
      </c>
      <c r="AA37" s="547">
        <f>SUM(AA38,AA39,AA40,AA41,AA43,AA45)</f>
        <v>1748</v>
      </c>
      <c r="AB37" s="548">
        <f t="shared" si="3"/>
        <v>0</v>
      </c>
      <c r="AC37" s="549">
        <f t="shared" si="3"/>
        <v>0</v>
      </c>
      <c r="AD37" s="547">
        <f>SUM(AD38,AD39,AD40,AD41,AD43,AD45)</f>
        <v>1748</v>
      </c>
      <c r="AE37" s="548">
        <f t="shared" si="3"/>
        <v>0</v>
      </c>
      <c r="AF37" s="549">
        <f t="shared" si="3"/>
        <v>0</v>
      </c>
      <c r="AG37" s="547">
        <f>SUM(AG38,AG39,AG40,AG41,AG43,AG45)</f>
        <v>1840</v>
      </c>
      <c r="AH37" s="548">
        <f t="shared" si="3"/>
        <v>0</v>
      </c>
      <c r="AI37" s="549">
        <f t="shared" si="3"/>
        <v>0</v>
      </c>
      <c r="AJ37" s="518">
        <f>SUM(D37:AI37)</f>
        <v>21782</v>
      </c>
      <c r="AK37" s="518"/>
      <c r="AL37" s="87">
        <f>ROUNDUP(AJ37/AJ47,1)</f>
        <v>92</v>
      </c>
      <c r="AM37" s="534"/>
      <c r="AN37" s="535"/>
      <c r="AO37" s="245"/>
      <c r="AP37" s="245"/>
      <c r="AQ37" s="245"/>
    </row>
    <row r="38" spans="1:43" s="66" customFormat="1" ht="20.100000000000001" customHeight="1" x14ac:dyDescent="0.2">
      <c r="A38" s="170" t="s">
        <v>149</v>
      </c>
      <c r="B38" s="171"/>
      <c r="C38" s="172"/>
      <c r="D38" s="173">
        <v>50</v>
      </c>
      <c r="E38" s="173">
        <v>45</v>
      </c>
      <c r="F38" s="583">
        <v>50</v>
      </c>
      <c r="G38" s="584"/>
      <c r="H38" s="585"/>
      <c r="I38" s="583">
        <v>50</v>
      </c>
      <c r="J38" s="584"/>
      <c r="K38" s="585"/>
      <c r="L38" s="583">
        <v>50</v>
      </c>
      <c r="M38" s="584"/>
      <c r="N38" s="585"/>
      <c r="O38" s="583">
        <v>45</v>
      </c>
      <c r="P38" s="584"/>
      <c r="Q38" s="585"/>
      <c r="R38" s="583">
        <v>50</v>
      </c>
      <c r="S38" s="584"/>
      <c r="T38" s="585"/>
      <c r="U38" s="583">
        <v>50</v>
      </c>
      <c r="V38" s="584"/>
      <c r="W38" s="585"/>
      <c r="X38" s="583">
        <v>45</v>
      </c>
      <c r="Y38" s="584"/>
      <c r="Z38" s="585"/>
      <c r="AA38" s="583">
        <v>45</v>
      </c>
      <c r="AB38" s="584"/>
      <c r="AC38" s="585"/>
      <c r="AD38" s="583">
        <v>45</v>
      </c>
      <c r="AE38" s="584"/>
      <c r="AF38" s="585"/>
      <c r="AG38" s="583">
        <v>50</v>
      </c>
      <c r="AH38" s="584"/>
      <c r="AI38" s="585"/>
      <c r="AJ38" s="518">
        <f t="shared" ref="AJ38:AJ46" si="4">SUM(D38:AI38)</f>
        <v>575</v>
      </c>
      <c r="AK38" s="518"/>
      <c r="AL38" s="87">
        <f>ROUNDUP(AJ38/$AJ$47,1)</f>
        <v>2.5</v>
      </c>
      <c r="AM38" s="534"/>
      <c r="AN38" s="535"/>
      <c r="AO38" s="246"/>
      <c r="AP38" s="246"/>
      <c r="AQ38" s="246"/>
    </row>
    <row r="39" spans="1:43" s="66" customFormat="1" ht="20.100000000000001" customHeight="1" x14ac:dyDescent="0.2">
      <c r="A39" s="170" t="s">
        <v>150</v>
      </c>
      <c r="B39" s="171"/>
      <c r="C39" s="172"/>
      <c r="D39" s="173">
        <v>50</v>
      </c>
      <c r="E39" s="173">
        <v>50</v>
      </c>
      <c r="F39" s="583">
        <v>50</v>
      </c>
      <c r="G39" s="584"/>
      <c r="H39" s="585"/>
      <c r="I39" s="583">
        <v>55</v>
      </c>
      <c r="J39" s="584"/>
      <c r="K39" s="585"/>
      <c r="L39" s="583">
        <v>55</v>
      </c>
      <c r="M39" s="584"/>
      <c r="N39" s="585"/>
      <c r="O39" s="583">
        <v>50</v>
      </c>
      <c r="P39" s="584"/>
      <c r="Q39" s="585"/>
      <c r="R39" s="583">
        <v>50</v>
      </c>
      <c r="S39" s="584"/>
      <c r="T39" s="585"/>
      <c r="U39" s="583">
        <v>50</v>
      </c>
      <c r="V39" s="584"/>
      <c r="W39" s="585"/>
      <c r="X39" s="583">
        <v>50</v>
      </c>
      <c r="Y39" s="584"/>
      <c r="Z39" s="585"/>
      <c r="AA39" s="583">
        <v>50</v>
      </c>
      <c r="AB39" s="584"/>
      <c r="AC39" s="585"/>
      <c r="AD39" s="583">
        <v>50</v>
      </c>
      <c r="AE39" s="584"/>
      <c r="AF39" s="585"/>
      <c r="AG39" s="583">
        <v>50</v>
      </c>
      <c r="AH39" s="584"/>
      <c r="AI39" s="585"/>
      <c r="AJ39" s="518">
        <f t="shared" si="4"/>
        <v>610</v>
      </c>
      <c r="AK39" s="518"/>
      <c r="AL39" s="87">
        <f>ROUNDUP(AJ39/$AJ$47,1)</f>
        <v>2.6</v>
      </c>
      <c r="AM39" s="534"/>
      <c r="AN39" s="535"/>
      <c r="AO39" s="246"/>
      <c r="AP39" s="246"/>
      <c r="AQ39" s="246"/>
    </row>
    <row r="40" spans="1:43" ht="20.100000000000001" customHeight="1" x14ac:dyDescent="0.2">
      <c r="A40" s="170" t="s">
        <v>151</v>
      </c>
      <c r="B40" s="171"/>
      <c r="C40" s="172"/>
      <c r="D40" s="173">
        <v>100</v>
      </c>
      <c r="E40" s="173">
        <v>95</v>
      </c>
      <c r="F40" s="583">
        <v>100</v>
      </c>
      <c r="G40" s="584"/>
      <c r="H40" s="585"/>
      <c r="I40" s="583">
        <v>105</v>
      </c>
      <c r="J40" s="584"/>
      <c r="K40" s="585"/>
      <c r="L40" s="583">
        <v>105</v>
      </c>
      <c r="M40" s="584"/>
      <c r="N40" s="585"/>
      <c r="O40" s="583">
        <v>95</v>
      </c>
      <c r="P40" s="584"/>
      <c r="Q40" s="585"/>
      <c r="R40" s="583">
        <v>100</v>
      </c>
      <c r="S40" s="584"/>
      <c r="T40" s="585"/>
      <c r="U40" s="583">
        <v>100</v>
      </c>
      <c r="V40" s="584"/>
      <c r="W40" s="585"/>
      <c r="X40" s="583">
        <v>95</v>
      </c>
      <c r="Y40" s="584"/>
      <c r="Z40" s="585"/>
      <c r="AA40" s="583">
        <v>95</v>
      </c>
      <c r="AB40" s="584"/>
      <c r="AC40" s="585"/>
      <c r="AD40" s="583">
        <v>95</v>
      </c>
      <c r="AE40" s="584"/>
      <c r="AF40" s="585"/>
      <c r="AG40" s="583">
        <v>100</v>
      </c>
      <c r="AH40" s="584"/>
      <c r="AI40" s="585"/>
      <c r="AJ40" s="518">
        <f t="shared" si="4"/>
        <v>1185</v>
      </c>
      <c r="AK40" s="518"/>
      <c r="AL40" s="87">
        <f>ROUNDUP(AJ40/$AJ$47,1)</f>
        <v>5</v>
      </c>
      <c r="AM40" s="534"/>
      <c r="AN40" s="535"/>
      <c r="AO40" s="245"/>
      <c r="AP40" s="245"/>
      <c r="AQ40" s="245"/>
    </row>
    <row r="41" spans="1:43" ht="20.100000000000001" customHeight="1" x14ac:dyDescent="0.2">
      <c r="A41" s="541" t="s">
        <v>152</v>
      </c>
      <c r="B41" s="542"/>
      <c r="C41" s="543"/>
      <c r="D41" s="173">
        <v>100</v>
      </c>
      <c r="E41" s="173">
        <v>95</v>
      </c>
      <c r="F41" s="583">
        <v>100</v>
      </c>
      <c r="G41" s="584"/>
      <c r="H41" s="585"/>
      <c r="I41" s="583">
        <v>105</v>
      </c>
      <c r="J41" s="584"/>
      <c r="K41" s="585"/>
      <c r="L41" s="583">
        <v>105</v>
      </c>
      <c r="M41" s="584"/>
      <c r="N41" s="585"/>
      <c r="O41" s="583">
        <v>95</v>
      </c>
      <c r="P41" s="584"/>
      <c r="Q41" s="585"/>
      <c r="R41" s="583">
        <v>100</v>
      </c>
      <c r="S41" s="584"/>
      <c r="T41" s="585"/>
      <c r="U41" s="583">
        <v>100</v>
      </c>
      <c r="V41" s="584"/>
      <c r="W41" s="585"/>
      <c r="X41" s="583">
        <v>95</v>
      </c>
      <c r="Y41" s="584"/>
      <c r="Z41" s="585"/>
      <c r="AA41" s="583">
        <v>95</v>
      </c>
      <c r="AB41" s="584"/>
      <c r="AC41" s="585"/>
      <c r="AD41" s="583">
        <v>95</v>
      </c>
      <c r="AE41" s="584"/>
      <c r="AF41" s="585"/>
      <c r="AG41" s="583">
        <v>100</v>
      </c>
      <c r="AH41" s="584"/>
      <c r="AI41" s="585"/>
      <c r="AJ41" s="518">
        <f t="shared" si="4"/>
        <v>1185</v>
      </c>
      <c r="AK41" s="518"/>
      <c r="AL41" s="586">
        <f>ROUNDUP(AJ41/$AJ$47,1)</f>
        <v>5</v>
      </c>
      <c r="AM41" s="534"/>
      <c r="AN41" s="535"/>
      <c r="AO41" s="245"/>
      <c r="AP41" s="245"/>
      <c r="AQ41" s="245"/>
    </row>
    <row r="42" spans="1:43" s="66" customFormat="1" ht="20.100000000000001" customHeight="1" x14ac:dyDescent="0.2">
      <c r="A42" s="64"/>
      <c r="B42" s="539" t="s">
        <v>153</v>
      </c>
      <c r="C42" s="540"/>
      <c r="D42" s="173">
        <v>40</v>
      </c>
      <c r="E42" s="173">
        <v>45</v>
      </c>
      <c r="F42" s="583">
        <v>40</v>
      </c>
      <c r="G42" s="584"/>
      <c r="H42" s="585"/>
      <c r="I42" s="583">
        <v>40</v>
      </c>
      <c r="J42" s="584"/>
      <c r="K42" s="585"/>
      <c r="L42" s="583">
        <v>60</v>
      </c>
      <c r="M42" s="584"/>
      <c r="N42" s="585"/>
      <c r="O42" s="583">
        <v>50</v>
      </c>
      <c r="P42" s="584"/>
      <c r="Q42" s="585"/>
      <c r="R42" s="583">
        <v>40</v>
      </c>
      <c r="S42" s="584"/>
      <c r="T42" s="585"/>
      <c r="U42" s="583">
        <v>40</v>
      </c>
      <c r="V42" s="584"/>
      <c r="W42" s="585"/>
      <c r="X42" s="583">
        <v>30</v>
      </c>
      <c r="Y42" s="584"/>
      <c r="Z42" s="585"/>
      <c r="AA42" s="583">
        <v>30</v>
      </c>
      <c r="AB42" s="584"/>
      <c r="AC42" s="585"/>
      <c r="AD42" s="583">
        <v>30</v>
      </c>
      <c r="AE42" s="584"/>
      <c r="AF42" s="585"/>
      <c r="AG42" s="583">
        <v>50</v>
      </c>
      <c r="AH42" s="584"/>
      <c r="AI42" s="585"/>
      <c r="AJ42" s="518">
        <f t="shared" si="4"/>
        <v>495</v>
      </c>
      <c r="AK42" s="518"/>
      <c r="AL42" s="587"/>
      <c r="AM42" s="536">
        <f>ROUNDUP($AJ$42/$AJ$47,1)</f>
        <v>2.1</v>
      </c>
      <c r="AN42" s="537"/>
      <c r="AO42" s="246"/>
      <c r="AP42" s="246"/>
      <c r="AQ42" s="246"/>
    </row>
    <row r="43" spans="1:43" ht="20.100000000000001" customHeight="1" x14ac:dyDescent="0.2">
      <c r="A43" s="541" t="s">
        <v>154</v>
      </c>
      <c r="B43" s="542"/>
      <c r="C43" s="543"/>
      <c r="D43" s="173">
        <v>140</v>
      </c>
      <c r="E43" s="173">
        <v>131</v>
      </c>
      <c r="F43" s="583">
        <v>140</v>
      </c>
      <c r="G43" s="584"/>
      <c r="H43" s="585"/>
      <c r="I43" s="583">
        <v>147</v>
      </c>
      <c r="J43" s="584"/>
      <c r="K43" s="585"/>
      <c r="L43" s="583">
        <v>147</v>
      </c>
      <c r="M43" s="584"/>
      <c r="N43" s="585"/>
      <c r="O43" s="583">
        <v>133</v>
      </c>
      <c r="P43" s="584"/>
      <c r="Q43" s="585"/>
      <c r="R43" s="583">
        <v>140</v>
      </c>
      <c r="S43" s="584"/>
      <c r="T43" s="585"/>
      <c r="U43" s="583">
        <v>140</v>
      </c>
      <c r="V43" s="584"/>
      <c r="W43" s="585"/>
      <c r="X43" s="583">
        <v>133</v>
      </c>
      <c r="Y43" s="584"/>
      <c r="Z43" s="585"/>
      <c r="AA43" s="583">
        <v>133</v>
      </c>
      <c r="AB43" s="584"/>
      <c r="AC43" s="585"/>
      <c r="AD43" s="583">
        <v>133</v>
      </c>
      <c r="AE43" s="584"/>
      <c r="AF43" s="585"/>
      <c r="AG43" s="583">
        <v>140</v>
      </c>
      <c r="AH43" s="584"/>
      <c r="AI43" s="585"/>
      <c r="AJ43" s="518">
        <f t="shared" si="4"/>
        <v>1657</v>
      </c>
      <c r="AK43" s="518"/>
      <c r="AL43" s="586">
        <f>ROUNDUP(AJ43/$AJ$47,1)</f>
        <v>7</v>
      </c>
      <c r="AM43" s="534"/>
      <c r="AN43" s="535"/>
      <c r="AO43" s="245"/>
      <c r="AP43" s="245"/>
      <c r="AQ43" s="245"/>
    </row>
    <row r="44" spans="1:43" s="66" customFormat="1" ht="20.100000000000001" customHeight="1" x14ac:dyDescent="0.2">
      <c r="A44" s="67"/>
      <c r="B44" s="539" t="s">
        <v>153</v>
      </c>
      <c r="C44" s="540"/>
      <c r="D44" s="173">
        <v>40</v>
      </c>
      <c r="E44" s="173">
        <v>31</v>
      </c>
      <c r="F44" s="583">
        <v>40</v>
      </c>
      <c r="G44" s="584"/>
      <c r="H44" s="585"/>
      <c r="I44" s="583">
        <v>47</v>
      </c>
      <c r="J44" s="584"/>
      <c r="K44" s="585"/>
      <c r="L44" s="583">
        <v>47</v>
      </c>
      <c r="M44" s="584"/>
      <c r="N44" s="585"/>
      <c r="O44" s="583">
        <v>33</v>
      </c>
      <c r="P44" s="584"/>
      <c r="Q44" s="585"/>
      <c r="R44" s="583">
        <v>40</v>
      </c>
      <c r="S44" s="584"/>
      <c r="T44" s="585"/>
      <c r="U44" s="583">
        <v>40</v>
      </c>
      <c r="V44" s="584"/>
      <c r="W44" s="585"/>
      <c r="X44" s="583">
        <v>33</v>
      </c>
      <c r="Y44" s="584"/>
      <c r="Z44" s="585"/>
      <c r="AA44" s="583">
        <v>33</v>
      </c>
      <c r="AB44" s="584"/>
      <c r="AC44" s="585"/>
      <c r="AD44" s="583">
        <v>33</v>
      </c>
      <c r="AE44" s="584"/>
      <c r="AF44" s="585"/>
      <c r="AG44" s="583">
        <v>40</v>
      </c>
      <c r="AH44" s="584"/>
      <c r="AI44" s="585"/>
      <c r="AJ44" s="518">
        <f t="shared" si="4"/>
        <v>457</v>
      </c>
      <c r="AK44" s="518"/>
      <c r="AL44" s="587"/>
      <c r="AM44" s="536">
        <f>ROUNDUP($AJ$44/$AJ$47,1)</f>
        <v>2</v>
      </c>
      <c r="AN44" s="537"/>
      <c r="AO44" s="246"/>
      <c r="AP44" s="246"/>
      <c r="AQ44" s="246"/>
    </row>
    <row r="45" spans="1:43" ht="20.100000000000001" customHeight="1" x14ac:dyDescent="0.2">
      <c r="A45" s="541" t="s">
        <v>156</v>
      </c>
      <c r="B45" s="542"/>
      <c r="C45" s="543"/>
      <c r="D45" s="173">
        <v>1400</v>
      </c>
      <c r="E45" s="173">
        <v>1310</v>
      </c>
      <c r="F45" s="583">
        <v>1400</v>
      </c>
      <c r="G45" s="584"/>
      <c r="H45" s="585"/>
      <c r="I45" s="583">
        <v>1470</v>
      </c>
      <c r="J45" s="584"/>
      <c r="K45" s="585"/>
      <c r="L45" s="583">
        <v>1470</v>
      </c>
      <c r="M45" s="584"/>
      <c r="N45" s="585"/>
      <c r="O45" s="583">
        <v>1330</v>
      </c>
      <c r="P45" s="584"/>
      <c r="Q45" s="585"/>
      <c r="R45" s="583">
        <v>1400</v>
      </c>
      <c r="S45" s="584"/>
      <c r="T45" s="585"/>
      <c r="U45" s="583">
        <v>1400</v>
      </c>
      <c r="V45" s="584"/>
      <c r="W45" s="585"/>
      <c r="X45" s="583">
        <v>1330</v>
      </c>
      <c r="Y45" s="584"/>
      <c r="Z45" s="585"/>
      <c r="AA45" s="583">
        <v>1330</v>
      </c>
      <c r="AB45" s="584"/>
      <c r="AC45" s="585"/>
      <c r="AD45" s="583">
        <v>1330</v>
      </c>
      <c r="AE45" s="584"/>
      <c r="AF45" s="585"/>
      <c r="AG45" s="583">
        <v>1400</v>
      </c>
      <c r="AH45" s="584"/>
      <c r="AI45" s="585"/>
      <c r="AJ45" s="518">
        <f t="shared" si="4"/>
        <v>16570</v>
      </c>
      <c r="AK45" s="518"/>
      <c r="AL45" s="586">
        <f>ROUNDUP(AJ45/$AJ$47,1)</f>
        <v>70</v>
      </c>
      <c r="AM45" s="534"/>
      <c r="AN45" s="535"/>
      <c r="AO45" s="245"/>
      <c r="AP45" s="245"/>
      <c r="AQ45" s="245"/>
    </row>
    <row r="46" spans="1:43" s="66" customFormat="1" ht="20.100000000000001" customHeight="1" x14ac:dyDescent="0.2">
      <c r="A46" s="64"/>
      <c r="B46" s="539" t="s">
        <v>153</v>
      </c>
      <c r="C46" s="540"/>
      <c r="D46" s="173">
        <v>400</v>
      </c>
      <c r="E46" s="173">
        <v>310</v>
      </c>
      <c r="F46" s="583">
        <v>400</v>
      </c>
      <c r="G46" s="584"/>
      <c r="H46" s="585"/>
      <c r="I46" s="583">
        <v>470</v>
      </c>
      <c r="J46" s="584"/>
      <c r="K46" s="585"/>
      <c r="L46" s="583">
        <v>470</v>
      </c>
      <c r="M46" s="584"/>
      <c r="N46" s="585"/>
      <c r="O46" s="583">
        <v>330</v>
      </c>
      <c r="P46" s="584"/>
      <c r="Q46" s="585"/>
      <c r="R46" s="583">
        <v>400</v>
      </c>
      <c r="S46" s="584"/>
      <c r="T46" s="585"/>
      <c r="U46" s="583">
        <v>400</v>
      </c>
      <c r="V46" s="584"/>
      <c r="W46" s="585"/>
      <c r="X46" s="583">
        <v>330</v>
      </c>
      <c r="Y46" s="584"/>
      <c r="Z46" s="585"/>
      <c r="AA46" s="583">
        <v>330</v>
      </c>
      <c r="AB46" s="584"/>
      <c r="AC46" s="585"/>
      <c r="AD46" s="583">
        <v>330</v>
      </c>
      <c r="AE46" s="584"/>
      <c r="AF46" s="585"/>
      <c r="AG46" s="583">
        <v>400</v>
      </c>
      <c r="AH46" s="584"/>
      <c r="AI46" s="585"/>
      <c r="AJ46" s="518">
        <f t="shared" si="4"/>
        <v>4570</v>
      </c>
      <c r="AK46" s="518"/>
      <c r="AL46" s="587"/>
      <c r="AM46" s="536">
        <f>ROUNDUP($AJ$46/$AJ$47,1)</f>
        <v>19.3</v>
      </c>
      <c r="AN46" s="537"/>
      <c r="AO46" s="246"/>
      <c r="AP46" s="246"/>
      <c r="AQ46" s="246"/>
    </row>
    <row r="47" spans="1:43" ht="20.100000000000001" customHeight="1" x14ac:dyDescent="0.2">
      <c r="A47" s="538" t="s">
        <v>157</v>
      </c>
      <c r="B47" s="538"/>
      <c r="C47" s="538"/>
      <c r="D47" s="173">
        <v>20</v>
      </c>
      <c r="E47" s="173">
        <v>19</v>
      </c>
      <c r="F47" s="533">
        <v>20</v>
      </c>
      <c r="G47" s="533"/>
      <c r="H47" s="533"/>
      <c r="I47" s="533">
        <v>21</v>
      </c>
      <c r="J47" s="533"/>
      <c r="K47" s="533"/>
      <c r="L47" s="533">
        <v>21</v>
      </c>
      <c r="M47" s="533"/>
      <c r="N47" s="533"/>
      <c r="O47" s="533">
        <v>19</v>
      </c>
      <c r="P47" s="533"/>
      <c r="Q47" s="533"/>
      <c r="R47" s="533">
        <v>20</v>
      </c>
      <c r="S47" s="533"/>
      <c r="T47" s="533"/>
      <c r="U47" s="533">
        <v>20</v>
      </c>
      <c r="V47" s="533"/>
      <c r="W47" s="533"/>
      <c r="X47" s="533">
        <v>19</v>
      </c>
      <c r="Y47" s="533"/>
      <c r="Z47" s="533"/>
      <c r="AA47" s="533">
        <v>19</v>
      </c>
      <c r="AB47" s="533"/>
      <c r="AC47" s="533"/>
      <c r="AD47" s="533">
        <v>19</v>
      </c>
      <c r="AE47" s="533"/>
      <c r="AF47" s="533"/>
      <c r="AG47" s="533">
        <v>20</v>
      </c>
      <c r="AH47" s="533"/>
      <c r="AI47" s="533"/>
      <c r="AJ47" s="518">
        <f>+SUM(D47:AI47)</f>
        <v>237</v>
      </c>
      <c r="AK47" s="518"/>
      <c r="AL47" s="68"/>
      <c r="AM47" s="534"/>
      <c r="AN47" s="535"/>
      <c r="AO47" s="245"/>
      <c r="AP47" s="245"/>
      <c r="AQ47" s="245"/>
    </row>
    <row r="48" spans="1:43" ht="5.0999999999999996" customHeight="1" x14ac:dyDescent="0.2">
      <c r="A48" s="69"/>
      <c r="B48" s="69"/>
      <c r="C48" s="69"/>
      <c r="D48" s="247"/>
      <c r="E48" s="247"/>
      <c r="F48" s="247"/>
      <c r="G48" s="247"/>
      <c r="H48" s="247"/>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70"/>
      <c r="AK48" s="58"/>
      <c r="AL48" s="44"/>
      <c r="AM48" s="44"/>
      <c r="AN48" s="36"/>
    </row>
    <row r="49" spans="1:40" ht="18" customHeight="1" x14ac:dyDescent="0.2">
      <c r="A49" s="3" t="s">
        <v>158</v>
      </c>
      <c r="B49" s="58"/>
      <c r="D49" s="58"/>
      <c r="E49" s="58"/>
      <c r="F49" s="58"/>
      <c r="G49" s="58"/>
      <c r="H49" s="58"/>
      <c r="I49" s="58"/>
      <c r="J49" s="58"/>
      <c r="K49" s="58"/>
      <c r="L49" s="58"/>
      <c r="M49" s="58"/>
      <c r="N49" s="58"/>
      <c r="O49" s="58"/>
      <c r="P49" s="58"/>
      <c r="Q49" s="58"/>
      <c r="R49" s="58"/>
      <c r="S49" s="58"/>
      <c r="T49" s="58"/>
      <c r="U49" s="58"/>
      <c r="V49" s="58"/>
      <c r="W49" s="44"/>
      <c r="X49" s="58"/>
      <c r="Y49" s="58"/>
      <c r="Z49" s="58"/>
      <c r="AA49" s="58"/>
      <c r="AB49" s="58"/>
      <c r="AC49" s="58"/>
      <c r="AD49" s="58"/>
      <c r="AE49" s="58"/>
      <c r="AF49" s="58"/>
      <c r="AG49" s="58"/>
      <c r="AH49" s="58"/>
      <c r="AI49" s="58"/>
      <c r="AJ49" s="70"/>
      <c r="AK49" s="58"/>
      <c r="AL49" s="44"/>
      <c r="AM49" s="44"/>
      <c r="AN49" s="36"/>
    </row>
    <row r="50" spans="1:40" ht="45" customHeight="1" x14ac:dyDescent="0.2">
      <c r="A50" s="522" t="s">
        <v>159</v>
      </c>
      <c r="B50" s="522"/>
      <c r="C50" s="522" t="s">
        <v>160</v>
      </c>
      <c r="D50" s="522"/>
      <c r="E50" s="530" t="s">
        <v>161</v>
      </c>
      <c r="F50" s="530"/>
      <c r="G50" s="530"/>
      <c r="H50" s="530"/>
      <c r="I50" s="519" t="s">
        <v>162</v>
      </c>
      <c r="J50" s="520"/>
      <c r="K50" s="520"/>
      <c r="L50" s="520"/>
      <c r="M50" s="520"/>
      <c r="N50" s="521"/>
      <c r="O50" s="519" t="s">
        <v>206</v>
      </c>
      <c r="P50" s="520"/>
      <c r="Q50" s="520"/>
      <c r="R50" s="520"/>
      <c r="S50" s="520"/>
      <c r="T50" s="521"/>
      <c r="U50" s="245"/>
      <c r="W50" s="44"/>
      <c r="X50" s="58"/>
      <c r="Y50" s="58"/>
      <c r="Z50" s="58"/>
      <c r="AA50" s="58"/>
      <c r="AB50" s="58"/>
      <c r="AC50" s="58"/>
      <c r="AD50" s="58"/>
      <c r="AE50" s="58"/>
      <c r="AF50" s="58"/>
      <c r="AG50" s="58"/>
      <c r="AH50" s="58"/>
      <c r="AI50" s="58"/>
      <c r="AJ50" s="70"/>
      <c r="AK50" s="58"/>
      <c r="AL50" s="44"/>
      <c r="AM50" s="44"/>
      <c r="AN50" s="36"/>
    </row>
    <row r="51" spans="1:40" ht="18" customHeight="1" x14ac:dyDescent="0.2">
      <c r="A51" s="530" t="s">
        <v>163</v>
      </c>
      <c r="B51" s="530"/>
      <c r="C51" s="531">
        <f>ROUNDDOWN(IF(AL37&lt;=30,1,1+ROUNDUP((AL37-30)/30,0)),1)</f>
        <v>4</v>
      </c>
      <c r="D51" s="531"/>
      <c r="E51" s="531">
        <f>ROUNDDOWN(AL37/5,1)</f>
        <v>18.399999999999999</v>
      </c>
      <c r="F51" s="531"/>
      <c r="G51" s="531"/>
      <c r="H51" s="531"/>
      <c r="I51" s="581">
        <f>ROUNDDOWN($AL$40/9,1)+ROUNDDOWN(($AL$41-$AM$42)/6,1)+ROUNDDOWN($AM$42/12,1)+ROUNDDOWN(($AL$43-$AM$44)/4,1)+ROUNDDOWN($AM$44/8,1)+ROUNDDOWN(($AL$45-$AM$46)/2.5,1)+ROUNDDOWN($AM$46/5,1)</f>
        <v>26.400000000000002</v>
      </c>
      <c r="J51" s="532"/>
      <c r="K51" s="532"/>
      <c r="L51" s="532"/>
      <c r="M51" s="532"/>
      <c r="N51" s="532"/>
      <c r="O51" s="582">
        <v>1</v>
      </c>
      <c r="P51" s="582"/>
      <c r="Q51" s="582"/>
      <c r="R51" s="582"/>
      <c r="S51" s="582"/>
      <c r="T51" s="582"/>
      <c r="U51" s="245"/>
      <c r="W51" s="44"/>
      <c r="X51" s="58"/>
      <c r="Y51" s="58"/>
      <c r="Z51" s="58"/>
      <c r="AA51" s="58"/>
      <c r="AB51" s="58"/>
      <c r="AC51" s="58"/>
      <c r="AD51" s="58"/>
      <c r="AE51" s="58"/>
      <c r="AF51" s="58"/>
      <c r="AG51" s="58"/>
      <c r="AH51" s="58"/>
      <c r="AI51" s="58"/>
      <c r="AJ51" s="70"/>
      <c r="AK51" s="58"/>
      <c r="AL51" s="44"/>
      <c r="AM51" s="44"/>
      <c r="AN51" s="36"/>
    </row>
    <row r="52" spans="1:40" ht="5.0999999999999996" customHeight="1" x14ac:dyDescent="0.2">
      <c r="A52" s="69"/>
      <c r="B52" s="69"/>
      <c r="C52" s="69"/>
      <c r="D52" s="69"/>
      <c r="E52" s="69"/>
      <c r="F52" s="69"/>
      <c r="G52" s="69"/>
      <c r="H52" s="69"/>
      <c r="I52" s="69"/>
      <c r="J52" s="58"/>
      <c r="K52" s="58"/>
      <c r="L52" s="58"/>
      <c r="M52" s="70"/>
      <c r="N52" s="58"/>
      <c r="O52" s="58"/>
      <c r="P52" s="58"/>
      <c r="Q52" s="245"/>
      <c r="W52" s="44"/>
      <c r="X52" s="58"/>
      <c r="Y52" s="58"/>
      <c r="Z52" s="58"/>
      <c r="AA52" s="58"/>
      <c r="AB52" s="58"/>
      <c r="AC52" s="58"/>
      <c r="AD52" s="58"/>
      <c r="AE52" s="58"/>
      <c r="AF52" s="58"/>
      <c r="AG52" s="58"/>
      <c r="AH52" s="58"/>
      <c r="AI52" s="58"/>
      <c r="AJ52" s="70"/>
      <c r="AK52" s="58"/>
      <c r="AL52" s="44"/>
      <c r="AM52" s="44"/>
      <c r="AN52" s="36"/>
    </row>
    <row r="53" spans="1:40" ht="21" customHeight="1" x14ac:dyDescent="0.2">
      <c r="A53" s="3" t="s">
        <v>435</v>
      </c>
      <c r="B53" s="1"/>
      <c r="C53" s="39"/>
      <c r="D53" s="39"/>
      <c r="E53" s="39"/>
      <c r="F53" s="39"/>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row>
    <row r="54" spans="1:40" ht="24.9" customHeight="1" x14ac:dyDescent="0.2">
      <c r="A54" s="36"/>
      <c r="B54" s="44"/>
      <c r="C54" s="519" t="str">
        <f>IF(VLOOKUP($AK$1,[4]選択肢!$A$1:$J$32,C59,FALSE)=0,"-",VLOOKUP($AK$1,[4]選択肢!$A$1:$J$32,C59,FALSE))</f>
        <v>管理者</v>
      </c>
      <c r="D54" s="520"/>
      <c r="E54" s="528" t="str">
        <f>IF(VLOOKUP($AK$1,[4]選択肢!$A$1:$J$32,E59,FALSE)=0,"-",VLOOKUP($AK$1,[4]選択肢!$A$1:$J$32,E59,FALSE))</f>
        <v>サービス管理責任者</v>
      </c>
      <c r="F54" s="528"/>
      <c r="G54" s="528"/>
      <c r="H54" s="528"/>
      <c r="I54" s="519" t="str">
        <f>IF(VLOOKUP($AK$1,[4]選択肢!$A$1:$J$32,I59,FALSE)=0,"-",VLOOKUP($AK$1,[4]選択肢!$A$1:$J$32,I59,FALSE))</f>
        <v>世話人</v>
      </c>
      <c r="J54" s="520"/>
      <c r="K54" s="520"/>
      <c r="L54" s="520"/>
      <c r="M54" s="520"/>
      <c r="N54" s="521"/>
      <c r="O54" s="519" t="str">
        <f>IF(VLOOKUP($AK$1,[4]選択肢!$A$1:$J$32,O59,FALSE)=0,"-",VLOOKUP($AK$1,[4]選択肢!$A$1:$J$32,O59,FALSE))</f>
        <v>生活支援員</v>
      </c>
      <c r="P54" s="520"/>
      <c r="Q54" s="520"/>
      <c r="R54" s="520"/>
      <c r="S54" s="520"/>
      <c r="T54" s="521"/>
      <c r="U54" s="519" t="str">
        <f>IF(VLOOKUP($AK$1,[4]選択肢!$A$1:$J$32,U59,FALSE)=0,"-",VLOOKUP($AK$1,[4]選択肢!$A$1:$J$32,U59,FALSE))</f>
        <v>夜間支援従事者</v>
      </c>
      <c r="V54" s="520"/>
      <c r="W54" s="520"/>
      <c r="X54" s="520"/>
      <c r="Y54" s="520"/>
      <c r="Z54" s="521"/>
      <c r="AA54" s="519" t="str">
        <f>IF(VLOOKUP($AK$1,[4]選択肢!$A$1:$J$32,AA59,FALSE)=0,"-",VLOOKUP($AK$1,[4]選択肢!$A$1:$J$32,AA59,FALSE))</f>
        <v>-</v>
      </c>
      <c r="AB54" s="520"/>
      <c r="AC54" s="520"/>
      <c r="AD54" s="520"/>
      <c r="AE54" s="520"/>
      <c r="AF54" s="521"/>
      <c r="AG54" s="528" t="str">
        <f>IF(VLOOKUP($AK$1,[4]選択肢!$A$1:$J$32,AG59,FALSE)=0,"-",VLOOKUP($AK$1,[4]選択肢!$A$1:$J$32,AG59,FALSE))</f>
        <v>-</v>
      </c>
      <c r="AH54" s="528"/>
      <c r="AI54" s="528"/>
      <c r="AJ54" s="528"/>
      <c r="AK54" s="528"/>
      <c r="AL54" s="528" t="str">
        <f>IF(VLOOKUP($AK$1,[4]選択肢!$A$1:$J$32,AL59,FALSE)=0,"-",VLOOKUP($AK$1,[4]選択肢!$A$1:$J$32,AL59,FALSE))</f>
        <v>-</v>
      </c>
      <c r="AM54" s="528"/>
      <c r="AN54" s="36"/>
    </row>
    <row r="55" spans="1:40" ht="18" customHeight="1" x14ac:dyDescent="0.2">
      <c r="A55" s="36"/>
      <c r="B55" s="44"/>
      <c r="C55" s="175" t="s">
        <v>165</v>
      </c>
      <c r="D55" s="175" t="s">
        <v>166</v>
      </c>
      <c r="E55" s="174" t="s">
        <v>165</v>
      </c>
      <c r="F55" s="529" t="s">
        <v>166</v>
      </c>
      <c r="G55" s="529"/>
      <c r="H55" s="529"/>
      <c r="I55" s="525" t="s">
        <v>165</v>
      </c>
      <c r="J55" s="526"/>
      <c r="K55" s="527"/>
      <c r="L55" s="525" t="s">
        <v>166</v>
      </c>
      <c r="M55" s="526"/>
      <c r="N55" s="527"/>
      <c r="O55" s="525" t="s">
        <v>165</v>
      </c>
      <c r="P55" s="526"/>
      <c r="Q55" s="527"/>
      <c r="R55" s="525" t="s">
        <v>166</v>
      </c>
      <c r="S55" s="526"/>
      <c r="T55" s="527"/>
      <c r="U55" s="525" t="s">
        <v>165</v>
      </c>
      <c r="V55" s="526"/>
      <c r="W55" s="527"/>
      <c r="X55" s="525" t="s">
        <v>166</v>
      </c>
      <c r="Y55" s="526"/>
      <c r="Z55" s="527"/>
      <c r="AA55" s="525" t="s">
        <v>165</v>
      </c>
      <c r="AB55" s="526"/>
      <c r="AC55" s="527"/>
      <c r="AD55" s="525" t="s">
        <v>166</v>
      </c>
      <c r="AE55" s="526"/>
      <c r="AF55" s="527"/>
      <c r="AG55" s="525" t="s">
        <v>165</v>
      </c>
      <c r="AH55" s="526"/>
      <c r="AI55" s="527"/>
      <c r="AJ55" s="525" t="s">
        <v>166</v>
      </c>
      <c r="AK55" s="527"/>
      <c r="AL55" s="174" t="s">
        <v>82</v>
      </c>
      <c r="AM55" s="174" t="s">
        <v>81</v>
      </c>
      <c r="AN55" s="36"/>
    </row>
    <row r="56" spans="1:40" ht="18" customHeight="1" x14ac:dyDescent="0.2">
      <c r="A56" s="36"/>
      <c r="B56" s="166" t="s">
        <v>167</v>
      </c>
      <c r="C56" s="174">
        <f>COUNTIFS($B$11:$B$30,C$54,$C$11:$C$30,"A",$E$11:$E$30,"*")</f>
        <v>1</v>
      </c>
      <c r="D56" s="174">
        <f>COUNTIFS($B$11:$B$30,C$54,$C$11:$C$30,"B",$E$11:$E$30,"*")</f>
        <v>0</v>
      </c>
      <c r="E56" s="174">
        <f>COUNTIFS($B$11:$B$30,E$54,$C$11:$C$30,"A",$E$11:$E$30,"*")</f>
        <v>0</v>
      </c>
      <c r="F56" s="525">
        <f>COUNTIFS($B$11:$B$30,E$54,$C$11:$C$30,"B",$E$11:$E$30,"*")</f>
        <v>1</v>
      </c>
      <c r="G56" s="526"/>
      <c r="H56" s="527"/>
      <c r="I56" s="525">
        <f>COUNTIFS($B$11:$B$30,I$54,$C$11:$C$30,"A",$E$11:$E$30,"*")</f>
        <v>0</v>
      </c>
      <c r="J56" s="526"/>
      <c r="K56" s="527"/>
      <c r="L56" s="525">
        <f>COUNTIFS($B$11:$B$30,I$54,$C$11:$C$30,"B",$E$11:$E$30,"*")</f>
        <v>0</v>
      </c>
      <c r="M56" s="526"/>
      <c r="N56" s="527"/>
      <c r="O56" s="525">
        <f>COUNTIFS($B$11:$B$30,O$54,$C$11:$C$30,"A",$E$11:$E$30,"*")</f>
        <v>0</v>
      </c>
      <c r="P56" s="526"/>
      <c r="Q56" s="527"/>
      <c r="R56" s="525">
        <f>COUNTIFS($B$11:$B$30,O$54,$C$11:$C$30,"B",$E$11:$E$30,"*")</f>
        <v>0</v>
      </c>
      <c r="S56" s="526"/>
      <c r="T56" s="527"/>
      <c r="U56" s="525">
        <f>COUNTIFS($B$11:$B$30,U$54,$C$11:$C$30,"A",$E$11:$E$30,"*")</f>
        <v>0</v>
      </c>
      <c r="V56" s="526"/>
      <c r="W56" s="527"/>
      <c r="X56" s="525">
        <f>COUNTIFS($B$11:$B$30,U$54,$C$11:$C$30,"B",$E$11:$E$30,"*")</f>
        <v>0</v>
      </c>
      <c r="Y56" s="526"/>
      <c r="Z56" s="527"/>
      <c r="AA56" s="525">
        <f>COUNTIFS($B$11:$B$30,AA$54,$C$11:$C$30,"A",$E$11:$E$30,"*")</f>
        <v>0</v>
      </c>
      <c r="AB56" s="526"/>
      <c r="AC56" s="527"/>
      <c r="AD56" s="525">
        <f>COUNTIFS($B$11:$B$30,AA$54,$C$11:$C$30,"B",$E$11:$E$30,"*")</f>
        <v>0</v>
      </c>
      <c r="AE56" s="526"/>
      <c r="AF56" s="527"/>
      <c r="AG56" s="525">
        <f>COUNTIFS($B$11:$B$30,AG$54,$C$11:$C$30,"A",$E$11:$E$30,"*")</f>
        <v>0</v>
      </c>
      <c r="AH56" s="526"/>
      <c r="AI56" s="527"/>
      <c r="AJ56" s="525">
        <f>COUNTIFS($B$11:$B$30,AG$54,$C$11:$C$30,"B",$E$11:$E$30,"*")</f>
        <v>0</v>
      </c>
      <c r="AK56" s="527"/>
      <c r="AL56" s="174">
        <f>COUNTIFS($B$11:$B$30,AL$54,$C$11:$C$30,"A",$E$11:$E$30,"*")</f>
        <v>0</v>
      </c>
      <c r="AM56" s="174">
        <f>COUNTIFS($B$11:$B$30,AL$54,$C$11:$C$30,"B",$E$11:$E$30,"*")</f>
        <v>0</v>
      </c>
      <c r="AN56" s="36"/>
    </row>
    <row r="57" spans="1:40" ht="18" customHeight="1" x14ac:dyDescent="0.2">
      <c r="A57" s="36"/>
      <c r="B57" s="167" t="s">
        <v>168</v>
      </c>
      <c r="C57" s="74"/>
      <c r="D57" s="74"/>
      <c r="E57" s="174">
        <f>COUNTIFS($B$11:$B$30,E$54,$C$11:$C$30,"C",$E$11:$E$30,"*")</f>
        <v>0</v>
      </c>
      <c r="F57" s="525">
        <f>COUNTIFS($B$11:$B$30,E$54,$C$11:$C$30,"D",$E$11:$E$30,"*")</f>
        <v>0</v>
      </c>
      <c r="G57" s="526"/>
      <c r="H57" s="527"/>
      <c r="I57" s="525">
        <f>COUNTIFS($B$11:$B$30,I$54,$C$11:$C$30,"C",$E$11:$E$30,"*")</f>
        <v>1</v>
      </c>
      <c r="J57" s="526"/>
      <c r="K57" s="527"/>
      <c r="L57" s="525">
        <f>COUNTIFS($B$11:$B$30,I$54,$C$11:$C$30,"D",$E$11:$E$30,"*")</f>
        <v>1</v>
      </c>
      <c r="M57" s="526"/>
      <c r="N57" s="527"/>
      <c r="O57" s="525">
        <f>COUNTIFS($B$11:$B$30,O$54,$C$11:$C$30,"C",$E$11:$E$30,"*")</f>
        <v>0</v>
      </c>
      <c r="P57" s="526"/>
      <c r="Q57" s="527"/>
      <c r="R57" s="525">
        <f>COUNTIFS($B$11:$B$30,O$54,$C$11:$C$30,"D",$E$11:$E$30,"*")</f>
        <v>0</v>
      </c>
      <c r="S57" s="526"/>
      <c r="T57" s="527"/>
      <c r="U57" s="525">
        <f>COUNTIFS($B$11:$B$30,U$54,$C$11:$C$30,"C",$E$11:$E$30,"*")</f>
        <v>0</v>
      </c>
      <c r="V57" s="526"/>
      <c r="W57" s="527"/>
      <c r="X57" s="525">
        <f>COUNTIFS($B$11:$B$30,U$54,$C$11:$C$30,"D",$E$11:$E$30,"*")</f>
        <v>0</v>
      </c>
      <c r="Y57" s="526"/>
      <c r="Z57" s="527"/>
      <c r="AA57" s="525">
        <f>COUNTIFS($B$11:$B$30,AA$54,$C$11:$C$30,"C",$E$11:$E$30,"*")</f>
        <v>0</v>
      </c>
      <c r="AB57" s="526"/>
      <c r="AC57" s="527"/>
      <c r="AD57" s="525">
        <f>COUNTIFS($B$11:$B$30,AA$54,$C$11:$C$30,"D",$E$11:$E$30,"*")</f>
        <v>0</v>
      </c>
      <c r="AE57" s="526"/>
      <c r="AF57" s="527"/>
      <c r="AG57" s="525">
        <f>COUNTIFS($B$11:$B$30,AG$54,$C$11:$C$30,"C",$E$11:$E$30,"*")</f>
        <v>0</v>
      </c>
      <c r="AH57" s="526"/>
      <c r="AI57" s="527"/>
      <c r="AJ57" s="525">
        <f>COUNTIFS($B$11:$B$30,AG$54,$C$11:$C$30,"D",$E$11:$E$30,"*")</f>
        <v>0</v>
      </c>
      <c r="AK57" s="527"/>
      <c r="AL57" s="174">
        <f>COUNTIFS($B$11:$B$30,AL$54,$C$11:$C$30,"C",$E$11:$E$30,"*")</f>
        <v>0</v>
      </c>
      <c r="AM57" s="174">
        <f>COUNTIFS($B$11:$B$30,AL$54,$C$11:$C$30,"D",$E$11:$E$30,"*")</f>
        <v>0</v>
      </c>
      <c r="AN57" s="36"/>
    </row>
    <row r="58" spans="1:40" ht="24.9" customHeight="1" x14ac:dyDescent="0.2">
      <c r="A58" s="36"/>
      <c r="B58" s="167" t="s">
        <v>169</v>
      </c>
      <c r="C58" s="523"/>
      <c r="D58" s="524"/>
      <c r="E58" s="519">
        <f>IF($AK$3="４週",SUMIFS($AK$11:$AK$30,$B$11:$B$30,E54)/4/$AH$5,IF($AK$3="歴月",SUMIFS($AK$11:$AK$30,$B$11:$B$30,E54)/$AL$5,"記載する期間を選択してください"))</f>
        <v>0</v>
      </c>
      <c r="F58" s="520"/>
      <c r="G58" s="520"/>
      <c r="H58" s="521"/>
      <c r="I58" s="519">
        <f>IF($AK$3="４週",SUMIFS($AK$11:$AK$30,$B$11:$B$30,I54)/4/$AH$5,IF($AK$3="歴月",SUMIFS($AK$11:$AK$30,$B$11:$B$30,I54)/$AL$5,"記載する期間を選択してください"))</f>
        <v>0</v>
      </c>
      <c r="J58" s="520"/>
      <c r="K58" s="520"/>
      <c r="L58" s="520"/>
      <c r="M58" s="520"/>
      <c r="N58" s="521"/>
      <c r="O58" s="519">
        <f>IF($AK$3="４週",SUMIFS($AK$11:$AK$30,$B$11:$B$30,O54)/4/$AH$5,IF($AK$3="歴月",SUMIFS($AK$11:$AK$30,$B$11:$B$30,O54)/$AL$5,"記載する期間を選択してください"))</f>
        <v>0</v>
      </c>
      <c r="P58" s="520"/>
      <c r="Q58" s="520"/>
      <c r="R58" s="520"/>
      <c r="S58" s="520"/>
      <c r="T58" s="521"/>
      <c r="U58" s="578"/>
      <c r="V58" s="579"/>
      <c r="W58" s="579"/>
      <c r="X58" s="579"/>
      <c r="Y58" s="579"/>
      <c r="Z58" s="580"/>
      <c r="AA58" s="519">
        <f>IF($AK$3="４週",SUMIFS($AK$11:$AK$30,$B$11:$B$30,AA54)/4/$AH$5,IF($AK$3="歴月",SUMIFS($AK$11:$AK$30,$B$11:$B$30,AA54)/$AL$5,"記載する期間を選択してください"))</f>
        <v>0</v>
      </c>
      <c r="AB58" s="520"/>
      <c r="AC58" s="520"/>
      <c r="AD58" s="520"/>
      <c r="AE58" s="520"/>
      <c r="AF58" s="521"/>
      <c r="AG58" s="519">
        <f>IF($AK$3="４週",SUMIFS($AK$11:$AK$30,$B$11:$B$30,AG54)/4/$AH$5,IF($AK$3="歴月",SUMIFS($AK$11:$AK$30,$B$11:$B$30,AG54)/$AL$5,"記載する期間を選択してください"))</f>
        <v>0</v>
      </c>
      <c r="AH58" s="520"/>
      <c r="AI58" s="520"/>
      <c r="AJ58" s="520"/>
      <c r="AK58" s="521"/>
      <c r="AL58" s="519">
        <f>IF($AK$3="４週",SUMIFS($AK$11:$AK$30,$B$11:$B$30,AL54)/4/$AH$5,IF($AK$3="歴月",SUMIFS($AK$11:$AK$30,$B$11:$B$30,AL54)/$AL$5,"記載する期間を選択してください"))</f>
        <v>0</v>
      </c>
      <c r="AM58" s="521"/>
      <c r="AN58" s="36"/>
    </row>
    <row r="59" spans="1:40" ht="5.0999999999999996" customHeight="1" x14ac:dyDescent="0.2">
      <c r="A59" s="36"/>
      <c r="B59" s="1"/>
      <c r="C59" s="75">
        <v>2</v>
      </c>
      <c r="D59" s="75"/>
      <c r="E59" s="75">
        <v>3</v>
      </c>
      <c r="F59" s="75"/>
      <c r="G59" s="75"/>
      <c r="H59" s="75"/>
      <c r="I59" s="75">
        <v>4</v>
      </c>
      <c r="J59" s="75"/>
      <c r="K59" s="75"/>
      <c r="L59" s="75"/>
      <c r="M59" s="75"/>
      <c r="N59" s="75"/>
      <c r="O59" s="75">
        <v>5</v>
      </c>
      <c r="P59" s="75"/>
      <c r="Q59" s="75"/>
      <c r="R59" s="75"/>
      <c r="S59" s="75"/>
      <c r="T59" s="75"/>
      <c r="U59" s="75">
        <v>6</v>
      </c>
      <c r="V59" s="75"/>
      <c r="W59" s="75"/>
      <c r="X59" s="75"/>
      <c r="Y59" s="75"/>
      <c r="Z59" s="75"/>
      <c r="AA59" s="75">
        <v>7</v>
      </c>
      <c r="AB59" s="75"/>
      <c r="AC59" s="75"/>
      <c r="AD59" s="75"/>
      <c r="AE59" s="75"/>
      <c r="AF59" s="75"/>
      <c r="AG59" s="75">
        <v>8</v>
      </c>
      <c r="AH59" s="75"/>
      <c r="AI59" s="75"/>
      <c r="AJ59" s="75"/>
      <c r="AK59" s="75"/>
      <c r="AL59" s="75">
        <v>9</v>
      </c>
      <c r="AM59" s="76"/>
      <c r="AN59" s="36"/>
    </row>
    <row r="60" spans="1:40" ht="15" customHeight="1" x14ac:dyDescent="0.2">
      <c r="A60" s="58" t="s">
        <v>170</v>
      </c>
      <c r="B60" s="77"/>
      <c r="C60" s="78"/>
      <c r="D60" s="78"/>
      <c r="E60" s="78"/>
      <c r="F60" s="79"/>
      <c r="G60" s="78"/>
      <c r="H60" s="75"/>
      <c r="I60" s="75"/>
      <c r="J60" s="75"/>
      <c r="K60" s="75"/>
      <c r="L60" s="75"/>
      <c r="M60" s="75"/>
      <c r="N60" s="75"/>
      <c r="O60" s="75"/>
      <c r="P60" s="75"/>
      <c r="Q60" s="75"/>
      <c r="R60" s="75">
        <v>6</v>
      </c>
      <c r="S60" s="75"/>
      <c r="T60" s="75"/>
      <c r="U60" s="75"/>
      <c r="V60" s="75"/>
      <c r="W60" s="75"/>
      <c r="X60" s="75">
        <v>7</v>
      </c>
      <c r="Y60" s="75"/>
      <c r="Z60" s="75"/>
      <c r="AA60" s="75"/>
      <c r="AB60" s="75"/>
      <c r="AC60" s="75"/>
      <c r="AD60" s="75">
        <v>8</v>
      </c>
      <c r="AE60" s="75"/>
      <c r="AF60" s="75"/>
      <c r="AG60" s="80"/>
      <c r="AH60" s="80"/>
      <c r="AI60" s="80"/>
      <c r="AJ60" s="80">
        <v>9</v>
      </c>
      <c r="AK60" s="81"/>
      <c r="AL60" s="81"/>
      <c r="AM60" s="36"/>
    </row>
    <row r="61" spans="1:40" s="58" customFormat="1" ht="15" customHeight="1" x14ac:dyDescent="0.2">
      <c r="A61" s="58" t="s">
        <v>171</v>
      </c>
      <c r="B61" s="69"/>
      <c r="C61" s="69"/>
      <c r="D61" s="69"/>
      <c r="E61" s="69"/>
      <c r="F61" s="69"/>
      <c r="G61" s="69"/>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40" s="58" customFormat="1" ht="15" customHeight="1" x14ac:dyDescent="0.2">
      <c r="A62" s="58" t="s">
        <v>172</v>
      </c>
      <c r="B62" s="69"/>
      <c r="C62" s="69"/>
      <c r="D62" s="69"/>
      <c r="E62" s="69"/>
      <c r="F62" s="69"/>
      <c r="G62" s="69"/>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40" s="58" customFormat="1" ht="15" customHeight="1" x14ac:dyDescent="0.2">
      <c r="A63" s="58" t="s">
        <v>173</v>
      </c>
      <c r="B63" s="69"/>
      <c r="C63" s="69"/>
      <c r="D63" s="69"/>
      <c r="E63" s="69"/>
      <c r="F63" s="69"/>
      <c r="G63" s="69"/>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40" s="58" customFormat="1" ht="15" customHeight="1" x14ac:dyDescent="0.2">
      <c r="A64" s="58" t="s">
        <v>174</v>
      </c>
      <c r="B64" s="69"/>
      <c r="C64" s="69"/>
      <c r="D64" s="69"/>
      <c r="E64" s="69"/>
      <c r="F64" s="69"/>
      <c r="G64" s="69"/>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7" ht="15" customHeight="1" x14ac:dyDescent="0.2">
      <c r="A65" s="58" t="s">
        <v>175</v>
      </c>
      <c r="B65" s="82"/>
      <c r="C65" s="58"/>
      <c r="D65" s="58"/>
      <c r="E65" s="58"/>
      <c r="F65" s="58"/>
      <c r="G65" s="58"/>
    </row>
    <row r="66" spans="1:7" ht="15" customHeight="1" x14ac:dyDescent="0.2">
      <c r="A66" s="58" t="s">
        <v>176</v>
      </c>
      <c r="B66" s="82"/>
      <c r="C66" s="58"/>
      <c r="D66" s="58"/>
      <c r="E66" s="58"/>
      <c r="F66" s="58"/>
      <c r="G66" s="58"/>
    </row>
    <row r="67" spans="1:7" ht="15" customHeight="1" x14ac:dyDescent="0.2">
      <c r="A67" s="58"/>
      <c r="B67" s="166" t="s">
        <v>177</v>
      </c>
      <c r="C67" s="522" t="s">
        <v>178</v>
      </c>
      <c r="D67" s="522"/>
      <c r="E67" s="522"/>
      <c r="F67" s="58"/>
      <c r="G67" s="58"/>
    </row>
    <row r="68" spans="1:7" ht="15" customHeight="1" x14ac:dyDescent="0.2">
      <c r="A68" s="58"/>
      <c r="B68" s="83" t="s">
        <v>179</v>
      </c>
      <c r="C68" s="518" t="s">
        <v>180</v>
      </c>
      <c r="D68" s="518"/>
      <c r="E68" s="518"/>
      <c r="F68" s="58"/>
      <c r="G68" s="58"/>
    </row>
    <row r="69" spans="1:7" ht="15" customHeight="1" x14ac:dyDescent="0.2">
      <c r="A69" s="58"/>
      <c r="B69" s="83" t="s">
        <v>181</v>
      </c>
      <c r="C69" s="518" t="s">
        <v>182</v>
      </c>
      <c r="D69" s="518"/>
      <c r="E69" s="518"/>
      <c r="F69" s="58"/>
      <c r="G69" s="58"/>
    </row>
    <row r="70" spans="1:7" ht="15" customHeight="1" x14ac:dyDescent="0.2">
      <c r="A70" s="58"/>
      <c r="B70" s="83" t="s">
        <v>183</v>
      </c>
      <c r="C70" s="518" t="s">
        <v>184</v>
      </c>
      <c r="D70" s="518"/>
      <c r="E70" s="518"/>
      <c r="F70" s="58"/>
      <c r="G70" s="58"/>
    </row>
    <row r="71" spans="1:7" ht="15" customHeight="1" x14ac:dyDescent="0.2">
      <c r="A71" s="58"/>
      <c r="B71" s="83" t="s">
        <v>185</v>
      </c>
      <c r="C71" s="518" t="s">
        <v>186</v>
      </c>
      <c r="D71" s="518"/>
      <c r="E71" s="518"/>
      <c r="F71" s="58"/>
      <c r="G71" s="58"/>
    </row>
    <row r="72" spans="1:7" ht="15" customHeight="1" x14ac:dyDescent="0.2">
      <c r="A72" s="58"/>
      <c r="B72" s="58" t="s">
        <v>187</v>
      </c>
      <c r="C72" s="58"/>
      <c r="D72" s="58"/>
      <c r="E72" s="58"/>
      <c r="F72" s="58"/>
      <c r="G72" s="58"/>
    </row>
    <row r="73" spans="1:7" ht="15" customHeight="1" x14ac:dyDescent="0.2">
      <c r="A73" s="58"/>
      <c r="B73" s="58" t="s">
        <v>188</v>
      </c>
      <c r="C73" s="58"/>
      <c r="D73" s="58"/>
      <c r="E73" s="58"/>
      <c r="F73" s="58"/>
      <c r="G73" s="58"/>
    </row>
    <row r="74" spans="1:7" ht="15" customHeight="1" x14ac:dyDescent="0.2">
      <c r="A74" s="58"/>
      <c r="B74" s="58" t="s">
        <v>189</v>
      </c>
      <c r="C74" s="58"/>
      <c r="D74" s="58"/>
      <c r="E74" s="58"/>
      <c r="F74" s="58"/>
      <c r="G74" s="58"/>
    </row>
    <row r="75" spans="1:7" ht="15" customHeight="1" x14ac:dyDescent="0.2">
      <c r="A75" s="58" t="s">
        <v>190</v>
      </c>
      <c r="B75" s="82"/>
      <c r="C75" s="58"/>
      <c r="D75" s="58"/>
      <c r="E75" s="58"/>
      <c r="F75" s="58"/>
      <c r="G75" s="58"/>
    </row>
    <row r="76" spans="1:7" ht="15" customHeight="1" x14ac:dyDescent="0.2">
      <c r="A76" s="58" t="s">
        <v>191</v>
      </c>
      <c r="B76" s="82"/>
      <c r="C76" s="58"/>
      <c r="D76" s="58"/>
      <c r="E76" s="58"/>
      <c r="F76" s="58"/>
      <c r="G76" s="58"/>
    </row>
    <row r="77" spans="1:7" ht="15" customHeight="1" x14ac:dyDescent="0.2">
      <c r="A77" s="58" t="s">
        <v>192</v>
      </c>
      <c r="B77" s="82"/>
      <c r="C77" s="58"/>
      <c r="D77" s="58"/>
      <c r="E77" s="58"/>
      <c r="F77" s="58"/>
      <c r="G77" s="58"/>
    </row>
    <row r="78" spans="1:7" ht="15" customHeight="1" x14ac:dyDescent="0.2">
      <c r="A78" s="58" t="s">
        <v>193</v>
      </c>
      <c r="B78" s="82"/>
      <c r="C78" s="58"/>
      <c r="D78" s="58"/>
      <c r="E78" s="58"/>
      <c r="F78" s="58"/>
      <c r="G78" s="58"/>
    </row>
    <row r="79" spans="1:7" ht="15" customHeight="1" x14ac:dyDescent="0.2">
      <c r="A79" s="58" t="s">
        <v>436</v>
      </c>
      <c r="B79" s="82"/>
      <c r="C79" s="58"/>
      <c r="D79" s="58"/>
      <c r="E79" s="58"/>
      <c r="F79" s="58"/>
      <c r="G79" s="58"/>
    </row>
    <row r="80" spans="1:7" ht="15" customHeight="1" x14ac:dyDescent="0.2">
      <c r="A80" s="58" t="s">
        <v>437</v>
      </c>
      <c r="B80" s="82"/>
      <c r="C80" s="58"/>
      <c r="D80" s="58"/>
      <c r="E80" s="58"/>
      <c r="F80" s="58"/>
      <c r="G80" s="58"/>
    </row>
    <row r="81" spans="1:7" ht="15" customHeight="1" x14ac:dyDescent="0.2">
      <c r="A81" s="58"/>
      <c r="B81" s="58" t="s">
        <v>438</v>
      </c>
      <c r="C81" s="58"/>
      <c r="D81" s="58"/>
      <c r="E81" s="58"/>
      <c r="F81" s="58"/>
      <c r="G81" s="58"/>
    </row>
    <row r="82" spans="1:7" ht="15" customHeight="1" x14ac:dyDescent="0.2">
      <c r="A82" s="58"/>
      <c r="B82" s="58" t="s">
        <v>439</v>
      </c>
      <c r="C82" s="58"/>
      <c r="D82" s="58"/>
      <c r="E82" s="58"/>
      <c r="F82" s="58"/>
      <c r="G82" s="58"/>
    </row>
    <row r="83" spans="1:7" ht="15" customHeight="1" x14ac:dyDescent="0.2">
      <c r="A83" s="58" t="s">
        <v>440</v>
      </c>
      <c r="B83" s="82"/>
      <c r="C83" s="58"/>
      <c r="D83" s="58"/>
      <c r="E83" s="58"/>
      <c r="F83" s="58"/>
      <c r="G83" s="58"/>
    </row>
    <row r="84" spans="1:7" ht="15" customHeight="1" x14ac:dyDescent="0.2">
      <c r="A84" s="58" t="s">
        <v>197</v>
      </c>
      <c r="B84" s="82"/>
      <c r="C84" s="58"/>
      <c r="D84" s="58"/>
      <c r="E84" s="58"/>
      <c r="F84" s="58"/>
      <c r="G84" s="58"/>
    </row>
    <row r="85" spans="1:7" ht="15" customHeight="1" x14ac:dyDescent="0.2">
      <c r="A85" s="58" t="s">
        <v>441</v>
      </c>
      <c r="B85" s="82"/>
      <c r="C85" s="58"/>
      <c r="D85" s="58"/>
      <c r="E85" s="58"/>
      <c r="F85" s="58"/>
      <c r="G85" s="58"/>
    </row>
    <row r="86" spans="1:7" ht="15" customHeight="1" x14ac:dyDescent="0.2">
      <c r="A86" s="58" t="s">
        <v>442</v>
      </c>
      <c r="B86" s="82"/>
      <c r="C86" s="58"/>
      <c r="D86" s="58"/>
      <c r="E86" s="58"/>
      <c r="F86" s="58"/>
      <c r="G86" s="58"/>
    </row>
    <row r="87" spans="1:7" ht="15" customHeight="1" x14ac:dyDescent="0.2">
      <c r="A87" s="58" t="s">
        <v>200</v>
      </c>
      <c r="B87" s="82"/>
      <c r="C87" s="58"/>
      <c r="D87" s="58"/>
      <c r="E87" s="58"/>
      <c r="F87" s="58"/>
      <c r="G87" s="58"/>
    </row>
    <row r="88" spans="1:7" ht="15" customHeight="1" x14ac:dyDescent="0.2">
      <c r="A88" s="58" t="s">
        <v>201</v>
      </c>
      <c r="B88" s="82"/>
      <c r="C88" s="58"/>
      <c r="D88" s="58"/>
      <c r="E88" s="58"/>
      <c r="F88" s="58"/>
      <c r="G88" s="58"/>
    </row>
    <row r="89" spans="1:7" ht="15" customHeight="1" x14ac:dyDescent="0.2">
      <c r="A89" s="58" t="s">
        <v>443</v>
      </c>
      <c r="B89" s="82"/>
      <c r="C89" s="58"/>
      <c r="D89" s="58"/>
      <c r="E89" s="58"/>
      <c r="F89" s="58"/>
      <c r="G89" s="58"/>
    </row>
    <row r="90" spans="1:7" ht="15" customHeight="1" x14ac:dyDescent="0.2">
      <c r="A90" s="58" t="s">
        <v>444</v>
      </c>
      <c r="B90" s="82"/>
      <c r="C90" s="58"/>
      <c r="D90" s="58"/>
      <c r="E90" s="58"/>
      <c r="F90" s="58"/>
      <c r="G90" s="58"/>
    </row>
  </sheetData>
  <mergeCells count="267">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I36:K36"/>
    <mergeCell ref="L36:N36"/>
    <mergeCell ref="O36:Q36"/>
    <mergeCell ref="R36:T36"/>
    <mergeCell ref="AM28:AN28"/>
    <mergeCell ref="AM29:AN29"/>
    <mergeCell ref="AM30:AN30"/>
    <mergeCell ref="A31:E31"/>
    <mergeCell ref="AM31:AN32"/>
    <mergeCell ref="A32:E32"/>
    <mergeCell ref="F38:H38"/>
    <mergeCell ref="I38:K38"/>
    <mergeCell ref="L38:N38"/>
    <mergeCell ref="O38:Q38"/>
    <mergeCell ref="R38:T38"/>
    <mergeCell ref="U38:W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X38:Z38"/>
    <mergeCell ref="AA38:AC38"/>
    <mergeCell ref="AD38:AF38"/>
    <mergeCell ref="AG38:AI38"/>
    <mergeCell ref="AJ38:AK38"/>
    <mergeCell ref="AM38:AN38"/>
    <mergeCell ref="AD37:AF37"/>
    <mergeCell ref="AG37:AI37"/>
    <mergeCell ref="AJ37:AK37"/>
    <mergeCell ref="AM37:AN37"/>
    <mergeCell ref="AM40:AN40"/>
    <mergeCell ref="F40:H40"/>
    <mergeCell ref="I40:K40"/>
    <mergeCell ref="L40:N40"/>
    <mergeCell ref="O40:Q40"/>
    <mergeCell ref="R40:T40"/>
    <mergeCell ref="U40:W40"/>
    <mergeCell ref="X39:Z39"/>
    <mergeCell ref="AA39:AC39"/>
    <mergeCell ref="AD39:AF39"/>
    <mergeCell ref="AG39:AI39"/>
    <mergeCell ref="AJ39:AK39"/>
    <mergeCell ref="AM39:AN39"/>
    <mergeCell ref="F39:H39"/>
    <mergeCell ref="I39:K39"/>
    <mergeCell ref="L39:N39"/>
    <mergeCell ref="O39:Q39"/>
    <mergeCell ref="R39:T39"/>
    <mergeCell ref="U39:W39"/>
    <mergeCell ref="AG41:AI41"/>
    <mergeCell ref="AJ41:AK41"/>
    <mergeCell ref="A41:C41"/>
    <mergeCell ref="F41:H41"/>
    <mergeCell ref="I41:K41"/>
    <mergeCell ref="L41:N41"/>
    <mergeCell ref="O41:Q41"/>
    <mergeCell ref="R41:T41"/>
    <mergeCell ref="X40:Z40"/>
    <mergeCell ref="AA40:AC40"/>
    <mergeCell ref="AD40:AF40"/>
    <mergeCell ref="AG40:AI40"/>
    <mergeCell ref="AJ40:AK40"/>
    <mergeCell ref="AA42:AC42"/>
    <mergeCell ref="AD42:AF42"/>
    <mergeCell ref="AG42:AI42"/>
    <mergeCell ref="AJ42:AK42"/>
    <mergeCell ref="AM42:AN42"/>
    <mergeCell ref="A43:C43"/>
    <mergeCell ref="F43:H43"/>
    <mergeCell ref="I43:K43"/>
    <mergeCell ref="L43:N43"/>
    <mergeCell ref="O43:Q43"/>
    <mergeCell ref="AL41:AL42"/>
    <mergeCell ref="AM41:AN41"/>
    <mergeCell ref="B42:C42"/>
    <mergeCell ref="F42:H42"/>
    <mergeCell ref="I42:K42"/>
    <mergeCell ref="L42:N42"/>
    <mergeCell ref="O42:Q42"/>
    <mergeCell ref="R42:T42"/>
    <mergeCell ref="U42:W42"/>
    <mergeCell ref="X42:Z42"/>
    <mergeCell ref="U41:W41"/>
    <mergeCell ref="X41:Z41"/>
    <mergeCell ref="AA41:AC41"/>
    <mergeCell ref="AD41:AF41"/>
    <mergeCell ref="AM44:AN44"/>
    <mergeCell ref="AJ43:AK43"/>
    <mergeCell ref="AL43:AL44"/>
    <mergeCell ref="AM43:AN43"/>
    <mergeCell ref="B44:C44"/>
    <mergeCell ref="F44:H44"/>
    <mergeCell ref="I44:K44"/>
    <mergeCell ref="L44:N44"/>
    <mergeCell ref="O44:Q44"/>
    <mergeCell ref="R44:T44"/>
    <mergeCell ref="U44:W44"/>
    <mergeCell ref="R43:T43"/>
    <mergeCell ref="U43:W43"/>
    <mergeCell ref="X43:Z43"/>
    <mergeCell ref="AA43:AC43"/>
    <mergeCell ref="AD43:AF43"/>
    <mergeCell ref="AG43:AI43"/>
    <mergeCell ref="AG45:AI45"/>
    <mergeCell ref="AJ45:AK45"/>
    <mergeCell ref="A45:C45"/>
    <mergeCell ref="F45:H45"/>
    <mergeCell ref="I45:K45"/>
    <mergeCell ref="L45:N45"/>
    <mergeCell ref="O45:Q45"/>
    <mergeCell ref="R45:T45"/>
    <mergeCell ref="X44:Z44"/>
    <mergeCell ref="AA44:AC44"/>
    <mergeCell ref="AD44:AF44"/>
    <mergeCell ref="AG44:AI44"/>
    <mergeCell ref="AJ44:AK44"/>
    <mergeCell ref="AA46:AC46"/>
    <mergeCell ref="AD46:AF46"/>
    <mergeCell ref="AG46:AI46"/>
    <mergeCell ref="AJ46:AK46"/>
    <mergeCell ref="AM46:AN46"/>
    <mergeCell ref="A47:C47"/>
    <mergeCell ref="F47:H47"/>
    <mergeCell ref="I47:K47"/>
    <mergeCell ref="L47:N47"/>
    <mergeCell ref="O47:Q47"/>
    <mergeCell ref="AL45:AL46"/>
    <mergeCell ref="AM45:AN45"/>
    <mergeCell ref="B46:C46"/>
    <mergeCell ref="F46:H46"/>
    <mergeCell ref="I46:K46"/>
    <mergeCell ref="L46:N46"/>
    <mergeCell ref="O46:Q46"/>
    <mergeCell ref="R46:T46"/>
    <mergeCell ref="U46:W46"/>
    <mergeCell ref="X46:Z46"/>
    <mergeCell ref="U45:W45"/>
    <mergeCell ref="X45:Z45"/>
    <mergeCell ref="AA45:AC45"/>
    <mergeCell ref="AD45:AF45"/>
    <mergeCell ref="AJ47:AK47"/>
    <mergeCell ref="AM47:AN47"/>
    <mergeCell ref="A50:B50"/>
    <mergeCell ref="C50:D50"/>
    <mergeCell ref="E50:H50"/>
    <mergeCell ref="I50:N50"/>
    <mergeCell ref="O50:T50"/>
    <mergeCell ref="R47:T47"/>
    <mergeCell ref="U47:W47"/>
    <mergeCell ref="X47:Z47"/>
    <mergeCell ref="AA47:AC47"/>
    <mergeCell ref="AD47:AF47"/>
    <mergeCell ref="AG47:AI47"/>
    <mergeCell ref="A51:B51"/>
    <mergeCell ref="C51:D51"/>
    <mergeCell ref="E51:H51"/>
    <mergeCell ref="I51:N51"/>
    <mergeCell ref="O51:T51"/>
    <mergeCell ref="C54:D54"/>
    <mergeCell ref="E54:H54"/>
    <mergeCell ref="I54:N54"/>
    <mergeCell ref="O54:T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L57:N57"/>
    <mergeCell ref="O57:Q57"/>
    <mergeCell ref="F56:H56"/>
    <mergeCell ref="I56:K56"/>
    <mergeCell ref="L56:N56"/>
    <mergeCell ref="O56:Q56"/>
    <mergeCell ref="R56:T56"/>
    <mergeCell ref="U54:Z54"/>
    <mergeCell ref="AA54:AF54"/>
    <mergeCell ref="R57:T57"/>
    <mergeCell ref="U57:W57"/>
    <mergeCell ref="AG55:AI55"/>
    <mergeCell ref="AJ55:AK55"/>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s>
  <phoneticPr fontId="4"/>
  <dataValidations count="5">
    <dataValidation type="list" allowBlank="1" showInputMessage="1" showErrorMessage="1" sqref="AK3:AN3" xr:uid="{1D1F32E3-3F0E-4CC5-AF21-DB8C87D2F06B}">
      <formula1>"４週,歴月"</formula1>
    </dataValidation>
    <dataValidation type="list" allowBlank="1" showInputMessage="1" showErrorMessage="1" sqref="AK4:AN4" xr:uid="{7C96947D-F071-4A9A-9964-38A78F64ED04}">
      <formula1>"予定,実績"</formula1>
    </dataValidation>
    <dataValidation operator="greaterThanOrEqual" allowBlank="1" showInputMessage="1" showErrorMessage="1" sqref="I48:I49 I52 L48:L49 L52 AL37:AL41 AJ37:AJ47 AM36 AM42 AM44 AL43 AM46 AL45" xr:uid="{D433D45F-3F86-4634-8CF8-200EADC5D87E}"/>
    <dataValidation type="list" allowBlank="1" showInputMessage="1" showErrorMessage="1" sqref="C11:C30" xr:uid="{B72090EE-8B0E-4FBB-BAEA-A5129381D364}">
      <formula1>"A,B,C,D"</formula1>
    </dataValidation>
    <dataValidation type="whole" operator="greaterThanOrEqual" allowBlank="1" showInputMessage="1" showErrorMessage="1" sqref="AG37:AG47 L37:L47 O37:O47 R37:R47 U37:U47 X37:X47 AA37:AA47 AD37:AD47 I37:I47 D37:F47" xr:uid="{E315F7E4-6C9F-4E8C-AEE4-AEA7FBBE98BB}">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46EAC82-9389-449E-A1B9-92FF2C170E3D}">
          <x14:formula1>
            <xm:f>選択肢!$B$14:$G$14</xm:f>
          </x14:formula1>
          <xm:sqref>B11:B30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48</vt:i4>
      </vt:variant>
    </vt:vector>
  </HeadingPairs>
  <TitlesOfParts>
    <vt:vector size="63" baseType="lpstr">
      <vt:lpstr>変更届必要書類一覧</vt:lpstr>
      <vt:lpstr>変更届出書（様式第二号） </vt:lpstr>
      <vt:lpstr>付表１２</vt:lpstr>
      <vt:lpstr>（標準様式１）主たる障害特定理由</vt:lpstr>
      <vt:lpstr>勤務形態一覧表（共同生活援助・介護サービス包括型）</vt:lpstr>
      <vt:lpstr>記載例勤務一覧・介護包括型</vt:lpstr>
      <vt:lpstr>勤務形態一覧表（共同生活援助・外部サービス利用型）</vt:lpstr>
      <vt:lpstr>記載例勤務一覧・外部利用型</vt:lpstr>
      <vt:lpstr>勤務形態一覧表（共同生活援助・日中サービス支援型</vt:lpstr>
      <vt:lpstr>記載例勤務一覧・日中支援型</vt:lpstr>
      <vt:lpstr>選択肢</vt:lpstr>
      <vt:lpstr>県様式１（平面図）</vt:lpstr>
      <vt:lpstr>県様式３（経歴書）</vt:lpstr>
      <vt:lpstr>（県様式３－２）サビ管兼務調書</vt:lpstr>
      <vt:lpstr>県様式４（実務経験証明書）</vt:lpstr>
      <vt:lpstr>'（県様式３－２）サビ管兼務調書'!Print_Area</vt:lpstr>
      <vt:lpstr>'（標準様式１）主たる障害特定理由'!Print_Area</vt:lpstr>
      <vt:lpstr>記載例勤務一覧・介護包括型!Print_Area</vt:lpstr>
      <vt:lpstr>記載例勤務一覧・外部利用型!Print_Area</vt:lpstr>
      <vt:lpstr>記載例勤務一覧・日中支援型!Print_Area</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'県様式１（平面図）'!Print_Area</vt:lpstr>
      <vt:lpstr>'県様式３（経歴書）'!Print_Area</vt:lpstr>
      <vt:lpstr>'県様式４（実務経験証明書）'!Print_Area</vt:lpstr>
      <vt:lpstr>付表１２!Print_Area</vt:lpstr>
      <vt:lpstr>'変更届出書（様式第二号） '!Print_Area</vt:lpstr>
      <vt:lpstr>選択肢!医療型障害児入所施設</vt:lpstr>
      <vt:lpstr>選択肢!一般相談支援事業</vt:lpstr>
      <vt:lpstr>選択肢!機能訓練</vt:lpstr>
      <vt:lpstr>選択肢!居宅介護</vt:lpstr>
      <vt:lpstr>選択肢!居宅介護・重度訪問介護・同行援護・行動援護</vt:lpstr>
      <vt:lpstr>選択肢!居宅訪問型児童発達支援</vt:lpstr>
      <vt:lpstr>選択肢!共同生活援助</vt:lpstr>
      <vt:lpstr>選択肢!共同生活援助・介護サービス包括型</vt:lpstr>
      <vt:lpstr>選択肢!共同生活援助・外部サービス利用型</vt:lpstr>
      <vt:lpstr>選択肢!共同生活援助・日中サービス支援型</vt:lpstr>
      <vt:lpstr>選択肢!行動援護</vt:lpstr>
      <vt:lpstr>選択肢!児童発達支援・児童発達支援センターであるもの</vt:lpstr>
      <vt:lpstr>選択肢!児童発達支援・主として重症心身障害児を対象とする場合</vt:lpstr>
      <vt:lpstr>選択肢!児童発達支援・放課後等デイサービス</vt:lpstr>
      <vt:lpstr>選択肢!自立生活援助</vt:lpstr>
      <vt:lpstr>選択肢!就労移行支援</vt:lpstr>
      <vt:lpstr>選択肢!就労継続支援Ａ型</vt:lpstr>
      <vt:lpstr>選択肢!就労継続支援Ａ型・B型</vt:lpstr>
      <vt:lpstr>選択肢!就労継続支援Ｂ型</vt:lpstr>
      <vt:lpstr>就労選択支援</vt:lpstr>
      <vt:lpstr>選択肢!就労定着支援</vt:lpstr>
      <vt:lpstr>選択肢!重度障害者等包括支援</vt:lpstr>
      <vt:lpstr>選択肢!重度訪問介護</vt:lpstr>
      <vt:lpstr>選択肢!障害者支援施設</vt:lpstr>
      <vt:lpstr>選択肢!生活介護</vt:lpstr>
      <vt:lpstr>選択肢!生活訓練</vt:lpstr>
      <vt:lpstr>選択肢!短期入所・空床利用型</vt:lpstr>
      <vt:lpstr>選択肢!短期入所・単独型</vt:lpstr>
      <vt:lpstr>選択肢!短期入所・併設型</vt:lpstr>
      <vt:lpstr>選択肢!同行援護</vt:lpstr>
      <vt:lpstr>選択肢!特定相談支援・障害児相談支援</vt:lpstr>
      <vt:lpstr>選択肢!認定指定就労移行支援</vt:lpstr>
      <vt:lpstr>選択肢!福祉型障害児入所施設</vt:lpstr>
      <vt:lpstr>選択肢!保育所等訪問支援</vt:lpstr>
      <vt:lpstr>選択肢!療養介護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岩松 静香</cp:lastModifiedBy>
  <cp:lastPrinted>2025-01-08T01:18:47Z</cp:lastPrinted>
  <dcterms:created xsi:type="dcterms:W3CDTF">2018-03-25T01:42:29Z</dcterms:created>
  <dcterms:modified xsi:type="dcterms:W3CDTF">2026-04-07T09:44:07Z</dcterms:modified>
</cp:coreProperties>
</file>