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1020\【機密データ専用】保存フォルダ\人事班\採用関係(試験・選考・障害者・社会人中途・任期付・割愛・グローカル人材）\02_試験採用(大卒・短大卒・高卒・民間・海外等)\Ｒ７\03_合格者への書類提出依頼・電話確認・辞退メモ【大卒・民間・海外・高卒・障害】\02_行政A等、民間\01_送付文書\"/>
    </mc:Choice>
  </mc:AlternateContent>
  <xr:revisionPtr revIDLastSave="0" documentId="13_ncr:1_{55235F21-8F6A-4621-9AFF-7CC2108D1349}" xr6:coauthVersionLast="47" xr6:coauthVersionMax="47" xr10:uidLastSave="{00000000-0000-0000-0000-000000000000}"/>
  <workbookProtection workbookAlgorithmName="SHA-512" workbookHashValue="WPDW74A64j0rVS+JJ0wypxSciDRsND+TAaZl0mWWBWGCZ0xbOf/AM/Zu88QMU2HJAeEd2Uurrp/38fiF33vebg==" workbookSaltValue="LUFZbeNl92BwrEkjmxlnZQ==" workbookSpinCount="100000" lockStructure="1"/>
  <bookViews>
    <workbookView xWindow="28680" yWindow="-120" windowWidth="29040" windowHeight="15840" tabRatio="591" firstSheet="2" activeTab="2" xr2:uid="{00000000-000D-0000-FFFF-FFFF00000000}"/>
  </bookViews>
  <sheets>
    <sheet name="算定表" sheetId="5" state="hidden" r:id="rId1"/>
    <sheet name="給料表" sheetId="15" state="hidden" r:id="rId2"/>
    <sheet name="様式" sheetId="4" r:id="rId3"/>
    <sheet name="経歴（別紙）" sheetId="12" r:id="rId4"/>
    <sheet name="記載例" sheetId="10" r:id="rId5"/>
    <sheet name="経歴欄記載例" sheetId="14" r:id="rId6"/>
    <sheet name="計算用シート" sheetId="11" state="hidden" r:id="rId7"/>
    <sheet name="学歴入力" sheetId="13" state="hidden" r:id="rId8"/>
  </sheets>
  <externalReferences>
    <externalReference r:id="rId9"/>
  </externalReferences>
  <definedNames>
    <definedName name="_xlnm.Print_Area" localSheetId="4">記載例!$A$1:$AI$81</definedName>
    <definedName name="_xlnm.Print_Area" localSheetId="3">'経歴（別紙）'!$A$1:$AI$36</definedName>
    <definedName name="_xlnm.Print_Area" localSheetId="5">経歴欄記載例!$A$1:$AI$82</definedName>
    <definedName name="_xlnm.Print_Area" localSheetId="0">算定表!$A$1:$AQ$95</definedName>
    <definedName name="_xlnm.Print_Area" localSheetId="2">様式!$A$1:$AI$82</definedName>
    <definedName name="カラーガード">[1]計算用シート!#REF!</definedName>
    <definedName name="警察特別事務員">[1]計算用シート!#REF!</definedName>
    <definedName name="交番相談員">[1]計算用シート!#REF!</definedName>
    <definedName name="対馬歴史研究センター学芸員">[1]計算用シート!#REF!</definedName>
    <definedName name="離島交流アドバイザー">[1]計算用シート!#REF!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40" i="5" l="1"/>
  <c r="AG138" i="5"/>
  <c r="AG137" i="5"/>
  <c r="AG139" i="5" s="1"/>
  <c r="AG140" i="5" s="1"/>
  <c r="AK140" i="5" s="1"/>
  <c r="AQ132" i="5"/>
  <c r="AP132" i="5"/>
  <c r="AN132" i="5"/>
  <c r="AQ125" i="5"/>
  <c r="AP125" i="5"/>
  <c r="AN125" i="5"/>
  <c r="AF118" i="5"/>
  <c r="AQ116" i="5"/>
  <c r="AO116" i="5"/>
  <c r="AF116" i="5"/>
  <c r="AD116" i="5"/>
  <c r="AD118" i="5" s="1"/>
  <c r="AH118" i="5" s="1"/>
  <c r="AQ115" i="5"/>
  <c r="AP115" i="5"/>
  <c r="AN115" i="5"/>
  <c r="AE5" i="5"/>
  <c r="AP67" i="5"/>
  <c r="R89" i="5" s="1"/>
  <c r="AN67" i="5"/>
  <c r="P89" i="5" s="1"/>
  <c r="G78" i="5"/>
  <c r="P88" i="5"/>
  <c r="U88" i="5"/>
  <c r="U90" i="5" s="1"/>
  <c r="R88" i="5"/>
  <c r="A28" i="4"/>
  <c r="B28" i="4"/>
  <c r="D28" i="4"/>
  <c r="G28" i="4"/>
  <c r="H28" i="4"/>
  <c r="J28" i="4"/>
  <c r="A29" i="4"/>
  <c r="B29" i="4"/>
  <c r="D29" i="4"/>
  <c r="G29" i="4"/>
  <c r="H29" i="4"/>
  <c r="J29" i="4"/>
  <c r="AB77" i="5" l="1"/>
  <c r="F9" i="5" l="1"/>
  <c r="M29" i="5" l="1"/>
  <c r="M30" i="5"/>
  <c r="M29" i="4"/>
  <c r="M28" i="4"/>
  <c r="B59" i="14" l="1"/>
  <c r="B58" i="14"/>
  <c r="B57" i="14"/>
  <c r="B56" i="14"/>
  <c r="B55" i="14"/>
  <c r="B40" i="14"/>
  <c r="B39" i="14"/>
  <c r="B38" i="14"/>
  <c r="K12" i="13" l="1"/>
  <c r="I12" i="13"/>
  <c r="H12" i="13"/>
  <c r="G12" i="13"/>
  <c r="E12" i="13"/>
  <c r="D12" i="13"/>
  <c r="C12" i="13"/>
  <c r="A12" i="13"/>
  <c r="K11" i="13"/>
  <c r="I11" i="13"/>
  <c r="H11" i="13"/>
  <c r="G11" i="13"/>
  <c r="E11" i="13"/>
  <c r="D11" i="13"/>
  <c r="C11" i="13"/>
  <c r="A11" i="13"/>
  <c r="K10" i="13"/>
  <c r="I10" i="13"/>
  <c r="H10" i="13"/>
  <c r="G10" i="13"/>
  <c r="E10" i="13"/>
  <c r="D10" i="13"/>
  <c r="C10" i="13"/>
  <c r="A10" i="13"/>
  <c r="K9" i="13"/>
  <c r="I9" i="13"/>
  <c r="H9" i="13"/>
  <c r="G9" i="13"/>
  <c r="E9" i="13"/>
  <c r="D9" i="13"/>
  <c r="C9" i="13"/>
  <c r="A9" i="13"/>
  <c r="A8" i="13"/>
  <c r="K8" i="13"/>
  <c r="I8" i="13"/>
  <c r="H8" i="13"/>
  <c r="G8" i="13"/>
  <c r="E8" i="13"/>
  <c r="D8" i="13"/>
  <c r="C8" i="13"/>
  <c r="A7" i="13"/>
  <c r="K7" i="13"/>
  <c r="I7" i="13"/>
  <c r="H7" i="13"/>
  <c r="G7" i="13"/>
  <c r="E7" i="13"/>
  <c r="D7" i="13"/>
  <c r="C7" i="13"/>
  <c r="A6" i="13"/>
  <c r="K6" i="13"/>
  <c r="I6" i="13"/>
  <c r="H6" i="13"/>
  <c r="G6" i="13"/>
  <c r="E6" i="13"/>
  <c r="D6" i="13"/>
  <c r="C6" i="13"/>
  <c r="K5" i="13"/>
  <c r="I5" i="13"/>
  <c r="H5" i="13"/>
  <c r="G5" i="13"/>
  <c r="C5" i="13"/>
  <c r="E5" i="13"/>
  <c r="D5" i="13"/>
  <c r="A5" i="13"/>
  <c r="AL66" i="5" l="1"/>
  <c r="AK66" i="5"/>
  <c r="AI66" i="5"/>
  <c r="AL65" i="5"/>
  <c r="AK65" i="5"/>
  <c r="AI65" i="5"/>
  <c r="AL64" i="5"/>
  <c r="AK64" i="5"/>
  <c r="AI64" i="5"/>
  <c r="AL63" i="5"/>
  <c r="AK63" i="5"/>
  <c r="AI63" i="5"/>
  <c r="AL62" i="5"/>
  <c r="AK62" i="5"/>
  <c r="AI62" i="5"/>
  <c r="AL61" i="5"/>
  <c r="AK61" i="5"/>
  <c r="AI61" i="5"/>
  <c r="AL60" i="5"/>
  <c r="AK60" i="5"/>
  <c r="AI60" i="5"/>
  <c r="AL59" i="5"/>
  <c r="AK59" i="5"/>
  <c r="AI59" i="5"/>
  <c r="AL58" i="5"/>
  <c r="AK58" i="5"/>
  <c r="AI58" i="5"/>
  <c r="AL57" i="5"/>
  <c r="AK57" i="5"/>
  <c r="AI57" i="5"/>
  <c r="AL56" i="5"/>
  <c r="AK56" i="5"/>
  <c r="AI56" i="5"/>
  <c r="AL55" i="5"/>
  <c r="AK55" i="5"/>
  <c r="AI55" i="5"/>
  <c r="AL54" i="5"/>
  <c r="AK54" i="5"/>
  <c r="AI54" i="5"/>
  <c r="AL53" i="5"/>
  <c r="AK53" i="5"/>
  <c r="AI53" i="5"/>
  <c r="AL52" i="5"/>
  <c r="AK52" i="5"/>
  <c r="AI52" i="5"/>
  <c r="AL51" i="5"/>
  <c r="AK51" i="5"/>
  <c r="AI51" i="5"/>
  <c r="AL50" i="5"/>
  <c r="AK50" i="5"/>
  <c r="AI50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J66" i="5"/>
  <c r="H66" i="5"/>
  <c r="G66" i="5"/>
  <c r="J65" i="5"/>
  <c r="H65" i="5"/>
  <c r="G65" i="5"/>
  <c r="J64" i="5"/>
  <c r="H64" i="5"/>
  <c r="G64" i="5"/>
  <c r="J63" i="5"/>
  <c r="H63" i="5"/>
  <c r="G63" i="5"/>
  <c r="J62" i="5"/>
  <c r="H62" i="5"/>
  <c r="G62" i="5"/>
  <c r="J61" i="5"/>
  <c r="H61" i="5"/>
  <c r="G61" i="5"/>
  <c r="J60" i="5"/>
  <c r="H60" i="5"/>
  <c r="G60" i="5"/>
  <c r="J59" i="5"/>
  <c r="H59" i="5"/>
  <c r="G59" i="5"/>
  <c r="J58" i="5"/>
  <c r="H58" i="5"/>
  <c r="G58" i="5"/>
  <c r="J57" i="5"/>
  <c r="H57" i="5"/>
  <c r="G57" i="5"/>
  <c r="J56" i="5"/>
  <c r="H56" i="5"/>
  <c r="G56" i="5"/>
  <c r="J55" i="5"/>
  <c r="H55" i="5"/>
  <c r="G55" i="5"/>
  <c r="J54" i="5"/>
  <c r="H54" i="5"/>
  <c r="G54" i="5"/>
  <c r="J53" i="5"/>
  <c r="H53" i="5"/>
  <c r="G53" i="5"/>
  <c r="J52" i="5"/>
  <c r="H52" i="5"/>
  <c r="G52" i="5"/>
  <c r="J51" i="5"/>
  <c r="H51" i="5"/>
  <c r="G51" i="5"/>
  <c r="J50" i="5"/>
  <c r="H50" i="5"/>
  <c r="G50" i="5"/>
  <c r="J49" i="5"/>
  <c r="H49" i="5"/>
  <c r="G49" i="5"/>
  <c r="J48" i="5"/>
  <c r="H48" i="5"/>
  <c r="G48" i="5"/>
  <c r="J47" i="5"/>
  <c r="H47" i="5"/>
  <c r="G47" i="5"/>
  <c r="J46" i="5"/>
  <c r="H46" i="5"/>
  <c r="G46" i="5"/>
  <c r="J45" i="5"/>
  <c r="H45" i="5"/>
  <c r="G45" i="5"/>
  <c r="J44" i="5"/>
  <c r="H44" i="5"/>
  <c r="G44" i="5"/>
  <c r="J43" i="5"/>
  <c r="H43" i="5"/>
  <c r="G43" i="5"/>
  <c r="J42" i="5"/>
  <c r="H42" i="5"/>
  <c r="G42" i="5"/>
  <c r="J41" i="5"/>
  <c r="H41" i="5"/>
  <c r="G41" i="5"/>
  <c r="J40" i="5"/>
  <c r="H40" i="5"/>
  <c r="G40" i="5"/>
  <c r="J39" i="5"/>
  <c r="H39" i="5"/>
  <c r="G39" i="5"/>
  <c r="J38" i="5"/>
  <c r="H38" i="5"/>
  <c r="G38" i="5"/>
  <c r="J37" i="5"/>
  <c r="H37" i="5"/>
  <c r="G37" i="5"/>
  <c r="J36" i="5"/>
  <c r="H36" i="5"/>
  <c r="G36" i="5"/>
  <c r="D66" i="5"/>
  <c r="B66" i="5"/>
  <c r="A66" i="5"/>
  <c r="D65" i="5"/>
  <c r="B65" i="5"/>
  <c r="A65" i="5"/>
  <c r="D64" i="5"/>
  <c r="B64" i="5"/>
  <c r="A64" i="5"/>
  <c r="D63" i="5"/>
  <c r="B63" i="5"/>
  <c r="A63" i="5"/>
  <c r="D62" i="5"/>
  <c r="B62" i="5"/>
  <c r="A62" i="5"/>
  <c r="D61" i="5"/>
  <c r="B61" i="5"/>
  <c r="A61" i="5"/>
  <c r="D60" i="5"/>
  <c r="B60" i="5"/>
  <c r="A60" i="5"/>
  <c r="D59" i="5"/>
  <c r="B59" i="5"/>
  <c r="A59" i="5"/>
  <c r="D58" i="5"/>
  <c r="B58" i="5"/>
  <c r="A58" i="5"/>
  <c r="D57" i="5"/>
  <c r="B57" i="5"/>
  <c r="A57" i="5"/>
  <c r="D56" i="5"/>
  <c r="B56" i="5"/>
  <c r="A56" i="5"/>
  <c r="D55" i="5"/>
  <c r="B55" i="5"/>
  <c r="A55" i="5"/>
  <c r="D54" i="5"/>
  <c r="B54" i="5"/>
  <c r="A54" i="5"/>
  <c r="D53" i="5"/>
  <c r="B53" i="5"/>
  <c r="A53" i="5"/>
  <c r="D52" i="5"/>
  <c r="B52" i="5"/>
  <c r="A52" i="5"/>
  <c r="D51" i="5"/>
  <c r="B51" i="5"/>
  <c r="A51" i="5"/>
  <c r="D50" i="5"/>
  <c r="B50" i="5"/>
  <c r="A50" i="5"/>
  <c r="D49" i="5"/>
  <c r="B49" i="5"/>
  <c r="A49" i="5"/>
  <c r="D48" i="5"/>
  <c r="B48" i="5"/>
  <c r="A48" i="5"/>
  <c r="D47" i="5"/>
  <c r="B47" i="5"/>
  <c r="A47" i="5"/>
  <c r="D46" i="5"/>
  <c r="B46" i="5"/>
  <c r="A46" i="5"/>
  <c r="D45" i="5"/>
  <c r="B45" i="5"/>
  <c r="A45" i="5"/>
  <c r="D44" i="5"/>
  <c r="B44" i="5"/>
  <c r="A44" i="5"/>
  <c r="D43" i="5"/>
  <c r="B43" i="5"/>
  <c r="A43" i="5"/>
  <c r="D42" i="5"/>
  <c r="B42" i="5"/>
  <c r="A42" i="5"/>
  <c r="D41" i="5"/>
  <c r="B41" i="5"/>
  <c r="A41" i="5"/>
  <c r="D40" i="5"/>
  <c r="B40" i="5"/>
  <c r="A40" i="5"/>
  <c r="D39" i="5"/>
  <c r="B39" i="5"/>
  <c r="A39" i="5"/>
  <c r="D38" i="5"/>
  <c r="B38" i="5"/>
  <c r="A38" i="5"/>
  <c r="D37" i="5"/>
  <c r="B37" i="5"/>
  <c r="A37" i="5"/>
  <c r="D36" i="5"/>
  <c r="B36" i="5"/>
  <c r="A36" i="5"/>
  <c r="M35" i="5"/>
  <c r="J35" i="5"/>
  <c r="H35" i="5"/>
  <c r="G35" i="5"/>
  <c r="D35" i="5"/>
  <c r="B35" i="5"/>
  <c r="A35" i="5"/>
  <c r="AU38" i="5" l="1"/>
  <c r="AU54" i="5"/>
  <c r="AU62" i="5"/>
  <c r="AV39" i="5"/>
  <c r="AV47" i="5"/>
  <c r="AV55" i="5"/>
  <c r="AU46" i="5"/>
  <c r="AV48" i="5"/>
  <c r="AV64" i="5"/>
  <c r="AU42" i="5"/>
  <c r="AU50" i="5"/>
  <c r="AU58" i="5"/>
  <c r="AV51" i="5"/>
  <c r="AV59" i="5"/>
  <c r="AV43" i="5"/>
  <c r="AV44" i="5"/>
  <c r="AU39" i="5"/>
  <c r="AU47" i="5"/>
  <c r="AU63" i="5"/>
  <c r="AV63" i="5"/>
  <c r="AU51" i="5"/>
  <c r="AW51" i="5" s="1"/>
  <c r="AX51" i="5" s="1"/>
  <c r="AU55" i="5"/>
  <c r="AW55" i="5" s="1"/>
  <c r="AX55" i="5" s="1"/>
  <c r="AY55" i="5" s="1"/>
  <c r="AU56" i="5"/>
  <c r="AU60" i="5"/>
  <c r="AU45" i="5"/>
  <c r="AU61" i="5"/>
  <c r="AV50" i="5"/>
  <c r="AW50" i="5" s="1"/>
  <c r="AX50" i="5" s="1"/>
  <c r="AU59" i="5"/>
  <c r="AV45" i="5"/>
  <c r="AV52" i="5"/>
  <c r="AV61" i="5"/>
  <c r="AU49" i="5"/>
  <c r="AU53" i="5"/>
  <c r="AU57" i="5"/>
  <c r="AV38" i="5"/>
  <c r="AV46" i="5"/>
  <c r="AV54" i="5"/>
  <c r="AW54" i="5" s="1"/>
  <c r="AX54" i="5" s="1"/>
  <c r="AD54" i="5" s="1"/>
  <c r="AF54" i="5" s="1"/>
  <c r="AV58" i="5"/>
  <c r="AW58" i="5" s="1"/>
  <c r="AX58" i="5" s="1"/>
  <c r="AV62" i="5"/>
  <c r="AV56" i="5"/>
  <c r="AV57" i="5"/>
  <c r="AV60" i="5"/>
  <c r="AU44" i="5"/>
  <c r="AU48" i="5"/>
  <c r="AU52" i="5"/>
  <c r="AU64" i="5"/>
  <c r="AW64" i="5" s="1"/>
  <c r="AX64" i="5" s="1"/>
  <c r="AY64" i="5" s="1"/>
  <c r="AV49" i="5"/>
  <c r="AV53" i="5"/>
  <c r="AU37" i="5"/>
  <c r="AU40" i="5"/>
  <c r="AU41" i="5"/>
  <c r="AU65" i="5"/>
  <c r="AV37" i="5"/>
  <c r="AV40" i="5"/>
  <c r="AV41" i="5"/>
  <c r="AV42" i="5"/>
  <c r="AV65" i="5"/>
  <c r="AV36" i="5"/>
  <c r="AU43" i="5"/>
  <c r="AU36" i="5"/>
  <c r="AV35" i="5"/>
  <c r="AU35" i="5"/>
  <c r="AD74" i="5"/>
  <c r="AW38" i="5" l="1"/>
  <c r="AX38" i="5" s="1"/>
  <c r="AY38" i="5" s="1"/>
  <c r="AW62" i="5"/>
  <c r="AX62" i="5" s="1"/>
  <c r="AY62" i="5" s="1"/>
  <c r="AW46" i="5"/>
  <c r="AX46" i="5" s="1"/>
  <c r="AD46" i="5" s="1"/>
  <c r="AF46" i="5" s="1"/>
  <c r="AW47" i="5"/>
  <c r="AX47" i="5" s="1"/>
  <c r="AY47" i="5" s="1"/>
  <c r="AW39" i="5"/>
  <c r="AX39" i="5" s="1"/>
  <c r="AY39" i="5" s="1"/>
  <c r="AW48" i="5"/>
  <c r="AX48" i="5" s="1"/>
  <c r="AD48" i="5" s="1"/>
  <c r="AF48" i="5" s="1"/>
  <c r="AW42" i="5"/>
  <c r="AX42" i="5" s="1"/>
  <c r="AD42" i="5" s="1"/>
  <c r="AF42" i="5" s="1"/>
  <c r="AW63" i="5"/>
  <c r="AX63" i="5" s="1"/>
  <c r="AY63" i="5" s="1"/>
  <c r="AW59" i="5"/>
  <c r="AX59" i="5" s="1"/>
  <c r="AY59" i="5" s="1"/>
  <c r="AI39" i="5"/>
  <c r="AI47" i="5"/>
  <c r="AK47" i="5" s="1"/>
  <c r="AW43" i="5"/>
  <c r="AX43" i="5" s="1"/>
  <c r="AY43" i="5" s="1"/>
  <c r="AW60" i="5"/>
  <c r="AX60" i="5" s="1"/>
  <c r="AY60" i="5" s="1"/>
  <c r="AW57" i="5"/>
  <c r="AX57" i="5" s="1"/>
  <c r="AY57" i="5" s="1"/>
  <c r="AW61" i="5"/>
  <c r="AX61" i="5" s="1"/>
  <c r="AY61" i="5" s="1"/>
  <c r="AD51" i="5"/>
  <c r="AF51" i="5" s="1"/>
  <c r="AY51" i="5"/>
  <c r="AW45" i="5"/>
  <c r="AX45" i="5" s="1"/>
  <c r="AW49" i="5"/>
  <c r="AX49" i="5" s="1"/>
  <c r="AW44" i="5"/>
  <c r="AX44" i="5" s="1"/>
  <c r="AY44" i="5" s="1"/>
  <c r="AW40" i="5"/>
  <c r="AX40" i="5" s="1"/>
  <c r="AY40" i="5" s="1"/>
  <c r="AY50" i="5"/>
  <c r="AD50" i="5"/>
  <c r="AF50" i="5" s="1"/>
  <c r="AD39" i="5"/>
  <c r="AF39" i="5" s="1"/>
  <c r="AW52" i="5"/>
  <c r="AX52" i="5" s="1"/>
  <c r="AY52" i="5" s="1"/>
  <c r="AW53" i="5"/>
  <c r="AX53" i="5" s="1"/>
  <c r="AD53" i="5" s="1"/>
  <c r="AF53" i="5" s="1"/>
  <c r="AW56" i="5"/>
  <c r="AX56" i="5" s="1"/>
  <c r="AY56" i="5" s="1"/>
  <c r="AD55" i="5"/>
  <c r="AF55" i="5" s="1"/>
  <c r="AD60" i="5"/>
  <c r="AF60" i="5" s="1"/>
  <c r="AY58" i="5"/>
  <c r="AD58" i="5"/>
  <c r="AF58" i="5" s="1"/>
  <c r="AW65" i="5"/>
  <c r="AX65" i="5" s="1"/>
  <c r="AD65" i="5" s="1"/>
  <c r="AF65" i="5" s="1"/>
  <c r="AY54" i="5"/>
  <c r="AD64" i="5"/>
  <c r="AF64" i="5" s="1"/>
  <c r="AW37" i="5"/>
  <c r="AX37" i="5" s="1"/>
  <c r="AY37" i="5" s="1"/>
  <c r="AW41" i="5"/>
  <c r="AX41" i="5" s="1"/>
  <c r="AY41" i="5" s="1"/>
  <c r="AW36" i="5"/>
  <c r="AX36" i="5" s="1"/>
  <c r="AW35" i="5"/>
  <c r="AX35" i="5" s="1"/>
  <c r="AD35" i="5" s="1"/>
  <c r="AF35" i="5" s="1"/>
  <c r="AD38" i="5" l="1"/>
  <c r="AF38" i="5" s="1"/>
  <c r="AY46" i="5"/>
  <c r="AY48" i="5"/>
  <c r="AD62" i="5"/>
  <c r="AF62" i="5" s="1"/>
  <c r="AD47" i="5"/>
  <c r="AF47" i="5" s="1"/>
  <c r="AD59" i="5"/>
  <c r="AF59" i="5" s="1"/>
  <c r="AD63" i="5"/>
  <c r="AF63" i="5" s="1"/>
  <c r="AY42" i="5"/>
  <c r="AD43" i="5"/>
  <c r="AF43" i="5" s="1"/>
  <c r="AD57" i="5"/>
  <c r="AF57" i="5" s="1"/>
  <c r="AD61" i="5"/>
  <c r="AF61" i="5" s="1"/>
  <c r="AK44" i="5"/>
  <c r="AI44" i="5"/>
  <c r="AI38" i="5"/>
  <c r="AI46" i="5"/>
  <c r="AK46" i="5" s="1"/>
  <c r="AL46" i="5" s="1"/>
  <c r="AL47" i="5"/>
  <c r="AI48" i="5"/>
  <c r="AK48" i="5"/>
  <c r="AK39" i="5"/>
  <c r="AL39" i="5" s="1"/>
  <c r="AI42" i="5"/>
  <c r="AK42" i="5" s="1"/>
  <c r="AL42" i="5" s="1"/>
  <c r="AK41" i="5"/>
  <c r="AL41" i="5" s="1"/>
  <c r="AI41" i="5"/>
  <c r="AI37" i="5"/>
  <c r="AK37" i="5" s="1"/>
  <c r="AI40" i="5"/>
  <c r="AI43" i="5"/>
  <c r="AK43" i="5" s="1"/>
  <c r="AD56" i="5"/>
  <c r="AF56" i="5" s="1"/>
  <c r="AD44" i="5"/>
  <c r="AF44" i="5" s="1"/>
  <c r="AD52" i="5"/>
  <c r="AF52" i="5" s="1"/>
  <c r="AD49" i="5"/>
  <c r="AF49" i="5" s="1"/>
  <c r="AY49" i="5"/>
  <c r="AY45" i="5"/>
  <c r="AD45" i="5"/>
  <c r="AF45" i="5" s="1"/>
  <c r="AD41" i="5"/>
  <c r="AF41" i="5" s="1"/>
  <c r="AD40" i="5"/>
  <c r="AF40" i="5" s="1"/>
  <c r="AY53" i="5"/>
  <c r="AY65" i="5"/>
  <c r="AD37" i="5"/>
  <c r="AF37" i="5" s="1"/>
  <c r="AY36" i="5"/>
  <c r="AD36" i="5"/>
  <c r="AF36" i="5" s="1"/>
  <c r="AY35" i="5"/>
  <c r="AL48" i="5" l="1"/>
  <c r="AL44" i="5"/>
  <c r="AL43" i="5"/>
  <c r="AL37" i="5"/>
  <c r="AK38" i="5"/>
  <c r="AL38" i="5" s="1"/>
  <c r="AI35" i="5"/>
  <c r="AK35" i="5"/>
  <c r="AL35" i="5" s="1"/>
  <c r="AK45" i="5"/>
  <c r="AI45" i="5"/>
  <c r="AI36" i="5"/>
  <c r="AI49" i="5"/>
  <c r="AK40" i="5"/>
  <c r="AL40" i="5" s="1"/>
  <c r="AU20" i="5"/>
  <c r="AU7" i="5"/>
  <c r="AL45" i="5" l="1"/>
  <c r="AK49" i="5"/>
  <c r="AL49" i="5" s="1"/>
  <c r="AK36" i="5"/>
  <c r="AL36" i="5" s="1"/>
  <c r="AV7" i="5"/>
  <c r="AW7" i="5" s="1"/>
  <c r="AX7" i="5" s="1"/>
  <c r="AK83" i="5"/>
  <c r="AK82" i="5"/>
  <c r="AK81" i="5"/>
  <c r="AK21" i="5"/>
  <c r="AI21" i="5"/>
  <c r="G34" i="5"/>
  <c r="G33" i="5"/>
  <c r="G32" i="5"/>
  <c r="G31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G30" i="5"/>
  <c r="G29" i="5"/>
  <c r="G28" i="5"/>
  <c r="G27" i="5"/>
  <c r="G26" i="5"/>
  <c r="G25" i="5"/>
  <c r="G24" i="5"/>
  <c r="G23" i="5"/>
  <c r="G22" i="5"/>
  <c r="G21" i="5"/>
  <c r="G20" i="5"/>
  <c r="AK56" i="10"/>
  <c r="AK55" i="10"/>
  <c r="AK54" i="10"/>
  <c r="AK53" i="10"/>
  <c r="AK23" i="10"/>
  <c r="AK22" i="10"/>
  <c r="AK21" i="10"/>
  <c r="AK20" i="10"/>
  <c r="AK19" i="10"/>
  <c r="AK18" i="10"/>
  <c r="AK57" i="4"/>
  <c r="F17" i="5" s="1"/>
  <c r="AK56" i="4"/>
  <c r="F16" i="5" s="1"/>
  <c r="AK55" i="4"/>
  <c r="F15" i="5"/>
  <c r="AK54" i="4"/>
  <c r="F14" i="5" s="1"/>
  <c r="AK23" i="4"/>
  <c r="P12" i="5" s="1"/>
  <c r="AK22" i="4"/>
  <c r="F12" i="5" s="1"/>
  <c r="AK21" i="4"/>
  <c r="P10" i="5" s="1"/>
  <c r="AK20" i="4"/>
  <c r="F10" i="5" s="1"/>
  <c r="AK19" i="4"/>
  <c r="P8" i="5" s="1"/>
  <c r="U93" i="5" s="1"/>
  <c r="AK18" i="4"/>
  <c r="F8" i="5" s="1"/>
  <c r="J17" i="5"/>
  <c r="J16" i="5"/>
  <c r="J15" i="5"/>
  <c r="J14" i="5"/>
  <c r="P11" i="5"/>
  <c r="F11" i="5"/>
  <c r="P13" i="5"/>
  <c r="F13" i="5"/>
  <c r="P9" i="5"/>
  <c r="AC6" i="5"/>
  <c r="Z6" i="5"/>
  <c r="M34" i="5"/>
  <c r="M33" i="5"/>
  <c r="M32" i="5"/>
  <c r="M31" i="5"/>
  <c r="M28" i="5"/>
  <c r="M27" i="5"/>
  <c r="M26" i="5"/>
  <c r="M25" i="5"/>
  <c r="M24" i="5"/>
  <c r="M23" i="5"/>
  <c r="J31" i="5"/>
  <c r="J34" i="5"/>
  <c r="J33" i="5"/>
  <c r="J32" i="5"/>
  <c r="J30" i="5"/>
  <c r="J29" i="5"/>
  <c r="J28" i="5"/>
  <c r="J27" i="5"/>
  <c r="J26" i="5"/>
  <c r="J25" i="5"/>
  <c r="J24" i="5"/>
  <c r="H34" i="5"/>
  <c r="H33" i="5"/>
  <c r="H32" i="5"/>
  <c r="H31" i="5"/>
  <c r="H30" i="5"/>
  <c r="H29" i="5"/>
  <c r="H28" i="5"/>
  <c r="H27" i="5"/>
  <c r="H26" i="5"/>
  <c r="H25" i="5"/>
  <c r="H24" i="5"/>
  <c r="D34" i="5"/>
  <c r="D33" i="5"/>
  <c r="D32" i="5"/>
  <c r="D31" i="5"/>
  <c r="B34" i="5"/>
  <c r="B33" i="5"/>
  <c r="B32" i="5"/>
  <c r="B31" i="5"/>
  <c r="J23" i="5"/>
  <c r="H23" i="5"/>
  <c r="J22" i="5"/>
  <c r="H22" i="5"/>
  <c r="J21" i="5"/>
  <c r="H21" i="5"/>
  <c r="H20" i="5"/>
  <c r="AG6" i="5"/>
  <c r="AE6" i="5"/>
  <c r="M22" i="5"/>
  <c r="M21" i="5"/>
  <c r="D21" i="5"/>
  <c r="B21" i="5"/>
  <c r="D30" i="5"/>
  <c r="B30" i="5"/>
  <c r="D29" i="5"/>
  <c r="B29" i="5"/>
  <c r="D28" i="5"/>
  <c r="B28" i="5"/>
  <c r="D27" i="5"/>
  <c r="B27" i="5"/>
  <c r="D26" i="5"/>
  <c r="B26" i="5"/>
  <c r="D25" i="5"/>
  <c r="B25" i="5"/>
  <c r="D24" i="5"/>
  <c r="B24" i="5"/>
  <c r="D23" i="5"/>
  <c r="B23" i="5"/>
  <c r="D22" i="5"/>
  <c r="B22" i="5"/>
  <c r="J20" i="5"/>
  <c r="M20" i="5"/>
  <c r="F6" i="5"/>
  <c r="AV90" i="5"/>
  <c r="AU90" i="5"/>
  <c r="AV89" i="5"/>
  <c r="AU89" i="5"/>
  <c r="A77" i="5"/>
  <c r="G81" i="5" s="1"/>
  <c r="G83" i="5" s="1"/>
  <c r="AB74" i="5"/>
  <c r="F77" i="5" s="1"/>
  <c r="K81" i="5" s="1"/>
  <c r="X74" i="5"/>
  <c r="T74" i="5"/>
  <c r="P74" i="5"/>
  <c r="L74" i="5"/>
  <c r="G74" i="5"/>
  <c r="AV6" i="5"/>
  <c r="AW6" i="5" s="1"/>
  <c r="AL21" i="5"/>
  <c r="AV91" i="5" l="1"/>
  <c r="AV92" i="5" s="1"/>
  <c r="AV93" i="5" s="1"/>
  <c r="AA81" i="5"/>
  <c r="AA84" i="5" s="1"/>
  <c r="M82" i="5" s="1"/>
  <c r="K83" i="5" s="1"/>
  <c r="AU91" i="5"/>
  <c r="AU92" i="5" s="1"/>
  <c r="AU33" i="5"/>
  <c r="AU23" i="5"/>
  <c r="AU29" i="5"/>
  <c r="AU28" i="5"/>
  <c r="AU6" i="5"/>
  <c r="AX6" i="5" s="1"/>
  <c r="AJ6" i="5" s="1"/>
  <c r="AV66" i="5"/>
  <c r="AV34" i="5"/>
  <c r="AV33" i="5"/>
  <c r="AV32" i="5"/>
  <c r="AU34" i="5"/>
  <c r="AU32" i="5"/>
  <c r="AU31" i="5"/>
  <c r="AU66" i="5"/>
  <c r="AU27" i="5"/>
  <c r="AU21" i="5"/>
  <c r="AU26" i="5"/>
  <c r="AU30" i="5"/>
  <c r="AV20" i="5"/>
  <c r="AW20" i="5" s="1"/>
  <c r="AX20" i="5" s="1"/>
  <c r="AV25" i="5"/>
  <c r="AU24" i="5"/>
  <c r="AU22" i="5"/>
  <c r="AU25" i="5"/>
  <c r="AV29" i="5"/>
  <c r="AV26" i="5"/>
  <c r="AV30" i="5"/>
  <c r="AV24" i="5"/>
  <c r="AV31" i="5"/>
  <c r="AV28" i="5"/>
  <c r="AV27" i="5"/>
  <c r="AV23" i="5"/>
  <c r="AV22" i="5"/>
  <c r="AV21" i="5"/>
  <c r="AU93" i="5" l="1"/>
  <c r="P90" i="5" s="1"/>
  <c r="R90" i="5"/>
  <c r="AF93" i="5" s="1"/>
  <c r="AF95" i="5" s="1"/>
  <c r="AW27" i="5"/>
  <c r="AX27" i="5" s="1"/>
  <c r="AY27" i="5" s="1"/>
  <c r="AW33" i="5"/>
  <c r="AX33" i="5" s="1"/>
  <c r="AY33" i="5" s="1"/>
  <c r="AW23" i="5"/>
  <c r="AX23" i="5" s="1"/>
  <c r="AD23" i="5" s="1"/>
  <c r="AF23" i="5" s="1"/>
  <c r="AW29" i="5"/>
  <c r="AX29" i="5" s="1"/>
  <c r="AD29" i="5" s="1"/>
  <c r="AF29" i="5" s="1"/>
  <c r="AW21" i="5"/>
  <c r="AX21" i="5" s="1"/>
  <c r="AD21" i="5" s="1"/>
  <c r="AF21" i="5" s="1"/>
  <c r="AW28" i="5"/>
  <c r="AX28" i="5" s="1"/>
  <c r="AY28" i="5" s="1"/>
  <c r="AW26" i="5"/>
  <c r="AX26" i="5" s="1"/>
  <c r="AD26" i="5" s="1"/>
  <c r="AW66" i="5"/>
  <c r="AX66" i="5" s="1"/>
  <c r="AW30" i="5"/>
  <c r="AX30" i="5" s="1"/>
  <c r="AD30" i="5" s="1"/>
  <c r="AF30" i="5" s="1"/>
  <c r="AW32" i="5"/>
  <c r="AX32" i="5" s="1"/>
  <c r="AY32" i="5" s="1"/>
  <c r="AW34" i="5"/>
  <c r="AX34" i="5" s="1"/>
  <c r="AY34" i="5" s="1"/>
  <c r="AW31" i="5"/>
  <c r="AX31" i="5" s="1"/>
  <c r="AY31" i="5" s="1"/>
  <c r="AW25" i="5"/>
  <c r="AX25" i="5" s="1"/>
  <c r="AD25" i="5" s="1"/>
  <c r="AF25" i="5" s="1"/>
  <c r="AW24" i="5"/>
  <c r="AX24" i="5" s="1"/>
  <c r="AD24" i="5" s="1"/>
  <c r="AF24" i="5" s="1"/>
  <c r="AW22" i="5"/>
  <c r="AX22" i="5" s="1"/>
  <c r="W90" i="5" l="1"/>
  <c r="M94" i="5" s="1"/>
  <c r="AD93" i="5"/>
  <c r="AD95" i="5" s="1"/>
  <c r="AH95" i="5" s="1"/>
  <c r="AI32" i="5"/>
  <c r="AK32" i="5" s="1"/>
  <c r="AL32" i="5" s="1"/>
  <c r="AI27" i="5"/>
  <c r="AI28" i="5"/>
  <c r="AK28" i="5" s="1"/>
  <c r="AL28" i="5" s="1"/>
  <c r="AI33" i="5"/>
  <c r="AK33" i="5"/>
  <c r="AL33" i="5" s="1"/>
  <c r="BF21" i="5"/>
  <c r="AI34" i="5"/>
  <c r="AK34" i="5" s="1"/>
  <c r="AI31" i="5"/>
  <c r="AK31" i="5"/>
  <c r="AD27" i="5"/>
  <c r="AF27" i="5" s="1"/>
  <c r="AY66" i="5"/>
  <c r="AD66" i="5"/>
  <c r="AF66" i="5" s="1"/>
  <c r="AY23" i="5"/>
  <c r="AY29" i="5"/>
  <c r="AD28" i="5"/>
  <c r="AF28" i="5" s="1"/>
  <c r="AD33" i="5"/>
  <c r="AF33" i="5" s="1"/>
  <c r="AY30" i="5"/>
  <c r="AY21" i="5"/>
  <c r="AF26" i="5"/>
  <c r="AY26" i="5"/>
  <c r="AD32" i="5"/>
  <c r="AF32" i="5" s="1"/>
  <c r="AD34" i="5"/>
  <c r="AF34" i="5" s="1"/>
  <c r="AD31" i="5"/>
  <c r="AF31" i="5" s="1"/>
  <c r="AY25" i="5"/>
  <c r="AY24" i="5"/>
  <c r="AX67" i="5"/>
  <c r="AV70" i="5" s="1"/>
  <c r="AY22" i="5"/>
  <c r="AD22" i="5"/>
  <c r="AF22" i="5" s="1"/>
  <c r="AL31" i="5" l="1"/>
  <c r="AK27" i="5"/>
  <c r="AL27" i="5" s="1"/>
  <c r="AI29" i="5"/>
  <c r="AK29" i="5" s="1"/>
  <c r="AL34" i="5"/>
  <c r="AI24" i="5"/>
  <c r="AI30" i="5"/>
  <c r="AK30" i="5" s="1"/>
  <c r="AI25" i="5"/>
  <c r="AK25" i="5"/>
  <c r="AI23" i="5"/>
  <c r="AI26" i="5"/>
  <c r="AK26" i="5" s="1"/>
  <c r="AI22" i="5"/>
  <c r="AK22" i="5" s="1"/>
  <c r="AL22" i="5" s="1"/>
  <c r="AY67" i="5"/>
  <c r="AZ67" i="5" s="1"/>
  <c r="AZ68" i="5" s="1"/>
  <c r="BC68" i="5" s="1"/>
  <c r="AL67" i="5" s="1"/>
  <c r="AL29" i="5" l="1"/>
  <c r="AL25" i="5"/>
  <c r="AK24" i="5"/>
  <c r="AL24" i="5" s="1"/>
  <c r="AK23" i="5"/>
  <c r="AL23" i="5" s="1"/>
  <c r="AL26" i="5"/>
  <c r="AL30" i="5"/>
  <c r="BA67" i="5"/>
  <c r="AI67" i="5" s="1"/>
  <c r="BC67" i="5" l="1"/>
  <c r="AK6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長崎県</author>
  </authors>
  <commentList>
    <comment ref="AQ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長崎県:</t>
        </r>
        <r>
          <rPr>
            <sz val="9"/>
            <color indexed="81"/>
            <rFont val="ＭＳ Ｐゴシック"/>
            <family val="3"/>
            <charset val="128"/>
          </rPr>
          <t xml:space="preserve">
○経験年数の調整は２８号加算（７年上限）を限度
○専修学校（専門学校等）の取扱
　 専修学校の認可要件
　 　専修学校は修業年限１年以上、年間授業時間数８００時間以上（夜間の学科は４５０
　 　時間以上）、学生数は常時４０人以上。
　　 各種学校は修業年限１年以上（簡易に習得できる技術・技芸等の課程は３ヶ月以上）、
　　 年間授業時間数６８０時間以上。
　 認可校の中で無認可コースがあることはない。要件を満たさない短期コースは「付帯
　 教育授業」と呼ばれ、専修学校としての授業とはみなさない（短期コースを継続して
　 ２年受けたとしても短大卒の資格に準ずるとすることはできない。）。
　 【１年未満コースは全て５０％で換算】
　（長崎公務員専門学校：１年未満の短期コースについては学校教育法上の専修学校に
　　関する規定とは無関係）</t>
        </r>
      </text>
    </comment>
    <comment ref="M18" authorId="0" shapeId="0" xr:uid="{00000000-0006-0000-02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>・短期大学を４年かけて卒業していないか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・免許が必要な職種の場合、免許取得日前の職歴があるか</t>
        </r>
      </text>
    </comment>
    <comment ref="AG1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長崎県:</t>
        </r>
        <r>
          <rPr>
            <sz val="9"/>
            <color indexed="81"/>
            <rFont val="ＭＳ Ｐゴシック"/>
            <family val="3"/>
            <charset val="128"/>
          </rPr>
          <t xml:space="preserve">
社福　資格なしでも
　　　　民間・臨時：５０
　　　　民間・正規：８０（通常）
　　　　　　　　　　　 １００（業務内容）
　　　　県・非常勤：８０あり
保育　民間・臨時：５０
　　　　民間・正規：１００
農業　県・非常勤：８０
　　　　県・臨時：５０
○免許職（医療職給料表適用）は免許にかかる仕事は１００
　 一般的なものは５０
○免許職は無免期間は０
○産休代替臨時職員から引き続き
　 育休代替の臨的になった場合、
　 産休代替の換算率は
　 看護師・保健師：５０⇒１００
　 農業：５０のまま
　 社福：５０のまま</t>
        </r>
      </text>
    </comment>
    <comment ref="AE80" authorId="0" shapeId="0" xr:uid="{00000000-0006-0000-02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適用外はないか。</t>
        </r>
      </text>
    </comment>
    <comment ref="N84" authorId="0" shapeId="0" xr:uid="{ACA6EEBB-8681-4D60-8C2B-2B932459C027}">
      <text>
        <r>
          <rPr>
            <b/>
            <sz val="9"/>
            <color indexed="81"/>
            <rFont val="ＭＳ Ｐゴシック"/>
            <family val="3"/>
            <charset val="128"/>
          </rPr>
          <t>昇給できる経年でないか。</t>
        </r>
      </text>
    </comment>
    <comment ref="M93" authorId="0" shapeId="0" xr:uid="{00000000-0006-0000-02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高卒基準でとっても実際の最終学歴をとる。</t>
        </r>
      </text>
    </comment>
    <comment ref="U93" authorId="0" shapeId="0" xr:uid="{00000000-0006-0000-0200-000007000000}">
      <text>
        <r>
          <rPr>
            <b/>
            <sz val="9"/>
            <color rgb="FF000000"/>
            <rFont val="ＭＳ Ｐゴシック"/>
            <family val="2"/>
            <charset val="128"/>
          </rPr>
          <t>給与学歴と連動</t>
        </r>
      </text>
    </comment>
    <comment ref="G94" authorId="0" shapeId="0" xr:uid="{00000000-0006-0000-0200-000008000000}">
      <text>
        <r>
          <rPr>
            <b/>
            <sz val="9"/>
            <color rgb="FF000000"/>
            <rFont val="ＭＳ Ｐゴシック"/>
            <family val="2"/>
            <charset val="128"/>
          </rPr>
          <t>長崎県</t>
        </r>
        <r>
          <rPr>
            <b/>
            <sz val="9"/>
            <color rgb="FF000000"/>
            <rFont val="ＭＳ Ｐゴシック"/>
            <family val="2"/>
            <charset val="128"/>
          </rPr>
          <t>: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○電算上給与学歴が「１２」でも「１７」でも修士ではなく大卒とみなす。従って経年起算は学超分のうち修士分も算入する。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小野 有佑美</author>
    <author>中尾 一哉</author>
  </authors>
  <commentList>
    <comment ref="M18" authorId="0" shapeId="0" xr:uid="{47C2227B-687A-4BED-9260-9B9BCC010914}">
      <text>
        <r>
          <rPr>
            <sz val="9"/>
            <color indexed="81"/>
            <rFont val="MS P ゴシック"/>
            <family val="3"/>
            <charset val="128"/>
          </rPr>
          <t>学歴・経歴入力時、左揃え
スペース無しで入力してください</t>
        </r>
      </text>
    </comment>
    <comment ref="AA54" authorId="1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記入する場合は取得、取得見込
をプルダウン選択で記入</t>
        </r>
      </text>
    </comment>
    <comment ref="AA55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記入する場合は取得、取得見込
をプルダウン選択で記入</t>
        </r>
      </text>
    </comment>
    <comment ref="AA56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記入する場合は取得、取得見込
をプルダウン選択で記入</t>
        </r>
      </text>
    </comment>
    <comment ref="AA57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記入する場合は取得、取得見込
をプルダウン選択で記入</t>
        </r>
      </text>
    </comment>
  </commentList>
</comments>
</file>

<file path=xl/sharedStrings.xml><?xml version="1.0" encoding="utf-8"?>
<sst xmlns="http://schemas.openxmlformats.org/spreadsheetml/2006/main" count="2278" uniqueCount="1616">
  <si>
    <t>履　　歴　　書</t>
    <rPh sb="0" eb="1">
      <t>クツ</t>
    </rPh>
    <rPh sb="3" eb="4">
      <t>レキ</t>
    </rPh>
    <rPh sb="6" eb="7">
      <t>ショ</t>
    </rPh>
    <phoneticPr fontId="1"/>
  </si>
  <si>
    <t>採用職種</t>
    <rPh sb="0" eb="2">
      <t>サイヨウ</t>
    </rPh>
    <rPh sb="2" eb="4">
      <t>ショクシュ</t>
    </rPh>
    <phoneticPr fontId="1"/>
  </si>
  <si>
    <t>行政</t>
    <rPh sb="0" eb="2">
      <t>ギョウセイ</t>
    </rPh>
    <phoneticPr fontId="9"/>
  </si>
  <si>
    <t>※書式を変更しないでください</t>
    <rPh sb="1" eb="3">
      <t>ショシキ</t>
    </rPh>
    <rPh sb="4" eb="6">
      <t>ヘンコウ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</si>
  <si>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</si>
  <si>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</si>
  <si>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</si>
  <si>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</si>
  <si>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</si>
  <si>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氏　　  名</t>
    <rPh sb="0" eb="1">
      <t>シ</t>
    </rPh>
    <rPh sb="5" eb="6">
      <t>メイ</t>
    </rPh>
    <phoneticPr fontId="1"/>
  </si>
  <si>
    <t>（満</t>
    <rPh sb="1" eb="2">
      <t>マン</t>
    </rPh>
    <phoneticPr fontId="1"/>
  </si>
  <si>
    <t>歳</t>
    <rPh sb="0" eb="1">
      <t>サイ</t>
    </rPh>
    <phoneticPr fontId="1"/>
  </si>
  <si>
    <t>）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</si>
  <si>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</si>
  <si>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</si>
  <si>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</t>
    <rPh sb="0" eb="2">
      <t>デンワ</t>
    </rPh>
    <phoneticPr fontId="1"/>
  </si>
  <si>
    <t>現住所　</t>
    <rPh sb="0" eb="3">
      <t>ゲンジュウショ</t>
    </rPh>
    <phoneticPr fontId="1"/>
  </si>
  <si>
    <t>〒</t>
    <phoneticPr fontId="1"/>
  </si>
  <si>
    <t>（現住所以外に連絡を希望する場合のみ記入）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</si>
  <si>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</si>
  <si>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</si>
  <si>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r>
      <t xml:space="preserve">学　　　　　　　　　　　　　歴
</t>
    </r>
    <r>
      <rPr>
        <sz val="8"/>
        <rFont val="ＭＳ Ｐ明朝"/>
        <family val="1"/>
        <charset val="128"/>
      </rPr>
      <t>（小学校以降の学歴を卒業見込も含めて記入。）</t>
    </r>
    <rPh sb="0" eb="1">
      <t>ガク</t>
    </rPh>
    <rPh sb="14" eb="15">
      <t>レキ</t>
    </rPh>
    <rPh sb="17" eb="20">
      <t>ショウガッコウ</t>
    </rPh>
    <rPh sb="20" eb="22">
      <t>イコウ</t>
    </rPh>
    <rPh sb="23" eb="25">
      <t>ガクレキ</t>
    </rPh>
    <rPh sb="26" eb="28">
      <t>ソツギョウ</t>
    </rPh>
    <rPh sb="28" eb="30">
      <t>ミコミ</t>
    </rPh>
    <rPh sb="31" eb="32">
      <t>フク</t>
    </rPh>
    <rPh sb="34" eb="36">
      <t>キニュウ</t>
    </rPh>
    <phoneticPr fontId="1"/>
  </si>
  <si>
    <t>元
号</t>
    <rPh sb="0" eb="1">
      <t>モト</t>
    </rPh>
    <rPh sb="2" eb="3">
      <t>ゴウ</t>
    </rPh>
    <phoneticPr fontId="1"/>
  </si>
  <si>
    <t>小学校卒業</t>
    <rPh sb="0" eb="3">
      <t>ショウガッコウ</t>
    </rPh>
    <rPh sb="3" eb="5">
      <t>ソツギョウ</t>
    </rPh>
    <phoneticPr fontId="1"/>
  </si>
  <si>
    <t>中学校卒業</t>
    <rPh sb="0" eb="3">
      <t>チュウガッコウ</t>
    </rPh>
    <rPh sb="3" eb="5">
      <t>ソツギョウ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</si>
  <si>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</si>
  <si>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卒業</t>
    <phoneticPr fontId="1"/>
  </si>
  <si>
    <t>※記入上の注意　　学歴・経歴は１つの学歴・経歴につき１行で記入すること（２行に分けて記入しない）</t>
    <rPh sb="1" eb="3">
      <t>キニュウ</t>
    </rPh>
    <rPh sb="3" eb="4">
      <t>ジョウ</t>
    </rPh>
    <rPh sb="5" eb="7">
      <t>チュウイ</t>
    </rPh>
    <rPh sb="9" eb="11">
      <t>ガクレキ</t>
    </rPh>
    <rPh sb="12" eb="14">
      <t>ケイレキ</t>
    </rPh>
    <rPh sb="18" eb="20">
      <t>ガクレキ</t>
    </rPh>
    <rPh sb="21" eb="23">
      <t>ケイレキ</t>
    </rPh>
    <rPh sb="27" eb="28">
      <t>ギョウ</t>
    </rPh>
    <rPh sb="29" eb="31">
      <t>キニュウ</t>
    </rPh>
    <rPh sb="37" eb="38">
      <t>ギョウ</t>
    </rPh>
    <rPh sb="39" eb="40">
      <t>ワ</t>
    </rPh>
    <rPh sb="42" eb="44">
      <t>キニュウ</t>
    </rPh>
    <phoneticPr fontId="1"/>
  </si>
  <si>
    <t>※上の経歴欄だけで記入しきれない場合は、経歴欄（別紙）も使用して下さい。</t>
    <rPh sb="1" eb="2">
      <t>ジョウ</t>
    </rPh>
    <rPh sb="3" eb="5">
      <t>ケイレキ</t>
    </rPh>
    <rPh sb="5" eb="6">
      <t>ラン</t>
    </rPh>
    <rPh sb="9" eb="11">
      <t>キニュウ</t>
    </rPh>
    <rPh sb="16" eb="18">
      <t>バアイ</t>
    </rPh>
    <rPh sb="20" eb="22">
      <t>ケイレキ</t>
    </rPh>
    <rPh sb="22" eb="23">
      <t>ラン</t>
    </rPh>
    <rPh sb="24" eb="26">
      <t>ベッシ</t>
    </rPh>
    <rPh sb="28" eb="30">
      <t>シヨウ</t>
    </rPh>
    <rPh sb="32" eb="33">
      <t>クダ</t>
    </rPh>
    <phoneticPr fontId="1"/>
  </si>
  <si>
    <t>月</t>
    <rPh sb="0" eb="1">
      <t>ツキ</t>
    </rPh>
    <phoneticPr fontId="1"/>
  </si>
  <si>
    <t>賞罰</t>
    <rPh sb="0" eb="2">
      <t>ショウバツ</t>
    </rPh>
    <phoneticPr fontId="1"/>
  </si>
  <si>
    <r>
      <t xml:space="preserve">①免許・資格
</t>
    </r>
    <r>
      <rPr>
        <sz val="8"/>
        <rFont val="ＭＳ Ｐ明朝"/>
        <family val="1"/>
        <charset val="128"/>
      </rPr>
      <t>（</t>
    </r>
    <r>
      <rPr>
        <b/>
        <u/>
        <sz val="8"/>
        <rFont val="ＭＳ Ｐ明朝"/>
        <family val="1"/>
        <charset val="128"/>
      </rPr>
      <t>取得が採用条件</t>
    </r>
    <r>
      <rPr>
        <u/>
        <sz val="8"/>
        <rFont val="ＭＳ Ｐ明朝"/>
        <family val="1"/>
        <charset val="128"/>
      </rPr>
      <t>となる免許・資格を記入・・・医師、獣医師、薬剤師、保健師など</t>
    </r>
    <r>
      <rPr>
        <sz val="8"/>
        <rFont val="ＭＳ Ｐ明朝"/>
        <family val="1"/>
        <charset val="128"/>
      </rPr>
      <t>）</t>
    </r>
    <rPh sb="1" eb="3">
      <t>メンキョ</t>
    </rPh>
    <rPh sb="4" eb="6">
      <t>シカク</t>
    </rPh>
    <rPh sb="8" eb="10">
      <t>シュトク</t>
    </rPh>
    <rPh sb="11" eb="13">
      <t>サイヨウ</t>
    </rPh>
    <rPh sb="13" eb="15">
      <t>ジョウケン</t>
    </rPh>
    <rPh sb="18" eb="20">
      <t>メンキョ</t>
    </rPh>
    <rPh sb="21" eb="23">
      <t>シカク</t>
    </rPh>
    <rPh sb="24" eb="26">
      <t>キニュウ</t>
    </rPh>
    <rPh sb="29" eb="31">
      <t>イシ</t>
    </rPh>
    <rPh sb="32" eb="35">
      <t>ジュウイシ</t>
    </rPh>
    <rPh sb="36" eb="39">
      <t>ヤクザイシ</t>
    </rPh>
    <rPh sb="40" eb="43">
      <t>ホケンシ</t>
    </rPh>
    <phoneticPr fontId="1"/>
  </si>
  <si>
    <r>
      <t xml:space="preserve">②免許・資格
</t>
    </r>
    <r>
      <rPr>
        <sz val="8"/>
        <rFont val="ＭＳ Ｐ明朝"/>
        <family val="1"/>
        <charset val="128"/>
      </rPr>
      <t>（</t>
    </r>
    <r>
      <rPr>
        <u/>
        <sz val="8"/>
        <rFont val="ＭＳ Ｐ明朝"/>
        <family val="1"/>
        <charset val="128"/>
      </rPr>
      <t>①以外の免許・資格を記入・・・社会福祉士、精神保健福祉士など</t>
    </r>
    <r>
      <rPr>
        <sz val="8"/>
        <rFont val="ＭＳ Ｐ明朝"/>
        <family val="1"/>
        <charset val="128"/>
      </rPr>
      <t>）</t>
    </r>
    <rPh sb="1" eb="3">
      <t>メンキョ</t>
    </rPh>
    <rPh sb="4" eb="6">
      <t>シカク</t>
    </rPh>
    <rPh sb="9" eb="11">
      <t>イガイ</t>
    </rPh>
    <rPh sb="12" eb="14">
      <t>メンキョ</t>
    </rPh>
    <rPh sb="15" eb="17">
      <t>シカク</t>
    </rPh>
    <rPh sb="18" eb="20">
      <t>キニュウ</t>
    </rPh>
    <rPh sb="23" eb="25">
      <t>シャカイ</t>
    </rPh>
    <rPh sb="25" eb="27">
      <t>フクシ</t>
    </rPh>
    <rPh sb="27" eb="28">
      <t>シ</t>
    </rPh>
    <rPh sb="29" eb="31">
      <t>セイシン</t>
    </rPh>
    <rPh sb="31" eb="33">
      <t>ホケン</t>
    </rPh>
    <rPh sb="33" eb="35">
      <t>フクシ</t>
    </rPh>
    <rPh sb="35" eb="36">
      <t>シ</t>
    </rPh>
    <phoneticPr fontId="1"/>
  </si>
  <si>
    <t>志望の動機、特技、好きな学科など</t>
    <rPh sb="0" eb="2">
      <t>シボウ</t>
    </rPh>
    <rPh sb="3" eb="5">
      <t>ドウキ</t>
    </rPh>
    <rPh sb="6" eb="8">
      <t>トクギ</t>
    </rPh>
    <rPh sb="9" eb="10">
      <t>ス</t>
    </rPh>
    <rPh sb="12" eb="14">
      <t>ガッカ</t>
    </rPh>
    <phoneticPr fontId="1"/>
  </si>
  <si>
    <t>扶養家族数（配偶者を除く）</t>
    <rPh sb="0" eb="2">
      <t>フヨウ</t>
    </rPh>
    <rPh sb="2" eb="4">
      <t>カゾク</t>
    </rPh>
    <rPh sb="4" eb="5">
      <t>スウ</t>
    </rPh>
    <rPh sb="6" eb="9">
      <t>ハイグウシャ</t>
    </rPh>
    <rPh sb="10" eb="11">
      <t>ノゾ</t>
    </rPh>
    <phoneticPr fontId="1"/>
  </si>
  <si>
    <t>人</t>
    <rPh sb="0" eb="1">
      <t>ニン</t>
    </rPh>
    <phoneticPr fontId="1"/>
  </si>
  <si>
    <t>配偶者</t>
    <rPh sb="0" eb="3">
      <t>ハイグウシャ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</si>
  <si>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</si>
  <si>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</si>
  <si>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</si>
  <si>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本人希望欄（特に給料・職種・勤務時間・勤務地・その他についての希望があれば記入</t>
    <rPh sb="0" eb="2">
      <t>ホンニン</t>
    </rPh>
    <rPh sb="2" eb="4">
      <t>キボウ</t>
    </rPh>
    <rPh sb="4" eb="5">
      <t>ラン</t>
    </rPh>
    <rPh sb="6" eb="7">
      <t>トク</t>
    </rPh>
    <rPh sb="8" eb="10">
      <t>キュウリョウ</t>
    </rPh>
    <rPh sb="11" eb="13">
      <t>ショクシュ</t>
    </rPh>
    <rPh sb="14" eb="16">
      <t>キンム</t>
    </rPh>
    <rPh sb="16" eb="18">
      <t>ジカン</t>
    </rPh>
    <rPh sb="19" eb="22">
      <t>キンムチ</t>
    </rPh>
    <rPh sb="25" eb="26">
      <t>タ</t>
    </rPh>
    <rPh sb="31" eb="33">
      <t>キボウ</t>
    </rPh>
    <rPh sb="37" eb="39">
      <t>キニュウ</t>
    </rPh>
    <phoneticPr fontId="1"/>
  </si>
  <si>
    <t>保護者（本人が未成年者の場合のみ記入）</t>
    <rPh sb="0" eb="3">
      <t>ホゴシャ</t>
    </rPh>
    <rPh sb="4" eb="6">
      <t>ホンニン</t>
    </rPh>
    <rPh sb="7" eb="10">
      <t>ミセイネン</t>
    </rPh>
    <rPh sb="10" eb="11">
      <t>シャ</t>
    </rPh>
    <rPh sb="12" eb="14">
      <t>バアイ</t>
    </rPh>
    <rPh sb="16" eb="18">
      <t>キニュウ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</si>
  <si>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</si>
  <si>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</si>
  <si>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昭和</t>
    <rPh sb="0" eb="2">
      <t>ショウワ</t>
    </rPh>
    <phoneticPr fontId="1"/>
  </si>
  <si>
    <t>S</t>
    <phoneticPr fontId="1"/>
  </si>
  <si>
    <t>取得</t>
    <rPh sb="0" eb="2">
      <t>シュトク</t>
    </rPh>
    <phoneticPr fontId="1"/>
  </si>
  <si>
    <t>平成</t>
    <rPh sb="0" eb="2">
      <t>ヘイセイ</t>
    </rPh>
    <phoneticPr fontId="1"/>
  </si>
  <si>
    <t>H</t>
    <phoneticPr fontId="1"/>
  </si>
  <si>
    <t>取得見込</t>
    <rPh sb="0" eb="2">
      <t>シュトク</t>
    </rPh>
    <rPh sb="2" eb="4">
      <t>ミコ</t>
    </rPh>
    <phoneticPr fontId="1"/>
  </si>
  <si>
    <t>R</t>
    <phoneticPr fontId="1"/>
  </si>
  <si>
    <t>○</t>
    <phoneticPr fontId="1"/>
  </si>
  <si>
    <t>経歴欄（別紙）　</t>
    <rPh sb="0" eb="2">
      <t>ケイレキ</t>
    </rPh>
    <rPh sb="2" eb="3">
      <t>ラン</t>
    </rPh>
    <rPh sb="4" eb="6">
      <t>ベッシ</t>
    </rPh>
    <phoneticPr fontId="1"/>
  </si>
  <si>
    <t>経　　　　　　　　　　　　　歴</t>
    <rPh sb="0" eb="1">
      <t>キョウ</t>
    </rPh>
    <rPh sb="14" eb="15">
      <t>レキ</t>
    </rPh>
    <phoneticPr fontId="1"/>
  </si>
  <si>
    <t>しんさい　たろう</t>
    <phoneticPr fontId="1"/>
  </si>
  <si>
    <t>新採　太郎</t>
    <rPh sb="0" eb="1">
      <t>シン</t>
    </rPh>
    <rPh sb="1" eb="2">
      <t>サイ</t>
    </rPh>
    <rPh sb="3" eb="5">
      <t>タロウ</t>
    </rPh>
    <phoneticPr fontId="1"/>
  </si>
  <si>
    <t>ながさきけんながさきしおのうえまち</t>
    <phoneticPr fontId="1"/>
  </si>
  <si>
    <t>850-8570</t>
    <phoneticPr fontId="1"/>
  </si>
  <si>
    <t>095-824-1111</t>
    <phoneticPr fontId="1"/>
  </si>
  <si>
    <t>長崎県長崎市尾上町3-1</t>
    <rPh sb="0" eb="3">
      <t>ナガサキケン</t>
    </rPh>
    <rPh sb="3" eb="6">
      <t>ナガサキシ</t>
    </rPh>
    <rPh sb="6" eb="9">
      <t>オノウエマチ</t>
    </rPh>
    <phoneticPr fontId="1"/>
  </si>
  <si>
    <r>
      <t xml:space="preserve">学　　　　　　　　　　　　　歴
</t>
    </r>
    <r>
      <rPr>
        <sz val="8"/>
        <rFont val="ＭＳ Ｐ明朝"/>
        <family val="1"/>
        <charset val="128"/>
      </rPr>
      <t>（小学校以降の学歴を記入）</t>
    </r>
    <rPh sb="0" eb="1">
      <t>ガク</t>
    </rPh>
    <rPh sb="14" eb="15">
      <t>レキ</t>
    </rPh>
    <rPh sb="17" eb="20">
      <t>ショウガッコウ</t>
    </rPh>
    <rPh sb="20" eb="22">
      <t>イコウ</t>
    </rPh>
    <rPh sb="23" eb="25">
      <t>ガクレキ</t>
    </rPh>
    <rPh sb="26" eb="28">
      <t>キニュウ</t>
    </rPh>
    <phoneticPr fontId="1"/>
  </si>
  <si>
    <t>ｘｘ町立ｘｘ</t>
    <rPh sb="2" eb="3">
      <t>チョウ</t>
    </rPh>
    <rPh sb="3" eb="4">
      <t>リツ</t>
    </rPh>
    <phoneticPr fontId="1"/>
  </si>
  <si>
    <t>ｘｘ市立ｘｘ</t>
    <rPh sb="2" eb="4">
      <t>シリツ</t>
    </rPh>
    <phoneticPr fontId="1"/>
  </si>
  <si>
    <t>長崎県立ｘｘ</t>
    <rPh sb="0" eb="2">
      <t>ナガサキ</t>
    </rPh>
    <rPh sb="2" eb="4">
      <t>ケンリツ</t>
    </rPh>
    <phoneticPr fontId="1"/>
  </si>
  <si>
    <r>
      <t xml:space="preserve">経　　　　　　　　　　　　　歴
</t>
    </r>
    <r>
      <rPr>
        <sz val="8"/>
        <rFont val="ＭＳ Ｐ明朝"/>
        <family val="1"/>
        <charset val="128"/>
      </rPr>
      <t>（上記学歴欄に記入した</t>
    </r>
    <r>
      <rPr>
        <u/>
        <sz val="8"/>
        <rFont val="ＭＳ Ｐ明朝"/>
        <family val="1"/>
        <charset val="128"/>
      </rPr>
      <t>高校以降</t>
    </r>
    <r>
      <rPr>
        <sz val="8"/>
        <rFont val="ＭＳ Ｐ明朝"/>
        <family val="1"/>
        <charset val="128"/>
      </rPr>
      <t>の学歴と職歴を記入）</t>
    </r>
    <rPh sb="0" eb="1">
      <t>キョウ</t>
    </rPh>
    <rPh sb="14" eb="15">
      <t>レキ</t>
    </rPh>
    <rPh sb="17" eb="19">
      <t>ジョウキ</t>
    </rPh>
    <rPh sb="19" eb="21">
      <t>ガクレキ</t>
    </rPh>
    <rPh sb="21" eb="22">
      <t>ラン</t>
    </rPh>
    <rPh sb="23" eb="25">
      <t>キニュウ</t>
    </rPh>
    <rPh sb="27" eb="29">
      <t>コウコウ</t>
    </rPh>
    <rPh sb="29" eb="31">
      <t>イコウ</t>
    </rPh>
    <rPh sb="32" eb="34">
      <t>ガクレキ</t>
    </rPh>
    <rPh sb="35" eb="37">
      <t>ショクレキ</t>
    </rPh>
    <rPh sb="38" eb="40">
      <t>キニュウ</t>
    </rPh>
    <phoneticPr fontId="1"/>
  </si>
  <si>
    <t>長崎県立ｘｘ高等学校卒業</t>
    <rPh sb="0" eb="4">
      <t>ナガサキケンリツ</t>
    </rPh>
    <rPh sb="6" eb="8">
      <t>コウトウ</t>
    </rPh>
    <rPh sb="8" eb="10">
      <t>ガッコウ</t>
    </rPh>
    <rPh sb="10" eb="12">
      <t>ソツギョウ</t>
    </rPh>
    <phoneticPr fontId="1"/>
  </si>
  <si>
    <t>無職</t>
    <rPh sb="0" eb="2">
      <t>ムショク</t>
    </rPh>
    <phoneticPr fontId="1"/>
  </si>
  <si>
    <r>
      <t xml:space="preserve">①免許・資格
</t>
    </r>
    <r>
      <rPr>
        <sz val="8"/>
        <rFont val="ＭＳ Ｐ明朝"/>
        <family val="1"/>
        <charset val="128"/>
      </rPr>
      <t>（</t>
    </r>
    <r>
      <rPr>
        <u/>
        <sz val="8"/>
        <rFont val="ＭＳ Ｐ明朝"/>
        <family val="1"/>
        <charset val="128"/>
      </rPr>
      <t>取得が採用条件となる免許・資格を記入・・・医師、獣医師、薬剤師、保健師など</t>
    </r>
    <r>
      <rPr>
        <sz val="8"/>
        <rFont val="ＭＳ Ｐ明朝"/>
        <family val="1"/>
        <charset val="128"/>
      </rPr>
      <t>）</t>
    </r>
    <rPh sb="1" eb="3">
      <t>メンキョ</t>
    </rPh>
    <rPh sb="4" eb="6">
      <t>シカク</t>
    </rPh>
    <rPh sb="8" eb="10">
      <t>シュトク</t>
    </rPh>
    <rPh sb="11" eb="13">
      <t>サイヨウ</t>
    </rPh>
    <rPh sb="13" eb="15">
      <t>ジョウケン</t>
    </rPh>
    <rPh sb="18" eb="20">
      <t>メンキョ</t>
    </rPh>
    <rPh sb="21" eb="23">
      <t>シカク</t>
    </rPh>
    <rPh sb="24" eb="26">
      <t>キニュウ</t>
    </rPh>
    <rPh sb="29" eb="31">
      <t>イシ</t>
    </rPh>
    <rPh sb="32" eb="35">
      <t>ジュウイシ</t>
    </rPh>
    <rPh sb="36" eb="39">
      <t>ヤクザイシ</t>
    </rPh>
    <rPh sb="40" eb="43">
      <t>ホケンシ</t>
    </rPh>
    <phoneticPr fontId="1"/>
  </si>
  <si>
    <t>保健師免許</t>
    <rPh sb="0" eb="3">
      <t>ホケンシ</t>
    </rPh>
    <rPh sb="3" eb="5">
      <t>メンキョ</t>
    </rPh>
    <phoneticPr fontId="1"/>
  </si>
  <si>
    <r>
      <t xml:space="preserve">②免許・資格
</t>
    </r>
    <r>
      <rPr>
        <sz val="8"/>
        <rFont val="ＭＳ Ｐ明朝"/>
        <family val="1"/>
        <charset val="128"/>
      </rPr>
      <t>（</t>
    </r>
    <r>
      <rPr>
        <u/>
        <sz val="8"/>
        <rFont val="ＭＳ Ｐ明朝"/>
        <family val="1"/>
        <charset val="128"/>
      </rPr>
      <t>①以外の免許・資格を記入・・・社会福祉士、精神保健福祉士など</t>
    </r>
    <r>
      <rPr>
        <sz val="8"/>
        <rFont val="ＭＳ Ｐ明朝"/>
        <family val="1"/>
        <charset val="128"/>
      </rPr>
      <t>）</t>
    </r>
    <rPh sb="1" eb="3">
      <t>メンキョ</t>
    </rPh>
    <rPh sb="4" eb="6">
      <t>シカク</t>
    </rPh>
    <rPh sb="9" eb="11">
      <t>イガイ</t>
    </rPh>
    <rPh sb="12" eb="14">
      <t>メンキョ</t>
    </rPh>
    <rPh sb="15" eb="17">
      <t>シカク</t>
    </rPh>
    <rPh sb="18" eb="20">
      <t>キニュウ</t>
    </rPh>
    <phoneticPr fontId="1"/>
  </si>
  <si>
    <t>普通自動車免許取得</t>
    <rPh sb="0" eb="2">
      <t>フツウ</t>
    </rPh>
    <rPh sb="2" eb="5">
      <t>ジドウシャ</t>
    </rPh>
    <rPh sb="5" eb="7">
      <t>メンキョ</t>
    </rPh>
    <rPh sb="7" eb="9">
      <t>シュトク</t>
    </rPh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</si>
  <si>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</si>
  <si>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1"/>
  </si>
  <si>
    <t>履歴書　経歴欄の記載例</t>
    <rPh sb="0" eb="2">
      <t>リレキ</t>
    </rPh>
    <rPh sb="2" eb="3">
      <t>ショ</t>
    </rPh>
    <rPh sb="4" eb="6">
      <t>ケイレキ</t>
    </rPh>
    <rPh sb="6" eb="7">
      <t>ラン</t>
    </rPh>
    <rPh sb="8" eb="10">
      <t>キサイ</t>
    </rPh>
    <rPh sb="10" eb="11">
      <t>レイ</t>
    </rPh>
    <phoneticPr fontId="1"/>
  </si>
  <si>
    <t>注）</t>
    <rPh sb="0" eb="1">
      <t>チュウ</t>
    </rPh>
    <phoneticPr fontId="1"/>
  </si>
  <si>
    <t>・高校以降の学歴、職歴を時系列に記載すること</t>
    <rPh sb="1" eb="3">
      <t>コウコウ</t>
    </rPh>
    <rPh sb="3" eb="5">
      <t>イコウ</t>
    </rPh>
    <rPh sb="6" eb="8">
      <t>ガクレキ</t>
    </rPh>
    <rPh sb="9" eb="11">
      <t>ショクレキ</t>
    </rPh>
    <rPh sb="12" eb="15">
      <t>ジケイレツ</t>
    </rPh>
    <rPh sb="16" eb="18">
      <t>キサイ</t>
    </rPh>
    <phoneticPr fontId="1"/>
  </si>
  <si>
    <t>・就学、就労期間以外の期間は無職で記載すること</t>
    <rPh sb="1" eb="3">
      <t>シュウガク</t>
    </rPh>
    <rPh sb="4" eb="6">
      <t>シュウロウ</t>
    </rPh>
    <rPh sb="6" eb="8">
      <t>キカン</t>
    </rPh>
    <rPh sb="8" eb="10">
      <t>イガイ</t>
    </rPh>
    <rPh sb="11" eb="13">
      <t>キカン</t>
    </rPh>
    <rPh sb="14" eb="16">
      <t>ムショク</t>
    </rPh>
    <rPh sb="17" eb="19">
      <t>キサイ</t>
    </rPh>
    <phoneticPr fontId="1"/>
  </si>
  <si>
    <t>記載例①　大学在学中の方</t>
    <rPh sb="0" eb="2">
      <t>キサイ</t>
    </rPh>
    <rPh sb="2" eb="3">
      <t>レイ</t>
    </rPh>
    <rPh sb="5" eb="7">
      <t>ダイガク</t>
    </rPh>
    <rPh sb="7" eb="9">
      <t>ザイガク</t>
    </rPh>
    <rPh sb="9" eb="10">
      <t>チュウ</t>
    </rPh>
    <rPh sb="11" eb="12">
      <t>カタ</t>
    </rPh>
    <phoneticPr fontId="1"/>
  </si>
  <si>
    <t>　　・高校卒業（令和3年3月）</t>
    <rPh sb="8" eb="10">
      <t>レイワ</t>
    </rPh>
    <rPh sb="11" eb="12">
      <t>ネン</t>
    </rPh>
    <rPh sb="12" eb="13">
      <t>ヘイネン</t>
    </rPh>
    <rPh sb="13" eb="14">
      <t>ガツ</t>
    </rPh>
    <phoneticPr fontId="1"/>
  </si>
  <si>
    <t>　　・大学入学（令和3年4月）</t>
    <rPh sb="3" eb="5">
      <t>ダイガク</t>
    </rPh>
    <rPh sb="5" eb="7">
      <t>ニュウガク</t>
    </rPh>
    <rPh sb="8" eb="10">
      <t>レイワ</t>
    </rPh>
    <rPh sb="11" eb="12">
      <t>ネン</t>
    </rPh>
    <rPh sb="12" eb="13">
      <t>ヘイネン</t>
    </rPh>
    <rPh sb="13" eb="14">
      <t>ガツ</t>
    </rPh>
    <phoneticPr fontId="1"/>
  </si>
  <si>
    <t>　　・大学卒業見込（令和7年3月）　　の場合</t>
    <rPh sb="3" eb="5">
      <t>ダイガク</t>
    </rPh>
    <rPh sb="5" eb="7">
      <t>ソツギョウ</t>
    </rPh>
    <rPh sb="7" eb="9">
      <t>ミコ</t>
    </rPh>
    <rPh sb="10" eb="11">
      <t>レイ</t>
    </rPh>
    <rPh sb="11" eb="12">
      <t>ワ</t>
    </rPh>
    <rPh sb="13" eb="14">
      <t>ネン</t>
    </rPh>
    <rPh sb="15" eb="16">
      <t>ガツ</t>
    </rPh>
    <rPh sb="20" eb="22">
      <t>バアイ</t>
    </rPh>
    <phoneticPr fontId="1"/>
  </si>
  <si>
    <t>令和</t>
    <rPh sb="0" eb="2">
      <t>レイワ</t>
    </rPh>
    <phoneticPr fontId="1"/>
  </si>
  <si>
    <t>ｘｘ県立ｘｘ高等学校卒業</t>
    <phoneticPr fontId="1"/>
  </si>
  <si>
    <t>記載例②　高校在学中の方</t>
    <rPh sb="0" eb="2">
      <t>キサイ</t>
    </rPh>
    <rPh sb="2" eb="3">
      <t>レイ</t>
    </rPh>
    <rPh sb="5" eb="7">
      <t>コウコウ</t>
    </rPh>
    <rPh sb="7" eb="9">
      <t>ザイガク</t>
    </rPh>
    <rPh sb="9" eb="10">
      <t>チュウ</t>
    </rPh>
    <rPh sb="11" eb="12">
      <t>カタ</t>
    </rPh>
    <phoneticPr fontId="1"/>
  </si>
  <si>
    <t>　　・高校卒業見込（令和7年3月）　　の場合</t>
    <rPh sb="7" eb="9">
      <t>ミコ</t>
    </rPh>
    <rPh sb="10" eb="12">
      <t>レイワ</t>
    </rPh>
    <rPh sb="13" eb="14">
      <t>ネン</t>
    </rPh>
    <rPh sb="15" eb="16">
      <t>ガツ</t>
    </rPh>
    <phoneticPr fontId="1"/>
  </si>
  <si>
    <t>ｘｘ県立ｘｘ高等学校卒業見込</t>
    <rPh sb="12" eb="14">
      <t>ミコ</t>
    </rPh>
    <phoneticPr fontId="1"/>
  </si>
  <si>
    <t>記載例③　学校等を卒業済の方（１）</t>
    <rPh sb="0" eb="2">
      <t>キサイ</t>
    </rPh>
    <rPh sb="2" eb="3">
      <t>レイ</t>
    </rPh>
    <rPh sb="5" eb="7">
      <t>ガッコウ</t>
    </rPh>
    <rPh sb="7" eb="8">
      <t>トウ</t>
    </rPh>
    <rPh sb="9" eb="11">
      <t>ソツギョウ</t>
    </rPh>
    <rPh sb="11" eb="12">
      <t>ズ</t>
    </rPh>
    <rPh sb="13" eb="14">
      <t>カタ</t>
    </rPh>
    <phoneticPr fontId="1"/>
  </si>
  <si>
    <t>　　・高校卒業（平成27年3月）</t>
    <rPh sb="8" eb="10">
      <t>ヘイセイ</t>
    </rPh>
    <rPh sb="12" eb="13">
      <t>ネン</t>
    </rPh>
    <rPh sb="14" eb="15">
      <t>ガツ</t>
    </rPh>
    <phoneticPr fontId="1"/>
  </si>
  <si>
    <t>　　・大学入学（平成27年4月）</t>
    <rPh sb="3" eb="5">
      <t>ダイガク</t>
    </rPh>
    <rPh sb="5" eb="7">
      <t>ニュウガク</t>
    </rPh>
    <rPh sb="8" eb="10">
      <t>ヘイセイ</t>
    </rPh>
    <rPh sb="12" eb="13">
      <t>ネン</t>
    </rPh>
    <rPh sb="14" eb="15">
      <t>ガツ</t>
    </rPh>
    <phoneticPr fontId="1"/>
  </si>
  <si>
    <t>　　・大学卒業（平成31年3月）</t>
    <rPh sb="3" eb="5">
      <t>ダイガク</t>
    </rPh>
    <rPh sb="5" eb="7">
      <t>ソツギョウ</t>
    </rPh>
    <rPh sb="7" eb="8">
      <t>ネン</t>
    </rPh>
    <rPh sb="8" eb="10">
      <t>ヘイセイ</t>
    </rPh>
    <phoneticPr fontId="1"/>
  </si>
  <si>
    <t>　　・大学院入学（平成31年4月）</t>
    <rPh sb="3" eb="5">
      <t>ダイガク</t>
    </rPh>
    <rPh sb="5" eb="6">
      <t>イン</t>
    </rPh>
    <rPh sb="6" eb="8">
      <t>ニュウガク</t>
    </rPh>
    <rPh sb="9" eb="11">
      <t>ヘイセイ</t>
    </rPh>
    <rPh sb="13" eb="14">
      <t>ネン</t>
    </rPh>
    <rPh sb="14" eb="15">
      <t>ヘイネン</t>
    </rPh>
    <rPh sb="15" eb="16">
      <t>ガツ</t>
    </rPh>
    <phoneticPr fontId="1"/>
  </si>
  <si>
    <t>　　・大学院修了（令和3年3月）　以降、就学、就労期間なし　　の場合</t>
    <rPh sb="3" eb="5">
      <t>ダイガク</t>
    </rPh>
    <rPh sb="5" eb="6">
      <t>イン</t>
    </rPh>
    <rPh sb="6" eb="8">
      <t>シュウリョウ</t>
    </rPh>
    <rPh sb="9" eb="11">
      <t>レイワ</t>
    </rPh>
    <rPh sb="12" eb="13">
      <t>ネン</t>
    </rPh>
    <rPh sb="14" eb="15">
      <t>ガツ</t>
    </rPh>
    <phoneticPr fontId="1"/>
  </si>
  <si>
    <t>ｘｘ大学ｘｘ学部卒業</t>
    <phoneticPr fontId="1"/>
  </si>
  <si>
    <t>ｘｘ大学大学院ｘｘｘｘ修了</t>
    <rPh sb="4" eb="6">
      <t>ダイガク</t>
    </rPh>
    <rPh sb="6" eb="7">
      <t>イン</t>
    </rPh>
    <rPh sb="11" eb="13">
      <t>シュウリョウ</t>
    </rPh>
    <phoneticPr fontId="1"/>
  </si>
  <si>
    <t>記載例④　学校等を卒業済の方（２）</t>
    <rPh sb="0" eb="2">
      <t>キサイ</t>
    </rPh>
    <rPh sb="2" eb="3">
      <t>レイ</t>
    </rPh>
    <rPh sb="5" eb="7">
      <t>ガッコウ</t>
    </rPh>
    <rPh sb="7" eb="8">
      <t>トウ</t>
    </rPh>
    <rPh sb="9" eb="11">
      <t>ソツギョウ</t>
    </rPh>
    <rPh sb="11" eb="12">
      <t>ズ</t>
    </rPh>
    <rPh sb="13" eb="14">
      <t>カタ</t>
    </rPh>
    <phoneticPr fontId="1"/>
  </si>
  <si>
    <t>　　・専門学校入学（平成28年4月）</t>
    <rPh sb="3" eb="5">
      <t>センモン</t>
    </rPh>
    <rPh sb="5" eb="7">
      <t>ガッコウ</t>
    </rPh>
    <rPh sb="7" eb="9">
      <t>ニュウガク</t>
    </rPh>
    <rPh sb="10" eb="12">
      <t>ヘイセイ</t>
    </rPh>
    <rPh sb="14" eb="15">
      <t>ネン</t>
    </rPh>
    <rPh sb="16" eb="17">
      <t>ガツ</t>
    </rPh>
    <phoneticPr fontId="1"/>
  </si>
  <si>
    <t>　　・専門学校卒業（平成30年3月）</t>
    <rPh sb="3" eb="5">
      <t>センモン</t>
    </rPh>
    <rPh sb="5" eb="7">
      <t>ガッコウ</t>
    </rPh>
    <rPh sb="7" eb="9">
      <t>ソツギョウ</t>
    </rPh>
    <rPh sb="10" eb="12">
      <t>ヘイセイ</t>
    </rPh>
    <rPh sb="14" eb="15">
      <t>ネン</t>
    </rPh>
    <rPh sb="16" eb="17">
      <t>ガツ</t>
    </rPh>
    <phoneticPr fontId="1"/>
  </si>
  <si>
    <t>　　・民間企業①入社（平成30年7月）</t>
    <rPh sb="3" eb="5">
      <t>ミンカン</t>
    </rPh>
    <rPh sb="5" eb="7">
      <t>キギョウ</t>
    </rPh>
    <rPh sb="8" eb="10">
      <t>ニュウシャ</t>
    </rPh>
    <rPh sb="11" eb="13">
      <t>ヘイセイ</t>
    </rPh>
    <rPh sb="15" eb="16">
      <t>ネン</t>
    </rPh>
    <rPh sb="17" eb="18">
      <t>ガツ</t>
    </rPh>
    <phoneticPr fontId="1"/>
  </si>
  <si>
    <t>　　・民間企業①退社（令和2年3月）</t>
    <rPh sb="3" eb="5">
      <t>ミンカン</t>
    </rPh>
    <rPh sb="5" eb="7">
      <t>キギョウ</t>
    </rPh>
    <rPh sb="8" eb="10">
      <t>タイシャ</t>
    </rPh>
    <rPh sb="11" eb="13">
      <t>レイワ</t>
    </rPh>
    <rPh sb="14" eb="15">
      <t>ネン</t>
    </rPh>
    <rPh sb="15" eb="16">
      <t>ヘイネン</t>
    </rPh>
    <rPh sb="16" eb="17">
      <t>ガツ</t>
    </rPh>
    <phoneticPr fontId="1"/>
  </si>
  <si>
    <t>　　・民間企業②入社（令和2年4月） 　以降、現在も勤務中　の場合</t>
    <rPh sb="3" eb="5">
      <t>ミンカン</t>
    </rPh>
    <rPh sb="5" eb="7">
      <t>キギョウ</t>
    </rPh>
    <rPh sb="8" eb="10">
      <t>ニュウシャ</t>
    </rPh>
    <rPh sb="11" eb="13">
      <t>レイワ</t>
    </rPh>
    <rPh sb="14" eb="15">
      <t>ネン</t>
    </rPh>
    <rPh sb="15" eb="16">
      <t>ヘイネン</t>
    </rPh>
    <rPh sb="16" eb="17">
      <t>ガツ</t>
    </rPh>
    <rPh sb="20" eb="22">
      <t>イコウ</t>
    </rPh>
    <rPh sb="23" eb="25">
      <t>ゲンザイ</t>
    </rPh>
    <rPh sb="26" eb="29">
      <t>キンムチュウ</t>
    </rPh>
    <phoneticPr fontId="1"/>
  </si>
  <si>
    <t>ｘｘ専門学校卒業</t>
    <rPh sb="2" eb="4">
      <t>センモン</t>
    </rPh>
    <rPh sb="4" eb="6">
      <t>ガッコウ</t>
    </rPh>
    <rPh sb="6" eb="8">
      <t>ソツギョウ</t>
    </rPh>
    <phoneticPr fontId="1"/>
  </si>
  <si>
    <t>株式会社ｘｘｘ工業</t>
    <rPh sb="0" eb="2">
      <t>カブシキ</t>
    </rPh>
    <rPh sb="2" eb="4">
      <t>カイシャ</t>
    </rPh>
    <rPh sb="7" eb="9">
      <t>コウギョウ</t>
    </rPh>
    <phoneticPr fontId="1"/>
  </si>
  <si>
    <t>社会福祉法人ｘｘｘ病院</t>
    <rPh sb="0" eb="2">
      <t>シャカイ</t>
    </rPh>
    <rPh sb="2" eb="4">
      <t>フクシ</t>
    </rPh>
    <rPh sb="4" eb="6">
      <t>ホウジン</t>
    </rPh>
    <rPh sb="9" eb="11">
      <t>ビョウイン</t>
    </rPh>
    <phoneticPr fontId="1"/>
  </si>
  <si>
    <t>記載例⑤　学校等を卒業済の方（３）</t>
    <rPh sb="0" eb="2">
      <t>キサイ</t>
    </rPh>
    <rPh sb="2" eb="3">
      <t>レイ</t>
    </rPh>
    <rPh sb="5" eb="7">
      <t>ガッコウ</t>
    </rPh>
    <rPh sb="7" eb="8">
      <t>トウ</t>
    </rPh>
    <rPh sb="9" eb="11">
      <t>ソツギョウ</t>
    </rPh>
    <rPh sb="11" eb="12">
      <t>ズ</t>
    </rPh>
    <rPh sb="13" eb="14">
      <t>カタ</t>
    </rPh>
    <phoneticPr fontId="1"/>
  </si>
  <si>
    <t>　　・高校卒業（平成23年3月）</t>
    <rPh sb="8" eb="10">
      <t>ヘイセイ</t>
    </rPh>
    <rPh sb="12" eb="13">
      <t>ネン</t>
    </rPh>
    <rPh sb="14" eb="15">
      <t>ガツ</t>
    </rPh>
    <phoneticPr fontId="1"/>
  </si>
  <si>
    <t>　　・民間企業①入社（平成23年4月）</t>
    <rPh sb="3" eb="5">
      <t>ミンカン</t>
    </rPh>
    <rPh sb="5" eb="7">
      <t>キギョウ</t>
    </rPh>
    <rPh sb="8" eb="10">
      <t>ニュウシャ</t>
    </rPh>
    <rPh sb="11" eb="13">
      <t>ヘイセイ</t>
    </rPh>
    <rPh sb="15" eb="16">
      <t>ネン</t>
    </rPh>
    <rPh sb="17" eb="18">
      <t>ガツ</t>
    </rPh>
    <phoneticPr fontId="1"/>
  </si>
  <si>
    <t>　　・民間企業①退社（平成27年3月10日）</t>
    <rPh sb="3" eb="5">
      <t>ミンカン</t>
    </rPh>
    <rPh sb="5" eb="7">
      <t>キギョウ</t>
    </rPh>
    <rPh sb="8" eb="10">
      <t>タイシャ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</si>
  <si>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　　・大学入学（平成25年4月）　※民間企業の就労期間中に大学へ入学</t>
    <rPh sb="3" eb="5">
      <t>ダイガク</t>
    </rPh>
    <rPh sb="5" eb="7">
      <t>ニュウガク</t>
    </rPh>
    <rPh sb="8" eb="10">
      <t>ヘイセイ</t>
    </rPh>
    <rPh sb="12" eb="13">
      <t>ネン</t>
    </rPh>
    <rPh sb="14" eb="15">
      <t>ガツ</t>
    </rPh>
    <rPh sb="18" eb="20">
      <t>ミンカン</t>
    </rPh>
    <rPh sb="20" eb="22">
      <t>キギョウ</t>
    </rPh>
    <rPh sb="23" eb="25">
      <t>シュウロウ</t>
    </rPh>
    <rPh sb="25" eb="27">
      <t>キカン</t>
    </rPh>
    <rPh sb="27" eb="28">
      <t>チュウ</t>
    </rPh>
    <rPh sb="29" eb="31">
      <t>ダイガク</t>
    </rPh>
    <rPh sb="32" eb="34">
      <t>ニュウガク</t>
    </rPh>
    <phoneticPr fontId="1"/>
  </si>
  <si>
    <t>　　・大学卒業（平成29年3月）</t>
    <rPh sb="3" eb="5">
      <t>ダイガク</t>
    </rPh>
    <rPh sb="5" eb="7">
      <t>ソツギョウ</t>
    </rPh>
    <rPh sb="8" eb="10">
      <t>ヘイセイ</t>
    </rPh>
    <rPh sb="12" eb="13">
      <t>ネン</t>
    </rPh>
    <rPh sb="14" eb="15">
      <t>ガツ</t>
    </rPh>
    <phoneticPr fontId="1"/>
  </si>
  <si>
    <t>　　・民間企業②入社（平成27年3月20日）　※民間企業①の退社月と同じ月に入社</t>
    <rPh sb="3" eb="5">
      <t>ミンカン</t>
    </rPh>
    <rPh sb="5" eb="7">
      <t>キギョウ</t>
    </rPh>
    <rPh sb="8" eb="10">
      <t>ニュウシャ</t>
    </rPh>
    <rPh sb="11" eb="13">
      <t>ヘイセイ</t>
    </rPh>
    <rPh sb="15" eb="16">
      <t>ネン</t>
    </rPh>
    <rPh sb="17" eb="18">
      <t>ガツ</t>
    </rPh>
    <rPh sb="20" eb="21">
      <t>ニチ</t>
    </rPh>
    <rPh sb="24" eb="26">
      <t>ミンカン</t>
    </rPh>
    <rPh sb="26" eb="28">
      <t>キギョウ</t>
    </rPh>
    <rPh sb="30" eb="32">
      <t>タイシャ</t>
    </rPh>
    <rPh sb="32" eb="33">
      <t>ツキ</t>
    </rPh>
    <rPh sb="34" eb="35">
      <t>オナ</t>
    </rPh>
    <rPh sb="36" eb="37">
      <t>ツキ</t>
    </rPh>
    <rPh sb="38" eb="40">
      <t>ニュウシャ</t>
    </rPh>
    <phoneticPr fontId="1"/>
  </si>
  <si>
    <t>　　・民間企業②退社（平成30年3月）</t>
    <rPh sb="3" eb="5">
      <t>ミンカン</t>
    </rPh>
    <rPh sb="5" eb="7">
      <t>キギョウ</t>
    </rPh>
    <rPh sb="8" eb="10">
      <t>タイシャ</t>
    </rPh>
    <rPh sb="11" eb="13">
      <t>ヘイセイ</t>
    </rPh>
    <rPh sb="15" eb="16">
      <t>ネン</t>
    </rPh>
    <rPh sb="17" eb="18">
      <t>ガツ</t>
    </rPh>
    <phoneticPr fontId="1"/>
  </si>
  <si>
    <t>　　・ｘｘ市役所採用（平成30年4月）</t>
    <rPh sb="5" eb="8">
      <t>シヤクショ</t>
    </rPh>
    <rPh sb="8" eb="10">
      <t>サイヨウ</t>
    </rPh>
    <rPh sb="11" eb="13">
      <t>ヘイセイ</t>
    </rPh>
    <rPh sb="15" eb="16">
      <t>ネン</t>
    </rPh>
    <rPh sb="17" eb="18">
      <t>ガツ</t>
    </rPh>
    <phoneticPr fontId="1"/>
  </si>
  <si>
    <t>　　・ｘｘ市役所退職（令和4年5月）以降、就学、就労期間なし　　の場合</t>
    <rPh sb="5" eb="8">
      <t>シヤクショ</t>
    </rPh>
    <rPh sb="8" eb="10">
      <t>タイショク</t>
    </rPh>
    <rPh sb="11" eb="13">
      <t>レイワ</t>
    </rPh>
    <rPh sb="14" eb="15">
      <t>ネン</t>
    </rPh>
    <rPh sb="16" eb="17">
      <t>ガツ</t>
    </rPh>
    <phoneticPr fontId="1"/>
  </si>
  <si>
    <t>株式会社ｘｘｘ商事</t>
    <rPh sb="0" eb="2">
      <t>カブシキ</t>
    </rPh>
    <rPh sb="2" eb="4">
      <t>カイシャ</t>
    </rPh>
    <rPh sb="7" eb="9">
      <t>ショウジ</t>
    </rPh>
    <phoneticPr fontId="1"/>
  </si>
  <si>
    <t>有限会社ｘｘｘ</t>
    <rPh sb="0" eb="2">
      <t>ユウゲン</t>
    </rPh>
    <rPh sb="2" eb="4">
      <t>カイシャ</t>
    </rPh>
    <phoneticPr fontId="1"/>
  </si>
  <si>
    <t>ｘｘ市役所</t>
    <rPh sb="2" eb="5">
      <t>シヤクショ</t>
    </rPh>
    <phoneticPr fontId="1"/>
  </si>
  <si>
    <t>給与改定があったときは、シートの保護を解除して矢印以下に同様のデータを貼り付けて使うこと</t>
    <rPh sb="0" eb="2">
      <t>キュウヨ</t>
    </rPh>
    <rPh sb="2" eb="4">
      <t>カイテイ</t>
    </rPh>
    <rPh sb="16" eb="18">
      <t>ホゴ</t>
    </rPh>
    <rPh sb="19" eb="21">
      <t>カイジョ</t>
    </rPh>
    <rPh sb="23" eb="25">
      <t>ヤジルシ</t>
    </rPh>
    <rPh sb="25" eb="27">
      <t>イカ</t>
    </rPh>
    <rPh sb="28" eb="30">
      <t>ドウヨウ</t>
    </rPh>
    <rPh sb="35" eb="36">
      <t>ハ</t>
    </rPh>
    <rPh sb="37" eb="38">
      <t>ツ</t>
    </rPh>
    <rPh sb="40" eb="41">
      <t>ツカ</t>
    </rPh>
    <phoneticPr fontId="1"/>
  </si>
  <si>
    <t>↓いつもここから</t>
    <phoneticPr fontId="1"/>
  </si>
  <si>
    <t>給料表リスト</t>
    <rPh sb="0" eb="2">
      <t>キュウリョウ</t>
    </rPh>
    <rPh sb="2" eb="3">
      <t>ヒョウ</t>
    </rPh>
    <phoneticPr fontId="1"/>
  </si>
  <si>
    <t>１　級</t>
    <rPh sb="2" eb="3">
      <t>キュウ</t>
    </rPh>
    <phoneticPr fontId="20"/>
  </si>
  <si>
    <t>２　級</t>
    <rPh sb="2" eb="3">
      <t>キュウ</t>
    </rPh>
    <phoneticPr fontId="20"/>
  </si>
  <si>
    <t>３　級</t>
    <rPh sb="2" eb="3">
      <t>キュウ</t>
    </rPh>
    <phoneticPr fontId="20"/>
  </si>
  <si>
    <t>４　級</t>
    <rPh sb="2" eb="3">
      <t>キュウ</t>
    </rPh>
    <phoneticPr fontId="20"/>
  </si>
  <si>
    <t>５　級</t>
    <rPh sb="2" eb="3">
      <t>キュウ</t>
    </rPh>
    <phoneticPr fontId="20"/>
  </si>
  <si>
    <t>６　級</t>
    <rPh sb="2" eb="3">
      <t>キュウ</t>
    </rPh>
    <phoneticPr fontId="20"/>
  </si>
  <si>
    <t>７　級</t>
    <rPh sb="2" eb="3">
      <t>キュウ</t>
    </rPh>
    <phoneticPr fontId="20"/>
  </si>
  <si>
    <t>８　級</t>
    <rPh sb="2" eb="3">
      <t>キュウ</t>
    </rPh>
    <phoneticPr fontId="20"/>
  </si>
  <si>
    <t>９　級</t>
    <rPh sb="2" eb="3">
      <t>キュウ</t>
    </rPh>
    <phoneticPr fontId="20"/>
  </si>
  <si>
    <t>行政職</t>
    <rPh sb="0" eb="3">
      <t>ギョウセイショク</t>
    </rPh>
    <phoneticPr fontId="1"/>
  </si>
  <si>
    <t>A</t>
    <phoneticPr fontId="1"/>
  </si>
  <si>
    <t>給料月額</t>
    <rPh sb="0" eb="2">
      <t>キュウリョウ</t>
    </rPh>
    <rPh sb="2" eb="4">
      <t>ゲツガク</t>
    </rPh>
    <phoneticPr fontId="20"/>
  </si>
  <si>
    <t>公安職</t>
    <rPh sb="0" eb="3">
      <t>コウアンショク</t>
    </rPh>
    <phoneticPr fontId="1"/>
  </si>
  <si>
    <t>B</t>
    <phoneticPr fontId="1"/>
  </si>
  <si>
    <t>円</t>
    <rPh sb="0" eb="1">
      <t>エン</t>
    </rPh>
    <phoneticPr fontId="20"/>
  </si>
  <si>
    <t>海事職</t>
    <rPh sb="0" eb="2">
      <t>カイジ</t>
    </rPh>
    <rPh sb="2" eb="3">
      <t>ショク</t>
    </rPh>
    <phoneticPr fontId="1"/>
  </si>
  <si>
    <t>C</t>
    <phoneticPr fontId="1"/>
  </si>
  <si>
    <t>A1</t>
  </si>
  <si>
    <t>教育職（二）</t>
    <rPh sb="0" eb="2">
      <t>キョウイク</t>
    </rPh>
    <rPh sb="2" eb="3">
      <t>ショク</t>
    </rPh>
    <rPh sb="4" eb="5">
      <t>２</t>
    </rPh>
    <phoneticPr fontId="1"/>
  </si>
  <si>
    <t>E</t>
    <phoneticPr fontId="1"/>
  </si>
  <si>
    <t>A2</t>
  </si>
  <si>
    <t>教育職（三）</t>
    <rPh sb="0" eb="2">
      <t>キョウイク</t>
    </rPh>
    <rPh sb="2" eb="3">
      <t>ショク</t>
    </rPh>
    <rPh sb="4" eb="5">
      <t>３</t>
    </rPh>
    <phoneticPr fontId="1"/>
  </si>
  <si>
    <t>F</t>
    <phoneticPr fontId="1"/>
  </si>
  <si>
    <t>A3</t>
  </si>
  <si>
    <t>研究職</t>
    <rPh sb="0" eb="3">
      <t>ケンキュウショク</t>
    </rPh>
    <phoneticPr fontId="1"/>
  </si>
  <si>
    <t>G</t>
    <phoneticPr fontId="1"/>
  </si>
  <si>
    <t>A4</t>
  </si>
  <si>
    <t>医療職（一）</t>
    <rPh sb="0" eb="2">
      <t>イリョウ</t>
    </rPh>
    <rPh sb="2" eb="3">
      <t>ショク</t>
    </rPh>
    <rPh sb="4" eb="5">
      <t>１</t>
    </rPh>
    <phoneticPr fontId="1"/>
  </si>
  <si>
    <t>A5</t>
  </si>
  <si>
    <t>医療職（二）</t>
    <rPh sb="0" eb="2">
      <t>イリョウ</t>
    </rPh>
    <rPh sb="2" eb="3">
      <t>ショク</t>
    </rPh>
    <rPh sb="4" eb="5">
      <t>２</t>
    </rPh>
    <phoneticPr fontId="1"/>
  </si>
  <si>
    <t>I</t>
    <phoneticPr fontId="1"/>
  </si>
  <si>
    <t>A6</t>
  </si>
  <si>
    <t>医療職（三）</t>
    <rPh sb="0" eb="2">
      <t>イリョウ</t>
    </rPh>
    <rPh sb="2" eb="3">
      <t>ショク</t>
    </rPh>
    <rPh sb="4" eb="5">
      <t>３</t>
    </rPh>
    <phoneticPr fontId="1"/>
  </si>
  <si>
    <t>J</t>
    <phoneticPr fontId="1"/>
  </si>
  <si>
    <t>A7</t>
  </si>
  <si>
    <t>現業職</t>
    <rPh sb="0" eb="2">
      <t>ゲンギョウ</t>
    </rPh>
    <rPh sb="2" eb="3">
      <t>ショク</t>
    </rPh>
    <phoneticPr fontId="1"/>
  </si>
  <si>
    <t>K</t>
    <phoneticPr fontId="1"/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</si>
  <si>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</si>
  <si>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</si>
  <si>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</si>
  <si>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</si>
  <si>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</si>
  <si>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</si>
  <si>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</si>
  <si>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</si>
  <si>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</si>
  <si>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</si>
  <si>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</si>
  <si>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</si>
  <si>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</si>
  <si>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</si>
  <si>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</si>
  <si>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</si>
  <si>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</si>
  <si>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</si>
  <si>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</si>
  <si>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</si>
  <si>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</si>
  <si>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</si>
  <si>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</si>
  <si>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</si>
  <si>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</si>
  <si>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</si>
  <si>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</si>
  <si>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</si>
  <si>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</si>
  <si>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</si>
  <si>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</si>
  <si>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</si>
  <si>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</si>
  <si>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</si>
  <si>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</si>
  <si>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</si>
  <si>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</si>
  <si>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</si>
  <si>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</si>
  <si>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</si>
  <si>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</si>
  <si>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</si>
  <si>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</si>
  <si>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</si>
  <si>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</si>
  <si>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</si>
  <si>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</si>
  <si>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</si>
  <si>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</si>
  <si>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</si>
  <si>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</si>
  <si>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</si>
  <si>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</si>
  <si>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</si>
  <si>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</si>
  <si>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</si>
  <si>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</si>
  <si>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</si>
  <si>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</si>
  <si>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</si>
  <si>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</si>
  <si>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</si>
  <si>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</si>
  <si>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</si>
  <si>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</si>
  <si>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</si>
  <si>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</si>
  <si>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</si>
  <si>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</si>
  <si>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</si>
  <si>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</si>
  <si>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</si>
  <si>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</si>
  <si>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</si>
  <si>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</si>
  <si>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</si>
  <si>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</si>
  <si>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</si>
  <si>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</si>
  <si>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</si>
  <si>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</si>
  <si>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</si>
  <si>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</si>
  <si>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</si>
  <si>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</si>
  <si>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</si>
  <si>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</si>
  <si>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</si>
  <si>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</si>
  <si>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</si>
  <si>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</si>
  <si>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</si>
  <si>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</si>
  <si>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</si>
  <si>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</si>
  <si>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</si>
  <si>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</si>
  <si>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</si>
  <si>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</si>
  <si>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</si>
  <si>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</si>
  <si>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</si>
  <si>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</si>
  <si>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</si>
  <si>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</si>
  <si>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</si>
  <si>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</si>
  <si>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</si>
  <si>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</si>
  <si>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</si>
  <si>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</si>
  <si>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</si>
  <si>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</si>
  <si>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</si>
  <si>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</si>
  <si>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</si>
  <si>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</si>
  <si>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</si>
  <si>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</si>
  <si>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</si>
  <si>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</si>
  <si>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</si>
  <si>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</si>
  <si>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</si>
  <si>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</si>
  <si>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</si>
  <si>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</si>
  <si>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</si>
  <si>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</si>
  <si>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</si>
  <si>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</si>
  <si>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</si>
  <si>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</si>
  <si>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</si>
  <si>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</si>
  <si>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</si>
  <si>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</si>
  <si>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</si>
  <si>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</si>
  <si>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</si>
  <si>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</si>
  <si>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</si>
  <si>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</si>
  <si>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</si>
  <si>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</si>
  <si>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</si>
  <si>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</si>
  <si>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</si>
  <si>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</si>
  <si>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</si>
  <si>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</si>
  <si>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</si>
  <si>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</si>
  <si>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</si>
  <si>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</si>
  <si>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</si>
  <si>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</si>
  <si>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</si>
  <si>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</si>
  <si>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</si>
  <si>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</si>
  <si>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</si>
  <si>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</si>
  <si>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</si>
  <si>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</si>
  <si>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</si>
  <si>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</si>
  <si>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</si>
  <si>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</si>
  <si>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</si>
  <si>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</si>
  <si>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</si>
  <si>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</si>
  <si>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</si>
  <si>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</si>
  <si>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</si>
  <si>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</si>
  <si>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</si>
  <si>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</si>
  <si>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</si>
  <si>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</si>
  <si>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</si>
  <si>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</si>
  <si>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</si>
  <si>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</si>
  <si>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</si>
  <si>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</si>
  <si>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</si>
  <si>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</si>
  <si>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</si>
  <si>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</si>
  <si>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</si>
  <si>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</si>
  <si>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</si>
  <si>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</si>
  <si>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</si>
  <si>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</si>
  <si>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</si>
  <si>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</si>
  <si>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</si>
  <si>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</si>
  <si>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</si>
  <si>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</si>
  <si>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</si>
  <si>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</si>
  <si>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</si>
  <si>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</si>
  <si>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</si>
  <si>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</si>
  <si>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</si>
  <si>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</si>
  <si>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</si>
  <si>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</si>
  <si>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</si>
  <si>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</si>
  <si>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</si>
  <si>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</si>
  <si>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</si>
  <si>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</si>
  <si>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</si>
  <si>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</si>
  <si>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</si>
  <si>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</si>
  <si>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</si>
  <si>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</si>
  <si>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</si>
  <si>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</si>
  <si>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</si>
  <si>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</si>
  <si>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</si>
  <si>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</si>
  <si>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</si>
  <si>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</si>
  <si>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B116</t>
  </si>
  <si>
    <t>B117</t>
  </si>
  <si>
    <t>B118</t>
  </si>
  <si>
    <t>B119</t>
  </si>
  <si>
    <t>B120</t>
  </si>
  <si>
    <t>B121</t>
  </si>
  <si>
    <t>B122</t>
  </si>
  <si>
    <t>B123</t>
  </si>
  <si>
    <t>B124</t>
  </si>
  <si>
    <t>B125</t>
  </si>
  <si>
    <t>B126</t>
  </si>
  <si>
    <t>B127</t>
  </si>
  <si>
    <t>B128</t>
  </si>
  <si>
    <t>B129</t>
  </si>
  <si>
    <t>B130</t>
  </si>
  <si>
    <t>B131</t>
  </si>
  <si>
    <t>B132</t>
  </si>
  <si>
    <t>B133</t>
  </si>
  <si>
    <t>B134</t>
  </si>
  <si>
    <t>B135</t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</si>
  <si>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</si>
  <si>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</si>
  <si>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</si>
  <si>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</si>
  <si>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</si>
  <si>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</si>
  <si>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</si>
  <si>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</si>
  <si>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</si>
  <si>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</si>
  <si>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</si>
  <si>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</si>
  <si>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</si>
  <si>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</si>
  <si>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</si>
  <si>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</si>
  <si>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</si>
  <si>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</si>
  <si>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</si>
  <si>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</si>
  <si>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</si>
  <si>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</si>
  <si>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</si>
  <si>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</si>
  <si>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</si>
  <si>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</si>
  <si>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</si>
  <si>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</si>
  <si>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</si>
  <si>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</si>
  <si>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</si>
  <si>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</si>
  <si>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</si>
  <si>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</si>
  <si>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</si>
  <si>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</si>
  <si>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</si>
  <si>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</si>
  <si>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</si>
  <si>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</si>
  <si>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</si>
  <si>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</si>
  <si>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</si>
  <si>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</si>
  <si>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</si>
  <si>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</si>
  <si>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</si>
  <si>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</si>
  <si>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</si>
  <si>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</si>
  <si>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</si>
  <si>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</si>
  <si>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</si>
  <si>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</si>
  <si>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</si>
  <si>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</si>
  <si>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</si>
  <si>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</si>
  <si>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</si>
  <si>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</si>
  <si>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</si>
  <si>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</si>
  <si>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</si>
  <si>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</si>
  <si>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</si>
  <si>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</si>
  <si>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</si>
  <si>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</si>
  <si>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</si>
  <si>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</si>
  <si>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</si>
  <si>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</si>
  <si>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</si>
  <si>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</si>
  <si>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</si>
  <si>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</si>
  <si>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</si>
  <si>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</si>
  <si>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</si>
  <si>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</si>
  <si>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</si>
  <si>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</si>
  <si>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</si>
  <si>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</si>
  <si>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</si>
  <si>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</si>
  <si>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</si>
  <si>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</si>
  <si>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</si>
  <si>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</si>
  <si>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</si>
  <si>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</si>
  <si>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</si>
  <si>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</si>
  <si>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</si>
  <si>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</si>
  <si>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</si>
  <si>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</si>
  <si>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</si>
  <si>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</si>
  <si>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</si>
  <si>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</si>
  <si>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</si>
  <si>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</si>
  <si>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</si>
  <si>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</si>
  <si>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</si>
  <si>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</si>
  <si>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</si>
  <si>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</si>
  <si>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C101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</si>
  <si>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</si>
  <si>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</si>
  <si>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</si>
  <si>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</si>
  <si>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</si>
  <si>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</si>
  <si>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</si>
  <si>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</si>
  <si>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</si>
  <si>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</si>
  <si>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</si>
  <si>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</si>
  <si>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</si>
  <si>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</si>
  <si>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</si>
  <si>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</si>
  <si>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</si>
  <si>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</si>
  <si>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</si>
  <si>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</si>
  <si>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</si>
  <si>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</si>
  <si>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</si>
  <si>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</si>
  <si>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</si>
  <si>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</si>
  <si>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</si>
  <si>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</si>
  <si>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</si>
  <si>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</si>
  <si>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</si>
  <si>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</si>
  <si>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</si>
  <si>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</si>
  <si>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</si>
  <si>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</si>
  <si>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</si>
  <si>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</si>
  <si>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</si>
  <si>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</si>
  <si>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</si>
  <si>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</si>
  <si>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</si>
  <si>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</si>
  <si>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</si>
  <si>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</si>
  <si>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</si>
  <si>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</si>
  <si>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</si>
  <si>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</si>
  <si>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</si>
  <si>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</si>
  <si>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</si>
  <si>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</si>
  <si>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</si>
  <si>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</si>
  <si>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</si>
  <si>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</si>
  <si>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</si>
  <si>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</si>
  <si>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</si>
  <si>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</si>
  <si>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</si>
  <si>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</si>
  <si>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</si>
  <si>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</si>
  <si>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</si>
  <si>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</si>
  <si>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</si>
  <si>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</si>
  <si>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</si>
  <si>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</si>
  <si>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</si>
  <si>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</si>
  <si>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</si>
  <si>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</si>
  <si>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</si>
  <si>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</si>
  <si>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</si>
  <si>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</si>
  <si>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</si>
  <si>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</si>
  <si>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</si>
  <si>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</si>
  <si>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</si>
  <si>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</si>
  <si>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</si>
  <si>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</si>
  <si>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</si>
  <si>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</si>
  <si>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</si>
  <si>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</si>
  <si>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</si>
  <si>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</si>
  <si>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</si>
  <si>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E96</t>
  </si>
  <si>
    <t>E97</t>
  </si>
  <si>
    <t>E98</t>
  </si>
  <si>
    <t>E99</t>
  </si>
  <si>
    <t>E100</t>
  </si>
  <si>
    <t>E101</t>
  </si>
  <si>
    <t>E102</t>
  </si>
  <si>
    <t>E103</t>
  </si>
  <si>
    <t>E104</t>
  </si>
  <si>
    <t>E105</t>
  </si>
  <si>
    <t>E106</t>
  </si>
  <si>
    <t>E107</t>
  </si>
  <si>
    <t>E108</t>
  </si>
  <si>
    <t>E109</t>
  </si>
  <si>
    <t>E110</t>
  </si>
  <si>
    <t>E111</t>
  </si>
  <si>
    <t>E112</t>
  </si>
  <si>
    <t>E113</t>
  </si>
  <si>
    <t>E114</t>
  </si>
  <si>
    <t>E115</t>
  </si>
  <si>
    <t>E116</t>
  </si>
  <si>
    <t>E117</t>
  </si>
  <si>
    <t>E118</t>
  </si>
  <si>
    <t>E119</t>
  </si>
  <si>
    <t>E120</t>
  </si>
  <si>
    <t>E121</t>
  </si>
  <si>
    <t>E122</t>
  </si>
  <si>
    <t>E123</t>
  </si>
  <si>
    <t>E124</t>
  </si>
  <si>
    <t>E125</t>
  </si>
  <si>
    <t>E126</t>
  </si>
  <si>
    <t>E127</t>
  </si>
  <si>
    <t>E128</t>
  </si>
  <si>
    <t>E129</t>
  </si>
  <si>
    <t>E130</t>
  </si>
  <si>
    <t>E131</t>
  </si>
  <si>
    <t>E132</t>
  </si>
  <si>
    <t>E133</t>
  </si>
  <si>
    <t>E134</t>
  </si>
  <si>
    <t>E135</t>
  </si>
  <si>
    <t>E136</t>
  </si>
  <si>
    <t>E137</t>
  </si>
  <si>
    <t>E138</t>
  </si>
  <si>
    <t>E139</t>
  </si>
  <si>
    <t>E140</t>
  </si>
  <si>
    <t>E141</t>
  </si>
  <si>
    <t>E142</t>
  </si>
  <si>
    <t>E143</t>
  </si>
  <si>
    <t>E144</t>
  </si>
  <si>
    <t>E145</t>
  </si>
  <si>
    <t>E146</t>
  </si>
  <si>
    <t>E147</t>
  </si>
  <si>
    <t>E148</t>
  </si>
  <si>
    <t>E149</t>
  </si>
  <si>
    <t>E150</t>
  </si>
  <si>
    <t>E151</t>
  </si>
  <si>
    <t>E152</t>
  </si>
  <si>
    <t>E153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</si>
  <si>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</si>
  <si>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</si>
  <si>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</si>
  <si>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</si>
  <si>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</si>
  <si>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</si>
  <si>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</si>
  <si>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</si>
  <si>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</si>
  <si>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</si>
  <si>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</si>
  <si>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</si>
  <si>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</si>
  <si>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</si>
  <si>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</si>
  <si>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</si>
  <si>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</si>
  <si>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</si>
  <si>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</si>
  <si>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</si>
  <si>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</si>
  <si>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</si>
  <si>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</si>
  <si>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</si>
  <si>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</si>
  <si>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</si>
  <si>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</si>
  <si>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</si>
  <si>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</si>
  <si>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</si>
  <si>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</si>
  <si>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</si>
  <si>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</si>
  <si>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</si>
  <si>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</si>
  <si>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</si>
  <si>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</si>
  <si>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</si>
  <si>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</si>
  <si>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</si>
  <si>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</si>
  <si>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</si>
  <si>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</si>
  <si>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</si>
  <si>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</si>
  <si>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</si>
  <si>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</si>
  <si>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</si>
  <si>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</si>
  <si>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</si>
  <si>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</si>
  <si>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</si>
  <si>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</si>
  <si>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</si>
  <si>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</si>
  <si>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</si>
  <si>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</si>
  <si>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</si>
  <si>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</si>
  <si>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</si>
  <si>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</si>
  <si>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</si>
  <si>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</si>
  <si>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</si>
  <si>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</si>
  <si>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</si>
  <si>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</si>
  <si>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</si>
  <si>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</si>
  <si>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</si>
  <si>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</si>
  <si>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</si>
  <si>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</si>
  <si>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</si>
  <si>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</si>
  <si>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</si>
  <si>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</si>
  <si>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</si>
  <si>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</si>
  <si>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</si>
  <si>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</si>
  <si>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</si>
  <si>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</si>
  <si>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</si>
  <si>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</si>
  <si>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</si>
  <si>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</si>
  <si>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</si>
  <si>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</si>
  <si>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</si>
  <si>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</si>
  <si>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</si>
  <si>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</si>
  <si>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</si>
  <si>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</si>
  <si>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</si>
  <si>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</si>
  <si>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</si>
  <si>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</si>
  <si>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</si>
  <si>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</si>
  <si>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</si>
  <si>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</si>
  <si>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</si>
  <si>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</si>
  <si>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</si>
  <si>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</si>
  <si>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</si>
  <si>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</si>
  <si>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</si>
  <si>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</si>
  <si>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</si>
  <si>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</si>
  <si>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</si>
  <si>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</si>
  <si>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</si>
  <si>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</si>
  <si>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</si>
  <si>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</si>
  <si>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</si>
  <si>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</si>
  <si>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</si>
  <si>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</si>
  <si>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</si>
  <si>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</si>
  <si>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</si>
  <si>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</si>
  <si>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</si>
  <si>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</si>
  <si>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</si>
  <si>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</si>
  <si>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</si>
  <si>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</si>
  <si>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</si>
  <si>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</si>
  <si>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</si>
  <si>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</si>
  <si>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</si>
  <si>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</si>
  <si>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</si>
  <si>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</si>
  <si>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</si>
  <si>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</si>
  <si>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</si>
  <si>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</si>
  <si>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</si>
  <si>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</si>
  <si>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</si>
  <si>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</si>
  <si>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</si>
  <si>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</si>
  <si>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</si>
  <si>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</si>
  <si>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</si>
  <si>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</si>
  <si>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</si>
  <si>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</si>
  <si>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</si>
  <si>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</si>
  <si>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</si>
  <si>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</si>
  <si>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</si>
  <si>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</si>
  <si>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</si>
  <si>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</si>
  <si>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</si>
  <si>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</si>
  <si>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</si>
  <si>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</si>
  <si>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</si>
  <si>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</si>
  <si>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</si>
  <si>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</si>
  <si>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</si>
  <si>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</si>
  <si>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</si>
  <si>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</si>
  <si>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</si>
  <si>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</si>
  <si>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</si>
  <si>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</si>
  <si>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</si>
  <si>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</si>
  <si>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</si>
  <si>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</si>
  <si>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</si>
  <si>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</si>
  <si>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</si>
  <si>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</si>
  <si>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</si>
  <si>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</si>
  <si>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</si>
  <si>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G36</t>
  </si>
  <si>
    <t>G37</t>
  </si>
  <si>
    <t>G38</t>
  </si>
  <si>
    <t>G39</t>
  </si>
  <si>
    <t>G40</t>
  </si>
  <si>
    <t>G41</t>
  </si>
  <si>
    <t>G42</t>
  </si>
  <si>
    <t>G43</t>
  </si>
  <si>
    <t>G44</t>
  </si>
  <si>
    <t>G45</t>
  </si>
  <si>
    <t>G46</t>
  </si>
  <si>
    <t>G47</t>
  </si>
  <si>
    <t>G48</t>
  </si>
  <si>
    <t>G49</t>
  </si>
  <si>
    <t>G50</t>
  </si>
  <si>
    <t>G51</t>
  </si>
  <si>
    <t>G52</t>
  </si>
  <si>
    <t>G53</t>
  </si>
  <si>
    <t>G54</t>
  </si>
  <si>
    <t>G55</t>
  </si>
  <si>
    <t>G56</t>
  </si>
  <si>
    <t>G57</t>
  </si>
  <si>
    <t>G58</t>
  </si>
  <si>
    <t>G59</t>
  </si>
  <si>
    <t>G60</t>
  </si>
  <si>
    <t>G61</t>
  </si>
  <si>
    <t>G62</t>
  </si>
  <si>
    <t>G63</t>
  </si>
  <si>
    <t>G64</t>
  </si>
  <si>
    <t>G65</t>
  </si>
  <si>
    <t>G66</t>
  </si>
  <si>
    <t>G67</t>
  </si>
  <si>
    <t>G68</t>
  </si>
  <si>
    <t>G69</t>
  </si>
  <si>
    <t>G70</t>
  </si>
  <si>
    <t>G71</t>
  </si>
  <si>
    <t>G72</t>
  </si>
  <si>
    <t>G73</t>
  </si>
  <si>
    <t>G74</t>
  </si>
  <si>
    <t>G75</t>
  </si>
  <si>
    <t>G76</t>
  </si>
  <si>
    <t>G77</t>
  </si>
  <si>
    <t>G78</t>
  </si>
  <si>
    <t>G79</t>
  </si>
  <si>
    <t>G80</t>
  </si>
  <si>
    <t>G81</t>
  </si>
  <si>
    <t>G82</t>
  </si>
  <si>
    <t>G83</t>
  </si>
  <si>
    <t>G84</t>
  </si>
  <si>
    <t>G85</t>
  </si>
  <si>
    <t>G86</t>
  </si>
  <si>
    <t>G87</t>
  </si>
  <si>
    <t>G88</t>
  </si>
  <si>
    <t>G89</t>
  </si>
  <si>
    <t>G90</t>
  </si>
  <si>
    <t>G91</t>
  </si>
  <si>
    <t>G92</t>
  </si>
  <si>
    <t>G93</t>
  </si>
  <si>
    <t>G94</t>
  </si>
  <si>
    <t>G95</t>
  </si>
  <si>
    <t>G96</t>
  </si>
  <si>
    <t>G97</t>
  </si>
  <si>
    <t>G98</t>
  </si>
  <si>
    <t>G99</t>
  </si>
  <si>
    <t>G100</t>
  </si>
  <si>
    <t>G101</t>
  </si>
  <si>
    <t>G102</t>
  </si>
  <si>
    <t>G103</t>
  </si>
  <si>
    <t>G104</t>
  </si>
  <si>
    <t>G105</t>
  </si>
  <si>
    <t>G106</t>
  </si>
  <si>
    <t>G107</t>
  </si>
  <si>
    <t>G108</t>
  </si>
  <si>
    <t>G109</t>
  </si>
  <si>
    <t>G110</t>
  </si>
  <si>
    <t>G111</t>
  </si>
  <si>
    <t>G112</t>
  </si>
  <si>
    <t>G113</t>
  </si>
  <si>
    <t>G114</t>
  </si>
  <si>
    <t>G115</t>
  </si>
  <si>
    <t>G116</t>
  </si>
  <si>
    <t>G117</t>
  </si>
  <si>
    <t>G118</t>
  </si>
  <si>
    <t>G119</t>
  </si>
  <si>
    <t>G120</t>
  </si>
  <si>
    <t>G121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</si>
  <si>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</si>
  <si>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</si>
  <si>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</si>
  <si>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</si>
  <si>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</si>
  <si>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</si>
  <si>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</si>
  <si>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</si>
  <si>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</si>
  <si>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</si>
  <si>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</si>
  <si>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</si>
  <si>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</si>
  <si>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</si>
  <si>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</si>
  <si>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</si>
  <si>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</si>
  <si>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</si>
  <si>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</si>
  <si>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</si>
  <si>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</si>
  <si>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</si>
  <si>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</si>
  <si>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</si>
  <si>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</si>
  <si>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</si>
  <si>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</si>
  <si>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</si>
  <si>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</si>
  <si>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</si>
  <si>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</si>
  <si>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</si>
  <si>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</si>
  <si>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</si>
  <si>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</si>
  <si>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</si>
  <si>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</si>
  <si>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</si>
  <si>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</si>
  <si>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</si>
  <si>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</si>
  <si>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</si>
  <si>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</si>
  <si>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</si>
  <si>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</si>
  <si>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</si>
  <si>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</si>
  <si>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</si>
  <si>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</si>
  <si>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</si>
  <si>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</si>
  <si>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</si>
  <si>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</si>
  <si>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</si>
  <si>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</si>
  <si>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</si>
  <si>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</si>
  <si>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</si>
  <si>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</si>
  <si>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</si>
  <si>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</si>
  <si>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</si>
  <si>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</si>
  <si>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H64</t>
  </si>
  <si>
    <t>H65</t>
  </si>
  <si>
    <t>H66</t>
  </si>
  <si>
    <t>H67</t>
  </si>
  <si>
    <t>H68</t>
  </si>
  <si>
    <t>H69</t>
  </si>
  <si>
    <t>H70</t>
  </si>
  <si>
    <t>H71</t>
  </si>
  <si>
    <t>H72</t>
  </si>
  <si>
    <t>H73</t>
  </si>
  <si>
    <t>H74</t>
  </si>
  <si>
    <t>H75</t>
  </si>
  <si>
    <t>H76</t>
  </si>
  <si>
    <t>H77</t>
  </si>
  <si>
    <t>H78</t>
  </si>
  <si>
    <t>H79</t>
  </si>
  <si>
    <t>H80</t>
  </si>
  <si>
    <t>H81</t>
  </si>
  <si>
    <t>H82</t>
  </si>
  <si>
    <t>H83</t>
  </si>
  <si>
    <t>H84</t>
  </si>
  <si>
    <t>H85</t>
  </si>
  <si>
    <t>H86</t>
  </si>
  <si>
    <t>H87</t>
  </si>
  <si>
    <t>H88</t>
  </si>
  <si>
    <t>H89</t>
  </si>
  <si>
    <t>H90</t>
  </si>
  <si>
    <t>H91</t>
  </si>
  <si>
    <t>H92</t>
  </si>
  <si>
    <t>H93</t>
  </si>
  <si>
    <t>H94</t>
  </si>
  <si>
    <t>H95</t>
  </si>
  <si>
    <t>H96</t>
  </si>
  <si>
    <t>H97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</si>
  <si>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</si>
  <si>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</si>
  <si>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</si>
  <si>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</si>
  <si>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</si>
  <si>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</si>
  <si>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</si>
  <si>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</si>
  <si>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</si>
  <si>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</si>
  <si>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</si>
  <si>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</si>
  <si>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</si>
  <si>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</si>
  <si>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</si>
  <si>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</si>
  <si>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</si>
  <si>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</si>
  <si>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</si>
  <si>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</si>
  <si>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</si>
  <si>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</si>
  <si>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</si>
  <si>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</si>
  <si>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</si>
  <si>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</si>
  <si>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</si>
  <si>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</si>
  <si>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</si>
  <si>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</si>
  <si>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</si>
  <si>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</si>
  <si>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</si>
  <si>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</si>
  <si>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</si>
  <si>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</si>
  <si>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</si>
  <si>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</si>
  <si>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</si>
  <si>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</si>
  <si>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</si>
  <si>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</si>
  <si>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</si>
  <si>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</si>
  <si>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</si>
  <si>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</si>
  <si>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</si>
  <si>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</si>
  <si>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</si>
  <si>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</si>
  <si>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</si>
  <si>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</si>
  <si>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</si>
  <si>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</si>
  <si>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</si>
  <si>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</si>
  <si>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</si>
  <si>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</si>
  <si>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</si>
  <si>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</si>
  <si>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</si>
  <si>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</si>
  <si>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</si>
  <si>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>I64</t>
  </si>
  <si>
    <t>I65</t>
  </si>
  <si>
    <t>I66</t>
  </si>
  <si>
    <t>I67</t>
  </si>
  <si>
    <t>I68</t>
  </si>
  <si>
    <t>I69</t>
  </si>
  <si>
    <t>I70</t>
  </si>
  <si>
    <t>I71</t>
  </si>
  <si>
    <t>I72</t>
  </si>
  <si>
    <t>I73</t>
  </si>
  <si>
    <t>I74</t>
  </si>
  <si>
    <t>I75</t>
  </si>
  <si>
    <t>I76</t>
  </si>
  <si>
    <t>I77</t>
  </si>
  <si>
    <t>I78</t>
  </si>
  <si>
    <t>I79</t>
  </si>
  <si>
    <t>I80</t>
  </si>
  <si>
    <t>I81</t>
  </si>
  <si>
    <t>I82</t>
  </si>
  <si>
    <t>I83</t>
  </si>
  <si>
    <t>I84</t>
  </si>
  <si>
    <t>I85</t>
  </si>
  <si>
    <t>I86</t>
  </si>
  <si>
    <t>I87</t>
  </si>
  <si>
    <t>I88</t>
  </si>
  <si>
    <t>I89</t>
  </si>
  <si>
    <t>I90</t>
  </si>
  <si>
    <t>I91</t>
  </si>
  <si>
    <t>I92</t>
  </si>
  <si>
    <t>I93</t>
  </si>
  <si>
    <t>I94</t>
  </si>
  <si>
    <t>I95</t>
  </si>
  <si>
    <t>I96</t>
  </si>
  <si>
    <t>I97</t>
  </si>
  <si>
    <t>I98</t>
  </si>
  <si>
    <t>I99</t>
  </si>
  <si>
    <t>I100</t>
  </si>
  <si>
    <t>I101</t>
  </si>
  <si>
    <t>I102</t>
  </si>
  <si>
    <t>I103</t>
  </si>
  <si>
    <t>I104</t>
  </si>
  <si>
    <t>I105</t>
  </si>
  <si>
    <t>I106</t>
  </si>
  <si>
    <t>I107</t>
  </si>
  <si>
    <t>I108</t>
  </si>
  <si>
    <t>I109</t>
  </si>
  <si>
    <t>I110</t>
  </si>
  <si>
    <t>I111</t>
  </si>
  <si>
    <t>I112</t>
  </si>
  <si>
    <t>I113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</si>
  <si>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</si>
  <si>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</si>
  <si>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</si>
  <si>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</si>
  <si>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</si>
  <si>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</si>
  <si>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</si>
  <si>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</si>
  <si>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</si>
  <si>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</si>
  <si>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</si>
  <si>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</si>
  <si>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</si>
  <si>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</si>
  <si>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</si>
  <si>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</si>
  <si>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</si>
  <si>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</si>
  <si>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</si>
  <si>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</si>
  <si>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</si>
  <si>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</si>
  <si>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</si>
  <si>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</si>
  <si>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</si>
  <si>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</si>
  <si>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</si>
  <si>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</si>
  <si>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</si>
  <si>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</si>
  <si>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</si>
  <si>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</si>
  <si>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</si>
  <si>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</si>
  <si>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</si>
  <si>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</si>
  <si>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</si>
  <si>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</si>
  <si>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</si>
  <si>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</si>
  <si>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</si>
  <si>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</si>
  <si>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</si>
  <si>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</si>
  <si>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</si>
  <si>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</si>
  <si>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</si>
  <si>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</si>
  <si>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</si>
  <si>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J50</t>
  </si>
  <si>
    <t>J51</t>
  </si>
  <si>
    <t>J52</t>
  </si>
  <si>
    <t>J53</t>
  </si>
  <si>
    <t>J54</t>
  </si>
  <si>
    <t>J55</t>
  </si>
  <si>
    <t>J56</t>
  </si>
  <si>
    <t>J57</t>
  </si>
  <si>
    <t>J58</t>
  </si>
  <si>
    <t>J59</t>
  </si>
  <si>
    <t>J60</t>
  </si>
  <si>
    <t>J61</t>
  </si>
  <si>
    <t>J62</t>
  </si>
  <si>
    <t>J63</t>
  </si>
  <si>
    <t>J64</t>
  </si>
  <si>
    <t>J65</t>
  </si>
  <si>
    <t>J66</t>
  </si>
  <si>
    <t>J67</t>
  </si>
  <si>
    <t>J68</t>
  </si>
  <si>
    <t>J69</t>
  </si>
  <si>
    <t>J70</t>
  </si>
  <si>
    <t>J71</t>
  </si>
  <si>
    <t>J72</t>
  </si>
  <si>
    <t>J73</t>
  </si>
  <si>
    <t>J74</t>
  </si>
  <si>
    <t>J75</t>
  </si>
  <si>
    <t>J76</t>
  </si>
  <si>
    <t>J77</t>
  </si>
  <si>
    <t>J78</t>
  </si>
  <si>
    <t>J79</t>
  </si>
  <si>
    <t>J80</t>
  </si>
  <si>
    <t>J81</t>
  </si>
  <si>
    <t>J82</t>
  </si>
  <si>
    <t>J83</t>
  </si>
  <si>
    <t>J84</t>
  </si>
  <si>
    <t>J85</t>
  </si>
  <si>
    <t>J86</t>
  </si>
  <si>
    <t>J87</t>
  </si>
  <si>
    <t>J88</t>
  </si>
  <si>
    <t>J89</t>
  </si>
  <si>
    <t>J90</t>
  </si>
  <si>
    <t>J91</t>
  </si>
  <si>
    <t>J92</t>
  </si>
  <si>
    <t>J93</t>
  </si>
  <si>
    <t>J94</t>
  </si>
  <si>
    <t>J95</t>
  </si>
  <si>
    <t>J96</t>
  </si>
  <si>
    <t>J97</t>
  </si>
  <si>
    <t>J98</t>
  </si>
  <si>
    <t>J99</t>
  </si>
  <si>
    <t>J100</t>
  </si>
  <si>
    <t>J101</t>
  </si>
  <si>
    <t>J102</t>
  </si>
  <si>
    <t>J103</t>
  </si>
  <si>
    <t>J104</t>
  </si>
  <si>
    <t>J105</t>
  </si>
  <si>
    <t>J106</t>
  </si>
  <si>
    <t>J107</t>
  </si>
  <si>
    <t>J108</t>
  </si>
  <si>
    <t>J109</t>
  </si>
  <si>
    <t>J110</t>
  </si>
  <si>
    <t>J111</t>
  </si>
  <si>
    <t>J112</t>
  </si>
  <si>
    <t>J113</t>
  </si>
  <si>
    <t>J114</t>
  </si>
  <si>
    <t>J115</t>
  </si>
  <si>
    <t>J116</t>
  </si>
  <si>
    <t>J117</t>
  </si>
  <si>
    <t>J118</t>
  </si>
  <si>
    <t>J119</t>
  </si>
  <si>
    <t>J120</t>
  </si>
  <si>
    <t>J121</t>
  </si>
  <si>
    <t>J122</t>
  </si>
  <si>
    <t>J123</t>
  </si>
  <si>
    <t>J124</t>
  </si>
  <si>
    <t>J125</t>
  </si>
  <si>
    <t>J126</t>
  </si>
  <si>
    <t>J127</t>
  </si>
  <si>
    <t>J128</t>
  </si>
  <si>
    <t>J129</t>
  </si>
  <si>
    <t>J130</t>
  </si>
  <si>
    <t>J131</t>
  </si>
  <si>
    <t>J132</t>
  </si>
  <si>
    <t>J133</t>
  </si>
  <si>
    <t>J134</t>
  </si>
  <si>
    <t>J135</t>
  </si>
  <si>
    <t>J136</t>
  </si>
  <si>
    <t>J137</t>
  </si>
  <si>
    <t>J138</t>
  </si>
  <si>
    <t>J139</t>
  </si>
  <si>
    <t>J140</t>
  </si>
  <si>
    <t>J141</t>
  </si>
  <si>
    <t>J142</t>
  </si>
  <si>
    <t>J143</t>
  </si>
  <si>
    <t>J144</t>
  </si>
  <si>
    <t>J145</t>
  </si>
  <si>
    <t>J146</t>
  </si>
  <si>
    <t>J147</t>
  </si>
  <si>
    <t>J148</t>
  </si>
  <si>
    <t>J149</t>
  </si>
  <si>
    <t>J150</t>
  </si>
  <si>
    <t>J151</t>
  </si>
  <si>
    <t>J152</t>
  </si>
  <si>
    <t>J153</t>
  </si>
  <si>
    <t>J154</t>
  </si>
  <si>
    <t>J155</t>
  </si>
  <si>
    <t>J156</t>
  </si>
  <si>
    <t>J157</t>
  </si>
  <si>
    <t>J158</t>
  </si>
  <si>
    <t>J159</t>
  </si>
  <si>
    <t>J160</t>
  </si>
  <si>
    <t>J161</t>
  </si>
  <si>
    <t>J162</t>
  </si>
  <si>
    <t>J163</t>
  </si>
  <si>
    <t>J164</t>
  </si>
  <si>
    <t>J165</t>
  </si>
  <si>
    <t>J166</t>
  </si>
  <si>
    <t>J167</t>
  </si>
  <si>
    <t>J168</t>
  </si>
  <si>
    <t>J169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</si>
  <si>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</si>
  <si>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</si>
  <si>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</si>
  <si>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</si>
  <si>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</si>
  <si>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</si>
  <si>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</si>
  <si>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</si>
  <si>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</si>
  <si>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</si>
  <si>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</si>
  <si>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</si>
  <si>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</si>
  <si>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</si>
  <si>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</si>
  <si>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</si>
  <si>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</si>
  <si>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</si>
  <si>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</si>
  <si>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</si>
  <si>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</si>
  <si>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</si>
  <si>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</si>
  <si>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</si>
  <si>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K25</t>
  </si>
  <si>
    <t>K26</t>
  </si>
  <si>
    <t>K27</t>
  </si>
  <si>
    <t>K28</t>
  </si>
  <si>
    <t>K29</t>
  </si>
  <si>
    <t>K30</t>
  </si>
  <si>
    <t>K31</t>
  </si>
  <si>
    <t>K32</t>
  </si>
  <si>
    <t>K33</t>
  </si>
  <si>
    <t>K34</t>
  </si>
  <si>
    <t>K35</t>
  </si>
  <si>
    <t>K36</t>
  </si>
  <si>
    <t>K37</t>
  </si>
  <si>
    <t>K38</t>
  </si>
  <si>
    <t>K39</t>
  </si>
  <si>
    <t>K40</t>
  </si>
  <si>
    <t>K41</t>
  </si>
  <si>
    <t>K42</t>
  </si>
  <si>
    <t>K43</t>
  </si>
  <si>
    <t>K44</t>
  </si>
  <si>
    <t>K45</t>
  </si>
  <si>
    <t>K46</t>
  </si>
  <si>
    <t>K47</t>
  </si>
  <si>
    <t>K48</t>
  </si>
  <si>
    <t>K49</t>
  </si>
  <si>
    <t>K50</t>
  </si>
  <si>
    <t>K51</t>
  </si>
  <si>
    <t>K52</t>
  </si>
  <si>
    <t>K53</t>
  </si>
  <si>
    <t>K54</t>
  </si>
  <si>
    <t>K55</t>
  </si>
  <si>
    <t>K56</t>
  </si>
  <si>
    <t>K57</t>
  </si>
  <si>
    <t>K58</t>
  </si>
  <si>
    <t>K59</t>
  </si>
  <si>
    <t>K60</t>
  </si>
  <si>
    <t>K61</t>
  </si>
  <si>
    <t>K62</t>
  </si>
  <si>
    <t>K63</t>
  </si>
  <si>
    <t>K64</t>
  </si>
  <si>
    <t>K65</t>
  </si>
  <si>
    <t>K66</t>
  </si>
  <si>
    <t>K67</t>
  </si>
  <si>
    <t>K68</t>
  </si>
  <si>
    <t>K69</t>
  </si>
  <si>
    <t>K70</t>
  </si>
  <si>
    <t>K71</t>
  </si>
  <si>
    <t>K72</t>
  </si>
  <si>
    <t>K73</t>
  </si>
  <si>
    <t>K74</t>
  </si>
  <si>
    <t>K75</t>
  </si>
  <si>
    <t>K76</t>
  </si>
  <si>
    <t>K77</t>
  </si>
  <si>
    <t>K78</t>
  </si>
  <si>
    <t>K79</t>
  </si>
  <si>
    <t>K80</t>
  </si>
  <si>
    <t>K81</t>
  </si>
  <si>
    <t>K82</t>
  </si>
  <si>
    <t>K83</t>
  </si>
  <si>
    <t>K84</t>
  </si>
  <si>
    <t>K85</t>
  </si>
  <si>
    <t>K86</t>
  </si>
  <si>
    <t>K87</t>
  </si>
  <si>
    <t>K88</t>
  </si>
  <si>
    <t>K89</t>
  </si>
  <si>
    <t>K90</t>
  </si>
  <si>
    <t>K91</t>
  </si>
  <si>
    <t>K92</t>
  </si>
  <si>
    <t>K93</t>
  </si>
  <si>
    <t>K94</t>
  </si>
  <si>
    <t>K95</t>
  </si>
  <si>
    <t>K96</t>
  </si>
  <si>
    <t>K97</t>
  </si>
  <si>
    <t>K98</t>
  </si>
  <si>
    <t>K99</t>
  </si>
  <si>
    <t>K100</t>
  </si>
  <si>
    <t>K101</t>
  </si>
  <si>
    <t>K102</t>
  </si>
  <si>
    <t>K103</t>
  </si>
  <si>
    <t>K104</t>
  </si>
  <si>
    <t>K105</t>
  </si>
  <si>
    <t>K106</t>
  </si>
  <si>
    <t>K107</t>
  </si>
  <si>
    <t>K108</t>
  </si>
  <si>
    <t>K109</t>
  </si>
  <si>
    <t>K110</t>
  </si>
  <si>
    <t>K111</t>
  </si>
  <si>
    <t>K112</t>
  </si>
  <si>
    <t>K113</t>
  </si>
  <si>
    <t>適用給料表</t>
    <rPh sb="0" eb="2">
      <t>テキヨウ</t>
    </rPh>
    <rPh sb="2" eb="4">
      <t>キュウリョウ</t>
    </rPh>
    <rPh sb="4" eb="5">
      <t>ヒョウ</t>
    </rPh>
    <phoneticPr fontId="1"/>
  </si>
  <si>
    <t>医療職（一）</t>
    <rPh sb="0" eb="2">
      <t>イリョウ</t>
    </rPh>
    <rPh sb="2" eb="3">
      <t>ショク</t>
    </rPh>
    <rPh sb="4" eb="5">
      <t>イチ</t>
    </rPh>
    <phoneticPr fontId="1"/>
  </si>
  <si>
    <t>医療職（二）</t>
    <rPh sb="0" eb="2">
      <t>イリョウ</t>
    </rPh>
    <rPh sb="2" eb="3">
      <t>ショク</t>
    </rPh>
    <rPh sb="4" eb="5">
      <t>ニ</t>
    </rPh>
    <phoneticPr fontId="1"/>
  </si>
  <si>
    <t>医療職（三）</t>
    <rPh sb="0" eb="2">
      <t>イリョウ</t>
    </rPh>
    <rPh sb="2" eb="3">
      <t>ショク</t>
    </rPh>
    <rPh sb="4" eb="5">
      <t>サン</t>
    </rPh>
    <phoneticPr fontId="1"/>
  </si>
  <si>
    <t>現業（一）</t>
    <rPh sb="0" eb="2">
      <t>ゲンギョウ</t>
    </rPh>
    <rPh sb="3" eb="4">
      <t>イチ</t>
    </rPh>
    <phoneticPr fontId="1"/>
  </si>
  <si>
    <t>現業（二）</t>
    <rPh sb="0" eb="2">
      <t>ゲンギョウ</t>
    </rPh>
    <rPh sb="3" eb="4">
      <t>ニ</t>
    </rPh>
    <phoneticPr fontId="1"/>
  </si>
  <si>
    <t>現業（三）</t>
    <rPh sb="0" eb="2">
      <t>ゲンギョウ</t>
    </rPh>
    <rPh sb="3" eb="4">
      <t>サン</t>
    </rPh>
    <phoneticPr fontId="1"/>
  </si>
  <si>
    <t>現業（四）</t>
    <rPh sb="0" eb="2">
      <t>ゲンギョウ</t>
    </rPh>
    <rPh sb="3" eb="4">
      <t>ヨン</t>
    </rPh>
    <phoneticPr fontId="1"/>
  </si>
  <si>
    <t>特定任期付</t>
    <rPh sb="0" eb="2">
      <t>トクテイ</t>
    </rPh>
    <rPh sb="2" eb="4">
      <t>ニンキ</t>
    </rPh>
    <rPh sb="4" eb="5">
      <t>ツキ</t>
    </rPh>
    <phoneticPr fontId="1"/>
  </si>
  <si>
    <t>学校名</t>
    <rPh sb="0" eb="2">
      <t>ガッコウ</t>
    </rPh>
    <rPh sb="2" eb="3">
      <t>メイ</t>
    </rPh>
    <phoneticPr fontId="1"/>
  </si>
  <si>
    <t>学部学科名</t>
    <rPh sb="0" eb="2">
      <t>ガクブ</t>
    </rPh>
    <rPh sb="2" eb="4">
      <t>ガッカ</t>
    </rPh>
    <rPh sb="4" eb="5">
      <t>メイ</t>
    </rPh>
    <phoneticPr fontId="1"/>
  </si>
  <si>
    <t>修学期間</t>
    <rPh sb="0" eb="2">
      <t>シュウガク</t>
    </rPh>
    <rPh sb="2" eb="4">
      <t>キカン</t>
    </rPh>
    <phoneticPr fontId="1"/>
  </si>
  <si>
    <t>卒業区分</t>
    <rPh sb="0" eb="2">
      <t>ソツギョウ</t>
    </rPh>
    <rPh sb="2" eb="4">
      <t>クブン</t>
    </rPh>
    <phoneticPr fontId="1"/>
  </si>
  <si>
    <t>制度</t>
    <rPh sb="0" eb="2">
      <t>セイド</t>
    </rPh>
    <phoneticPr fontId="1"/>
  </si>
  <si>
    <t>最終学歴コード</t>
    <rPh sb="0" eb="2">
      <t>サイシュウ</t>
    </rPh>
    <rPh sb="2" eb="4">
      <t>ガクレキ</t>
    </rPh>
    <phoneticPr fontId="1"/>
  </si>
  <si>
    <t>最終学校名略称</t>
    <rPh sb="0" eb="2">
      <t>サイシュウ</t>
    </rPh>
    <rPh sb="2" eb="4">
      <t>ガッコウ</t>
    </rPh>
    <rPh sb="4" eb="5">
      <t>メイ</t>
    </rPh>
    <rPh sb="5" eb="7">
      <t>リャクショウ</t>
    </rPh>
    <phoneticPr fontId="1"/>
  </si>
  <si>
    <t>卒業区分コード</t>
    <rPh sb="0" eb="2">
      <t>ソツギョウ</t>
    </rPh>
    <rPh sb="2" eb="4">
      <t>クブン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</si>
  <si>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</si>
  <si>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</si>
  <si>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元号</t>
    <rPh sb="0" eb="2">
      <t>ゲンゴウ</t>
    </rPh>
    <phoneticPr fontId="1"/>
  </si>
  <si>
    <t>日</t>
    <rPh sb="0" eb="1">
      <t>ヒ</t>
    </rPh>
    <phoneticPr fontId="1"/>
  </si>
  <si>
    <t>給　与　額　算　出　表</t>
    <rPh sb="0" eb="1">
      <t>キュウ</t>
    </rPh>
    <rPh sb="2" eb="3">
      <t>クミ</t>
    </rPh>
    <rPh sb="4" eb="5">
      <t>ガク</t>
    </rPh>
    <rPh sb="6" eb="7">
      <t>サン</t>
    </rPh>
    <rPh sb="8" eb="9">
      <t>デ</t>
    </rPh>
    <rPh sb="10" eb="11">
      <t>ヒョウ</t>
    </rPh>
    <phoneticPr fontId="1"/>
  </si>
  <si>
    <t>採用</t>
    <phoneticPr fontId="1"/>
  </si>
  <si>
    <t>勤務箇所</t>
    <rPh sb="0" eb="2">
      <t>キンム</t>
    </rPh>
    <rPh sb="2" eb="4">
      <t>カショ</t>
    </rPh>
    <phoneticPr fontId="1"/>
  </si>
  <si>
    <t>試験区分</t>
    <rPh sb="0" eb="2">
      <t>シケン</t>
    </rPh>
    <rPh sb="2" eb="4">
      <t>クブン</t>
    </rPh>
    <phoneticPr fontId="1"/>
  </si>
  <si>
    <t>（</t>
    <phoneticPr fontId="1"/>
  </si>
  <si>
    <t>職　　　名</t>
    <rPh sb="0" eb="1">
      <t>ショク</t>
    </rPh>
    <rPh sb="4" eb="5">
      <t>メイ</t>
    </rPh>
    <phoneticPr fontId="1"/>
  </si>
  <si>
    <t>主事</t>
    <rPh sb="0" eb="2">
      <t>シュジ</t>
    </rPh>
    <phoneticPr fontId="1"/>
  </si>
  <si>
    <t>職　　種</t>
    <rPh sb="0" eb="1">
      <t>ショク</t>
    </rPh>
    <rPh sb="3" eb="4">
      <t>シュ</t>
    </rPh>
    <phoneticPr fontId="1"/>
  </si>
  <si>
    <t>一般事務</t>
    <rPh sb="0" eb="2">
      <t>イッパン</t>
    </rPh>
    <rPh sb="2" eb="4">
      <t>ジム</t>
    </rPh>
    <phoneticPr fontId="1"/>
  </si>
  <si>
    <t>学　　　歴</t>
    <rPh sb="0" eb="1">
      <t>ガク</t>
    </rPh>
    <rPh sb="4" eb="5">
      <t>レキ</t>
    </rPh>
    <phoneticPr fontId="1"/>
  </si>
  <si>
    <t>大学・短大
高校・中学</t>
    <rPh sb="0" eb="2">
      <t>ダイガク</t>
    </rPh>
    <rPh sb="3" eb="5">
      <t>タンダイ</t>
    </rPh>
    <phoneticPr fontId="1"/>
  </si>
  <si>
    <t>＋
－　　　　　　　年</t>
    <rPh sb="10" eb="11">
      <t>ネン</t>
    </rPh>
    <phoneticPr fontId="1"/>
  </si>
  <si>
    <t>資　　　格</t>
    <rPh sb="0" eb="1">
      <t>シ</t>
    </rPh>
    <rPh sb="4" eb="5">
      <t>カク</t>
    </rPh>
    <phoneticPr fontId="1"/>
  </si>
  <si>
    <t>＋
－　　　　　　　年</t>
    <phoneticPr fontId="1"/>
  </si>
  <si>
    <t>左の期間</t>
    <rPh sb="0" eb="1">
      <t>ヒダリ</t>
    </rPh>
    <rPh sb="2" eb="4">
      <t>キカン</t>
    </rPh>
    <phoneticPr fontId="1"/>
  </si>
  <si>
    <t>換算率</t>
    <rPh sb="0" eb="2">
      <t>カンザン</t>
    </rPh>
    <rPh sb="2" eb="3">
      <t>リツ</t>
    </rPh>
    <phoneticPr fontId="1"/>
  </si>
  <si>
    <t>換算年数</t>
    <rPh sb="0" eb="2">
      <t>カンザン</t>
    </rPh>
    <rPh sb="2" eb="4">
      <t>ネンスウ</t>
    </rPh>
    <phoneticPr fontId="1"/>
  </si>
  <si>
    <t>自動計算エリア</t>
    <rPh sb="0" eb="2">
      <t>ジドウ</t>
    </rPh>
    <rPh sb="2" eb="4">
      <t>ケイサン</t>
    </rPh>
    <phoneticPr fontId="1"/>
  </si>
  <si>
    <t>％</t>
    <phoneticPr fontId="1"/>
  </si>
  <si>
    <t>換算後</t>
    <rPh sb="0" eb="2">
      <t>カンサン</t>
    </rPh>
    <rPh sb="2" eb="3">
      <t>ゴ</t>
    </rPh>
    <phoneticPr fontId="1"/>
  </si>
  <si>
    <t>・</t>
    <phoneticPr fontId="1"/>
  </si>
  <si>
    <t>有用な経験</t>
    <rPh sb="0" eb="2">
      <t>ユウヨウ</t>
    </rPh>
    <rPh sb="3" eb="5">
      <t>ケイケン</t>
    </rPh>
    <phoneticPr fontId="1"/>
  </si>
  <si>
    <t>有用な経験以外</t>
    <rPh sb="0" eb="2">
      <t>ユウヨウ</t>
    </rPh>
    <rPh sb="3" eb="5">
      <t>ケイケン</t>
    </rPh>
    <rPh sb="5" eb="7">
      <t>イガイ</t>
    </rPh>
    <phoneticPr fontId="1"/>
  </si>
  <si>
    <t>計</t>
    <rPh sb="0" eb="1">
      <t>ケイ</t>
    </rPh>
    <phoneticPr fontId="1"/>
  </si>
  <si>
    <t>→</t>
    <phoneticPr fontId="1"/>
  </si>
  <si>
    <t>･</t>
    <phoneticPr fontId="1"/>
  </si>
  <si>
    <t>0</t>
    <phoneticPr fontId="1"/>
  </si>
  <si>
    <t>調　整　年　数</t>
    <rPh sb="0" eb="1">
      <t>チョウ</t>
    </rPh>
    <rPh sb="2" eb="3">
      <t>ヒトシ</t>
    </rPh>
    <rPh sb="4" eb="5">
      <t>トシ</t>
    </rPh>
    <rPh sb="6" eb="7">
      <t>カズ</t>
    </rPh>
    <phoneticPr fontId="1"/>
  </si>
  <si>
    <t>級</t>
    <rPh sb="0" eb="1">
      <t>キュウ</t>
    </rPh>
    <phoneticPr fontId="1"/>
  </si>
  <si>
    <t>資 格 年 数</t>
    <rPh sb="0" eb="1">
      <t>シ</t>
    </rPh>
    <rPh sb="2" eb="3">
      <t>カク</t>
    </rPh>
    <rPh sb="4" eb="5">
      <t>トシ</t>
    </rPh>
    <rPh sb="6" eb="7">
      <t>カズ</t>
    </rPh>
    <phoneticPr fontId="1"/>
  </si>
  <si>
    <t>差引残年数</t>
    <rPh sb="0" eb="2">
      <t>サシヒキ</t>
    </rPh>
    <rPh sb="2" eb="3">
      <t>ザン</t>
    </rPh>
    <rPh sb="3" eb="5">
      <t>ネンスウ</t>
    </rPh>
    <phoneticPr fontId="1"/>
  </si>
  <si>
    <t>＋</t>
    <phoneticPr fontId="1"/>
  </si>
  <si>
    <t>　　　　　年　　　　 月</t>
    <rPh sb="5" eb="6">
      <t>ネン</t>
    </rPh>
    <rPh sb="11" eb="12">
      <t>ツキ</t>
    </rPh>
    <phoneticPr fontId="1"/>
  </si>
  <si>
    <t>50･80%　</t>
  </si>
  <si>
    <t>－</t>
    <phoneticPr fontId="1"/>
  </si>
  <si>
    <t>経歴エラーチェック</t>
    <rPh sb="0" eb="2">
      <t>ケイレキ</t>
    </rPh>
    <phoneticPr fontId="1"/>
  </si>
  <si>
    <t>初　任　給</t>
    <rPh sb="0" eb="1">
      <t>ショ</t>
    </rPh>
    <rPh sb="2" eb="3">
      <t>ニン</t>
    </rPh>
    <rPh sb="4" eb="5">
      <t>キュウ</t>
    </rPh>
    <phoneticPr fontId="1"/>
  </si>
  <si>
    <t>経　験　年　数　に　よ　り　加　え　る　号　給※（）は４号換算前</t>
    <rPh sb="0" eb="1">
      <t>キョウ</t>
    </rPh>
    <rPh sb="2" eb="3">
      <t>シルシ</t>
    </rPh>
    <rPh sb="4" eb="5">
      <t>トシ</t>
    </rPh>
    <rPh sb="6" eb="7">
      <t>カズ</t>
    </rPh>
    <rPh sb="14" eb="15">
      <t>クワ</t>
    </rPh>
    <rPh sb="20" eb="21">
      <t>ゴウ</t>
    </rPh>
    <rPh sb="22" eb="23">
      <t>キュウ</t>
    </rPh>
    <rPh sb="28" eb="29">
      <t>ゴウ</t>
    </rPh>
    <rPh sb="29" eb="31">
      <t>カンサン</t>
    </rPh>
    <rPh sb="31" eb="32">
      <t>マエ</t>
    </rPh>
    <phoneticPr fontId="1"/>
  </si>
  <si>
    <t>上位の等級の初号</t>
    <rPh sb="0" eb="2">
      <t>ジョウイ</t>
    </rPh>
    <rPh sb="3" eb="5">
      <t>トウキュウ</t>
    </rPh>
    <rPh sb="6" eb="8">
      <t>ショゴウ</t>
    </rPh>
    <phoneticPr fontId="1"/>
  </si>
  <si>
    <t>学歴超過分</t>
    <rPh sb="0" eb="2">
      <t>ガクレキ</t>
    </rPh>
    <rPh sb="2" eb="4">
      <t>チョウカ</t>
    </rPh>
    <rPh sb="4" eb="5">
      <t>ブン</t>
    </rPh>
    <phoneticPr fontId="1"/>
  </si>
  <si>
    <t>１２月で除</t>
    <rPh sb="2" eb="3">
      <t>ツキ</t>
    </rPh>
    <rPh sb="4" eb="5">
      <t>ジョ</t>
    </rPh>
    <phoneticPr fontId="1"/>
  </si>
  <si>
    <t>１５月で除</t>
    <rPh sb="2" eb="3">
      <t>ガツ</t>
    </rPh>
    <rPh sb="4" eb="5">
      <t>ジョ</t>
    </rPh>
    <phoneticPr fontId="1"/>
  </si>
  <si>
    <t>１８月で除</t>
    <rPh sb="2" eb="3">
      <t>ガツ</t>
    </rPh>
    <rPh sb="4" eb="5">
      <t>ジョ</t>
    </rPh>
    <phoneticPr fontId="1"/>
  </si>
  <si>
    <t>特別加給</t>
    <rPh sb="0" eb="2">
      <t>トクベツ</t>
    </rPh>
    <rPh sb="2" eb="4">
      <t>カキュウ</t>
    </rPh>
    <phoneticPr fontId="1"/>
  </si>
  <si>
    <t>等　　級</t>
    <rPh sb="0" eb="1">
      <t>トウ</t>
    </rPh>
    <rPh sb="3" eb="4">
      <t>キュウ</t>
    </rPh>
    <phoneticPr fontId="1"/>
  </si>
  <si>
    <t>号　　給</t>
    <rPh sb="0" eb="1">
      <t>ゴウ</t>
    </rPh>
    <rPh sb="3" eb="4">
      <t>キュウ</t>
    </rPh>
    <phoneticPr fontId="1"/>
  </si>
  <si>
    <t>した分</t>
    <rPh sb="2" eb="3">
      <t>ブン</t>
    </rPh>
    <phoneticPr fontId="1"/>
  </si>
  <si>
    <t>（36月）分</t>
    <rPh sb="3" eb="4">
      <t>ツキ</t>
    </rPh>
    <rPh sb="5" eb="6">
      <t>ブン</t>
    </rPh>
    <phoneticPr fontId="1"/>
  </si>
  <si>
    <t>A1</t>
    <phoneticPr fontId="1"/>
  </si>
  <si>
    <t>算　　定　　級　　号　　給</t>
    <rPh sb="0" eb="1">
      <t>ザン</t>
    </rPh>
    <rPh sb="3" eb="4">
      <t>サダム</t>
    </rPh>
    <rPh sb="6" eb="7">
      <t>キュウ</t>
    </rPh>
    <rPh sb="9" eb="10">
      <t>ゴウ</t>
    </rPh>
    <rPh sb="12" eb="13">
      <t>キュウ</t>
    </rPh>
    <phoneticPr fontId="1"/>
  </si>
  <si>
    <t>決　　定　　級　　号　　給</t>
    <rPh sb="0" eb="1">
      <t>ケツ</t>
    </rPh>
    <rPh sb="3" eb="4">
      <t>サダム</t>
    </rPh>
    <rPh sb="6" eb="7">
      <t>キュウ</t>
    </rPh>
    <rPh sb="9" eb="10">
      <t>ゴウ</t>
    </rPh>
    <rPh sb="12" eb="13">
      <t>キュウ</t>
    </rPh>
    <phoneticPr fontId="1"/>
  </si>
  <si>
    <t>調 整 数</t>
    <rPh sb="0" eb="1">
      <t>チョウ</t>
    </rPh>
    <rPh sb="2" eb="3">
      <t>ヒトシ</t>
    </rPh>
    <rPh sb="4" eb="5">
      <t>スウ</t>
    </rPh>
    <phoneticPr fontId="1"/>
  </si>
  <si>
    <t>月　　　額</t>
    <rPh sb="0" eb="1">
      <t>ゲツ</t>
    </rPh>
    <rPh sb="4" eb="5">
      <t>ガク</t>
    </rPh>
    <phoneticPr fontId="1"/>
  </si>
  <si>
    <t>表・級</t>
    <rPh sb="0" eb="1">
      <t>ヒョウ</t>
    </rPh>
    <rPh sb="2" eb="3">
      <t>キュウ</t>
    </rPh>
    <phoneticPr fontId="1"/>
  </si>
  <si>
    <t>号給</t>
    <rPh sb="0" eb="1">
      <t>ゴウ</t>
    </rPh>
    <rPh sb="1" eb="2">
      <t>キュウ</t>
    </rPh>
    <phoneticPr fontId="1"/>
  </si>
  <si>
    <t>A</t>
  </si>
  <si>
    <t>残　月　数</t>
    <rPh sb="0" eb="1">
      <t>ザン</t>
    </rPh>
    <rPh sb="2" eb="3">
      <t>ツキ</t>
    </rPh>
    <rPh sb="4" eb="5">
      <t>スウ</t>
    </rPh>
    <phoneticPr fontId="1"/>
  </si>
  <si>
    <t>次期昇給起算日</t>
    <rPh sb="0" eb="2">
      <t>ジキ</t>
    </rPh>
    <rPh sb="2" eb="4">
      <t>ショウキュウ</t>
    </rPh>
    <rPh sb="4" eb="6">
      <t>キサン</t>
    </rPh>
    <rPh sb="6" eb="7">
      <t>ビ</t>
    </rPh>
    <phoneticPr fontId="1"/>
  </si>
  <si>
    <t>初任給短縮</t>
    <rPh sb="0" eb="3">
      <t>ショニンキュウ</t>
    </rPh>
    <rPh sb="3" eb="5">
      <t>タンシュク</t>
    </rPh>
    <phoneticPr fontId="1"/>
  </si>
  <si>
    <t>月</t>
    <rPh sb="0" eb="1">
      <t>ゲツ</t>
    </rPh>
    <phoneticPr fontId="1"/>
  </si>
  <si>
    <t>年齢別最低</t>
    <rPh sb="0" eb="2">
      <t>ネンレイ</t>
    </rPh>
    <rPh sb="2" eb="3">
      <t>ベツ</t>
    </rPh>
    <rPh sb="3" eb="5">
      <t>サイテイ</t>
    </rPh>
    <phoneticPr fontId="1"/>
  </si>
  <si>
    <t>採　　 用　 　時</t>
    <rPh sb="0" eb="1">
      <t>サイ</t>
    </rPh>
    <rPh sb="4" eb="5">
      <t>ヨウ</t>
    </rPh>
    <rPh sb="8" eb="9">
      <t>ジ</t>
    </rPh>
    <phoneticPr fontId="1"/>
  </si>
  <si>
    <t xml:space="preserve"> 才～　　　才</t>
    <rPh sb="1" eb="2">
      <t>サイ</t>
    </rPh>
    <rPh sb="6" eb="7">
      <t>サイ</t>
    </rPh>
    <phoneticPr fontId="1"/>
  </si>
  <si>
    <t>中 級 短 縮</t>
    <rPh sb="0" eb="1">
      <t>ナカ</t>
    </rPh>
    <rPh sb="2" eb="3">
      <t>キュウ</t>
    </rPh>
    <rPh sb="4" eb="5">
      <t>タン</t>
    </rPh>
    <rPh sb="6" eb="7">
      <t>チヂミ</t>
    </rPh>
    <phoneticPr fontId="1"/>
  </si>
  <si>
    <t>号 給 基 準</t>
    <rPh sb="0" eb="1">
      <t>ゴウ</t>
    </rPh>
    <rPh sb="2" eb="3">
      <t>キュウ</t>
    </rPh>
    <rPh sb="4" eb="5">
      <t>モト</t>
    </rPh>
    <rPh sb="6" eb="7">
      <t>ジュン</t>
    </rPh>
    <phoneticPr fontId="1"/>
  </si>
  <si>
    <t>採用後１年未満</t>
    <rPh sb="0" eb="3">
      <t>サイヨウゴ</t>
    </rPh>
    <rPh sb="4" eb="5">
      <t>ネン</t>
    </rPh>
    <rPh sb="5" eb="7">
      <t>ミマン</t>
    </rPh>
    <phoneticPr fontId="1"/>
  </si>
  <si>
    <t>号 給 調 整</t>
    <rPh sb="0" eb="1">
      <t>ゴウ</t>
    </rPh>
    <rPh sb="2" eb="3">
      <t>キュウ</t>
    </rPh>
    <rPh sb="4" eb="5">
      <t>チョウ</t>
    </rPh>
    <rPh sb="6" eb="7">
      <t>ヒトシ</t>
    </rPh>
    <phoneticPr fontId="1"/>
  </si>
  <si>
    <t>備　　　　 考</t>
    <rPh sb="0" eb="1">
      <t>ビ</t>
    </rPh>
    <rPh sb="6" eb="7">
      <t>コウ</t>
    </rPh>
    <phoneticPr fontId="1"/>
  </si>
  <si>
    <t>-</t>
    <phoneticPr fontId="1"/>
  </si>
  <si>
    <t>残 月 調 整</t>
    <rPh sb="0" eb="1">
      <t>ザン</t>
    </rPh>
    <rPh sb="2" eb="3">
      <t>ツキ</t>
    </rPh>
    <rPh sb="4" eb="5">
      <t>チョウ</t>
    </rPh>
    <rPh sb="6" eb="7">
      <t>ヒトシ</t>
    </rPh>
    <phoneticPr fontId="1"/>
  </si>
  <si>
    <t>-(</t>
    <phoneticPr fontId="1"/>
  </si>
  <si>
    <t>)=</t>
    <phoneticPr fontId="1"/>
  </si>
  <si>
    <t>↓</t>
    <phoneticPr fontId="1"/>
  </si>
  <si>
    <t>号調整</t>
    <rPh sb="0" eb="1">
      <t>ゴウ</t>
    </rPh>
    <rPh sb="1" eb="3">
      <t>チョウセイ</t>
    </rPh>
    <phoneticPr fontId="1"/>
  </si>
  <si>
    <t>A2</t>
    <phoneticPr fontId="1"/>
  </si>
  <si>
    <t>．</t>
    <phoneticPr fontId="1"/>
  </si>
  <si>
    <t>⇒</t>
    <phoneticPr fontId="1"/>
  </si>
  <si>
    <t>給与学歴：</t>
    <rPh sb="0" eb="2">
      <t>キュウヨ</t>
    </rPh>
    <rPh sb="2" eb="4">
      <t>ガクレキ</t>
    </rPh>
    <phoneticPr fontId="1"/>
  </si>
  <si>
    <t>取得年月：</t>
    <rPh sb="0" eb="2">
      <t>シュトク</t>
    </rPh>
    <rPh sb="2" eb="3">
      <t>ネン</t>
    </rPh>
    <rPh sb="3" eb="4">
      <t>ツキ</t>
    </rPh>
    <phoneticPr fontId="1"/>
  </si>
  <si>
    <t>R</t>
  </si>
  <si>
    <t>．</t>
  </si>
  <si>
    <t>経年起算：</t>
    <rPh sb="0" eb="2">
      <t>ケイネン</t>
    </rPh>
    <rPh sb="2" eb="4">
      <t>キサン</t>
    </rPh>
    <phoneticPr fontId="1"/>
  </si>
  <si>
    <t>+</t>
    <phoneticPr fontId="1"/>
  </si>
  <si>
    <t>運用ＣＤ：</t>
    <rPh sb="0" eb="2">
      <t>ウンヨウ</t>
    </rPh>
    <phoneticPr fontId="1"/>
  </si>
  <si>
    <t>⇒</t>
  </si>
  <si>
    <t>有用</t>
    <rPh sb="0" eb="2">
      <t>ユウヨウ</t>
    </rPh>
    <phoneticPr fontId="1"/>
  </si>
  <si>
    <t>学校</t>
    <rPh sb="0" eb="2">
      <t>ガッコウ</t>
    </rPh>
    <phoneticPr fontId="1"/>
  </si>
  <si>
    <t>※残数調整
　 しない期間</t>
    <phoneticPr fontId="1"/>
  </si>
  <si>
    <t>残月調整しない    期間除く</t>
    <rPh sb="0" eb="1">
      <t>ザン</t>
    </rPh>
    <rPh sb="1" eb="2">
      <t>ツキ</t>
    </rPh>
    <rPh sb="2" eb="4">
      <t>チョウセイ</t>
    </rPh>
    <rPh sb="11" eb="13">
      <t>キカン</t>
    </rPh>
    <rPh sb="13" eb="14">
      <t>ノゾ</t>
    </rPh>
    <phoneticPr fontId="1"/>
  </si>
  <si>
    <t>無職時</t>
    <rPh sb="0" eb="2">
      <t>ムショク</t>
    </rPh>
    <rPh sb="2" eb="3">
      <t>ジ</t>
    </rPh>
    <phoneticPr fontId="1"/>
  </si>
  <si>
    <t>※残月調整しない</t>
    <phoneticPr fontId="1"/>
  </si>
  <si>
    <t>12-(12-0)=0</t>
    <phoneticPr fontId="1"/>
  </si>
  <si>
    <t>12-(15-3)=0</t>
    <phoneticPr fontId="1"/>
  </si>
  <si>
    <t>12-(18-6)=0</t>
    <phoneticPr fontId="1"/>
  </si>
  <si>
    <t>残月数</t>
    <rPh sb="0" eb="1">
      <t>ザン</t>
    </rPh>
    <rPh sb="1" eb="3">
      <t>ツキスウ</t>
    </rPh>
    <phoneticPr fontId="1"/>
  </si>
  <si>
    <t>月</t>
    <phoneticPr fontId="1"/>
  </si>
  <si>
    <t>昇給期間</t>
    <rPh sb="0" eb="2">
      <t>ショウキュウ</t>
    </rPh>
    <rPh sb="2" eb="4">
      <t>キカン</t>
    </rPh>
    <phoneticPr fontId="1"/>
  </si>
  <si>
    <t>次期昇給</t>
    <rPh sb="0" eb="2">
      <t>ジキ</t>
    </rPh>
    <rPh sb="2" eb="4">
      <t>ショウキュウ</t>
    </rPh>
    <phoneticPr fontId="1"/>
  </si>
  <si>
    <t>号</t>
    <rPh sb="0" eb="1">
      <t>ゴウ</t>
    </rPh>
    <phoneticPr fontId="1"/>
  </si>
  <si>
    <t>※〇月は残月調整しない</t>
    <phoneticPr fontId="1"/>
  </si>
  <si>
    <t>試験区分</t>
    <rPh sb="0" eb="4">
      <t>シケンクブン</t>
    </rPh>
    <phoneticPr fontId="1"/>
  </si>
  <si>
    <t>大学卒業程度</t>
    <rPh sb="0" eb="6">
      <t>ダイガクソツギョウテイド</t>
    </rPh>
    <phoneticPr fontId="1"/>
  </si>
  <si>
    <t>高校卒業程度</t>
    <rPh sb="0" eb="6">
      <t>コウコウソツギョウテイド</t>
    </rPh>
    <phoneticPr fontId="1"/>
  </si>
  <si>
    <t>短大卒業程度</t>
    <rPh sb="0" eb="2">
      <t>タンダイ</t>
    </rPh>
    <rPh sb="2" eb="6">
      <t>ソツギョウテイド</t>
    </rPh>
    <phoneticPr fontId="1"/>
  </si>
  <si>
    <t>行政</t>
    <rPh sb="0" eb="2">
      <t>ギョウセイ</t>
    </rPh>
    <phoneticPr fontId="0"/>
  </si>
  <si>
    <t>社会福祉</t>
    <rPh sb="0" eb="2">
      <t>シャカイ</t>
    </rPh>
    <rPh sb="2" eb="4">
      <t>フクシ</t>
    </rPh>
    <phoneticPr fontId="0"/>
  </si>
  <si>
    <t>保育士</t>
    <rPh sb="0" eb="2">
      <t>ホイク</t>
    </rPh>
    <rPh sb="2" eb="3">
      <t>シ</t>
    </rPh>
    <phoneticPr fontId="0"/>
  </si>
  <si>
    <t>学芸員</t>
    <rPh sb="2" eb="3">
      <t>イン</t>
    </rPh>
    <phoneticPr fontId="1"/>
  </si>
  <si>
    <t>計量検定</t>
    <rPh sb="0" eb="2">
      <t>ケイリョウ</t>
    </rPh>
    <rPh sb="2" eb="4">
      <t>ケンテイ</t>
    </rPh>
    <phoneticPr fontId="0"/>
  </si>
  <si>
    <t>消防</t>
    <rPh sb="0" eb="2">
      <t>ショウボウ</t>
    </rPh>
    <phoneticPr fontId="0"/>
  </si>
  <si>
    <t>通信</t>
    <rPh sb="0" eb="2">
      <t>ツウシン</t>
    </rPh>
    <phoneticPr fontId="0"/>
  </si>
  <si>
    <t>環境科学</t>
    <rPh sb="0" eb="2">
      <t>カンキョウ</t>
    </rPh>
    <rPh sb="2" eb="4">
      <t>カガク</t>
    </rPh>
    <phoneticPr fontId="0"/>
  </si>
  <si>
    <t>工鉱業</t>
    <rPh sb="0" eb="1">
      <t>コウ</t>
    </rPh>
    <rPh sb="1" eb="3">
      <t>コウギョウ</t>
    </rPh>
    <phoneticPr fontId="0"/>
  </si>
  <si>
    <t>職業指導</t>
    <rPh sb="0" eb="2">
      <t>ショクギョウ</t>
    </rPh>
    <rPh sb="2" eb="4">
      <t>シドウ</t>
    </rPh>
    <phoneticPr fontId="0"/>
  </si>
  <si>
    <t>水産</t>
    <rPh sb="0" eb="2">
      <t>スイサン</t>
    </rPh>
    <phoneticPr fontId="0"/>
  </si>
  <si>
    <t>農業</t>
    <rPh sb="0" eb="2">
      <t>ノウギョウ</t>
    </rPh>
    <phoneticPr fontId="0"/>
  </si>
  <si>
    <t>畜産</t>
    <rPh sb="0" eb="2">
      <t>チクサン</t>
    </rPh>
    <phoneticPr fontId="0"/>
  </si>
  <si>
    <t>農業土木</t>
    <rPh sb="0" eb="2">
      <t>ノウギョウ</t>
    </rPh>
    <rPh sb="2" eb="4">
      <t>ドボク</t>
    </rPh>
    <phoneticPr fontId="0"/>
  </si>
  <si>
    <t>林業</t>
    <rPh sb="0" eb="2">
      <t>リンギョウ</t>
    </rPh>
    <phoneticPr fontId="0"/>
  </si>
  <si>
    <t>土木</t>
    <rPh sb="0" eb="2">
      <t>ドボク</t>
    </rPh>
    <phoneticPr fontId="0"/>
  </si>
  <si>
    <t>建築</t>
    <rPh sb="0" eb="2">
      <t>ケンチク</t>
    </rPh>
    <phoneticPr fontId="0"/>
  </si>
  <si>
    <t>機械設備</t>
    <rPh sb="0" eb="2">
      <t>キカイ</t>
    </rPh>
    <rPh sb="2" eb="4">
      <t>セツビ</t>
    </rPh>
    <phoneticPr fontId="0"/>
  </si>
  <si>
    <t>電気</t>
    <rPh sb="0" eb="2">
      <t>デンキ</t>
    </rPh>
    <phoneticPr fontId="0"/>
  </si>
  <si>
    <t>医師</t>
    <rPh sb="0" eb="2">
      <t>イシ</t>
    </rPh>
    <phoneticPr fontId="0"/>
  </si>
  <si>
    <t>獣医師</t>
    <rPh sb="0" eb="3">
      <t>ジュウイシ</t>
    </rPh>
    <phoneticPr fontId="0"/>
  </si>
  <si>
    <t>薬剤師</t>
    <rPh sb="0" eb="3">
      <t>ヤクザイシ</t>
    </rPh>
    <phoneticPr fontId="0"/>
  </si>
  <si>
    <t>診療放射</t>
  </si>
  <si>
    <t>臨床検査技師</t>
    <rPh sb="4" eb="6">
      <t>ギシ</t>
    </rPh>
    <phoneticPr fontId="1"/>
  </si>
  <si>
    <t>看護師</t>
    <rPh sb="0" eb="2">
      <t>カンゴ</t>
    </rPh>
    <rPh sb="2" eb="3">
      <t>シ</t>
    </rPh>
    <phoneticPr fontId="0"/>
  </si>
  <si>
    <t>栄養士</t>
    <rPh sb="2" eb="3">
      <t>シ</t>
    </rPh>
    <phoneticPr fontId="0"/>
  </si>
  <si>
    <t>保健師</t>
    <rPh sb="2" eb="3">
      <t>シ</t>
    </rPh>
    <phoneticPr fontId="0"/>
  </si>
  <si>
    <t>理学療法士</t>
    <rPh sb="4" eb="5">
      <t>シ</t>
    </rPh>
    <phoneticPr fontId="1"/>
  </si>
  <si>
    <t>作業療法士</t>
    <rPh sb="4" eb="5">
      <t>シ</t>
    </rPh>
    <phoneticPr fontId="1"/>
  </si>
  <si>
    <t>歯科医師</t>
    <rPh sb="0" eb="2">
      <t>シカ</t>
    </rPh>
    <rPh sb="2" eb="4">
      <t>イシ</t>
    </rPh>
    <phoneticPr fontId="0"/>
  </si>
  <si>
    <t>言語聴覚士</t>
    <rPh sb="4" eb="5">
      <t>シ</t>
    </rPh>
    <phoneticPr fontId="1"/>
  </si>
  <si>
    <t>児童自立支援員</t>
    <rPh sb="0" eb="2">
      <t>ジドウ</t>
    </rPh>
    <rPh sb="2" eb="4">
      <t>ジリツ</t>
    </rPh>
    <rPh sb="4" eb="6">
      <t>シエン</t>
    </rPh>
    <rPh sb="6" eb="7">
      <t>イン</t>
    </rPh>
    <phoneticPr fontId="0"/>
  </si>
  <si>
    <t>児童生活支援員</t>
    <rPh sb="0" eb="2">
      <t>ジドウ</t>
    </rPh>
    <rPh sb="2" eb="4">
      <t>セイカツ</t>
    </rPh>
    <rPh sb="4" eb="6">
      <t>シエン</t>
    </rPh>
    <rPh sb="6" eb="7">
      <t>イン</t>
    </rPh>
    <phoneticPr fontId="2"/>
  </si>
  <si>
    <t>甲板員</t>
    <rPh sb="0" eb="2">
      <t>カンパン</t>
    </rPh>
    <rPh sb="2" eb="3">
      <t>イン</t>
    </rPh>
    <phoneticPr fontId="0"/>
  </si>
  <si>
    <t>機関員</t>
    <rPh sb="0" eb="2">
      <t>キカン</t>
    </rPh>
    <rPh sb="2" eb="3">
      <t>イン</t>
    </rPh>
    <phoneticPr fontId="0"/>
  </si>
  <si>
    <t>一般事務（障害）</t>
    <rPh sb="0" eb="4">
      <t>イッパンジム</t>
    </rPh>
    <rPh sb="5" eb="7">
      <t>ショウガイ</t>
    </rPh>
    <phoneticPr fontId="1"/>
  </si>
  <si>
    <t>合格された試験の区分を選択してください　↑</t>
    <rPh sb="0" eb="2">
      <t>ゴウカク</t>
    </rPh>
    <rPh sb="5" eb="7">
      <t>シケン</t>
    </rPh>
    <rPh sb="8" eb="10">
      <t>クブン</t>
    </rPh>
    <rPh sb="11" eb="13">
      <t>センタク</t>
    </rPh>
    <phoneticPr fontId="1"/>
  </si>
  <si>
    <t>一般事務（氷河期）</t>
    <rPh sb="0" eb="4">
      <t>イッパンジム</t>
    </rPh>
    <rPh sb="5" eb="8">
      <t>ヒョウガキ</t>
    </rPh>
    <phoneticPr fontId="1"/>
  </si>
  <si>
    <t>合格された試験の区分を選択してください　↑</t>
    <rPh sb="0" eb="2">
      <t>ゴウカク</t>
    </rPh>
    <rPh sb="5" eb="7">
      <t>シケン</t>
    </rPh>
    <rPh sb="8" eb="10">
      <t>クブン</t>
    </rPh>
    <rPh sb="11" eb="13">
      <t>センタク</t>
    </rPh>
    <phoneticPr fontId="1"/>
  </si>
  <si>
    <t>民間</t>
    <rPh sb="0" eb="2">
      <t>ミンカン</t>
    </rPh>
    <phoneticPr fontId="1"/>
  </si>
  <si>
    <t>選考</t>
    <rPh sb="0" eb="2">
      <t>センコウ</t>
    </rPh>
    <phoneticPr fontId="1"/>
  </si>
  <si>
    <t>ｘｘ大学ｘｘ学部ｘｘ学科卒業見込</t>
    <rPh sb="11" eb="12">
      <t>カ</t>
    </rPh>
    <phoneticPr fontId="1"/>
  </si>
  <si>
    <t>ｘｘ大学ｘｘ学部ｘｘ学科卒業見込</t>
    <rPh sb="2" eb="4">
      <t>ダイガク</t>
    </rPh>
    <rPh sb="6" eb="8">
      <t>ガクブ</t>
    </rPh>
    <rPh sb="12" eb="14">
      <t>ソツギョウ</t>
    </rPh>
    <rPh sb="14" eb="16">
      <t>ミコ</t>
    </rPh>
    <phoneticPr fontId="1"/>
  </si>
  <si>
    <t>ｘｘ大学ｘｘ学部ｘｘ学科卒業見込</t>
    <rPh sb="14" eb="16">
      <t>ミコ</t>
    </rPh>
    <phoneticPr fontId="1"/>
  </si>
  <si>
    <t>ｘｘ大学ｘｘ学部ｘｘ学科卒業</t>
    <phoneticPr fontId="1"/>
  </si>
  <si>
    <r>
      <t>※経歴について、履歴書の</t>
    </r>
    <r>
      <rPr>
        <b/>
        <sz val="9"/>
        <color rgb="FF000000"/>
        <rFont val="ＭＳ Ｐゴシック"/>
        <family val="3"/>
        <charset val="128"/>
      </rPr>
      <t>経歴欄だけでは記入しきれない場合</t>
    </r>
    <r>
      <rPr>
        <sz val="9"/>
        <color indexed="8"/>
        <rFont val="ＭＳ Ｐゴシック"/>
        <family val="3"/>
      </rPr>
      <t>は下記に未記入の経歴を記入して下さい。</t>
    </r>
    <rPh sb="1" eb="3">
      <t>ケイレキ</t>
    </rPh>
    <rPh sb="19" eb="21">
      <t>キニュウ</t>
    </rPh>
    <rPh sb="26" eb="28">
      <t>バアイ</t>
    </rPh>
    <rPh sb="29" eb="31">
      <t>カキ</t>
    </rPh>
    <rPh sb="32" eb="35">
      <t>ミキニュウ</t>
    </rPh>
    <rPh sb="36" eb="38">
      <t>ケイレキ</t>
    </rPh>
    <rPh sb="39" eb="41">
      <t>キニュウ</t>
    </rPh>
    <rPh sb="43" eb="44">
      <t>クダ</t>
    </rPh>
    <phoneticPr fontId="1"/>
  </si>
  <si>
    <r>
      <t xml:space="preserve">経　　　　　　　　　　　　　歴
</t>
    </r>
    <r>
      <rPr>
        <sz val="8"/>
        <rFont val="ＭＳ Ｐ明朝"/>
        <family val="1"/>
        <charset val="128"/>
      </rPr>
      <t>（上記経歴欄に記入しきれなかった学歴・職歴を記入）</t>
    </r>
    <r>
      <rPr>
        <sz val="10"/>
        <rFont val="ＭＳ Ｐ明朝"/>
        <family val="1"/>
        <charset val="128"/>
      </rPr>
      <t xml:space="preserve">
</t>
    </r>
    <r>
      <rPr>
        <u/>
        <sz val="8"/>
        <rFont val="ＭＳ Ｐ明朝"/>
        <family val="1"/>
        <charset val="128"/>
      </rPr>
      <t>※就学・就労期間以外の期間（</t>
    </r>
    <r>
      <rPr>
        <u/>
        <sz val="8"/>
        <color rgb="FFC00000"/>
        <rFont val="ＭＳ Ｐ明朝"/>
        <family val="1"/>
        <charset val="128"/>
      </rPr>
      <t>無職期間</t>
    </r>
    <r>
      <rPr>
        <u/>
        <sz val="8"/>
        <rFont val="ＭＳ Ｐ明朝"/>
        <family val="1"/>
        <charset val="128"/>
      </rPr>
      <t>）も必ず記入</t>
    </r>
    <rPh sb="0" eb="1">
      <t>キョウ</t>
    </rPh>
    <rPh sb="14" eb="15">
      <t>レキ</t>
    </rPh>
    <rPh sb="17" eb="19">
      <t>ジョウキ</t>
    </rPh>
    <rPh sb="19" eb="21">
      <t>ケイレキ</t>
    </rPh>
    <rPh sb="21" eb="22">
      <t>ラン</t>
    </rPh>
    <rPh sb="23" eb="25">
      <t>キニュウ</t>
    </rPh>
    <rPh sb="32" eb="34">
      <t>ガクレキ</t>
    </rPh>
    <rPh sb="35" eb="37">
      <t>ショクレキ</t>
    </rPh>
    <rPh sb="38" eb="40">
      <t>キニュウ</t>
    </rPh>
    <phoneticPr fontId="1"/>
  </si>
  <si>
    <r>
      <t xml:space="preserve">経　　　　　　　　　　　　　歴
</t>
    </r>
    <r>
      <rPr>
        <sz val="8"/>
        <rFont val="ＭＳ Ｐ明朝"/>
        <family val="1"/>
        <charset val="128"/>
      </rPr>
      <t>（上記学歴欄に記入した</t>
    </r>
    <r>
      <rPr>
        <u/>
        <sz val="8"/>
        <rFont val="ＭＳ Ｐ明朝"/>
        <family val="1"/>
        <charset val="128"/>
      </rPr>
      <t>高校以降</t>
    </r>
    <r>
      <rPr>
        <sz val="8"/>
        <rFont val="ＭＳ Ｐ明朝"/>
        <family val="1"/>
        <charset val="128"/>
      </rPr>
      <t>の学歴・職歴を記入）</t>
    </r>
    <r>
      <rPr>
        <sz val="10"/>
        <rFont val="ＭＳ Ｐ明朝"/>
        <family val="1"/>
        <charset val="128"/>
      </rPr>
      <t xml:space="preserve">
</t>
    </r>
    <r>
      <rPr>
        <u/>
        <sz val="8"/>
        <rFont val="ＭＳ Ｐ明朝"/>
        <family val="1"/>
        <charset val="128"/>
      </rPr>
      <t>※就学・就労期間以外の期間（</t>
    </r>
    <r>
      <rPr>
        <u/>
        <sz val="8"/>
        <color rgb="FFC00000"/>
        <rFont val="ＭＳ Ｐ明朝"/>
        <family val="1"/>
        <charset val="128"/>
      </rPr>
      <t>無職期間</t>
    </r>
    <r>
      <rPr>
        <u/>
        <sz val="8"/>
        <rFont val="ＭＳ Ｐ明朝"/>
        <family val="1"/>
        <charset val="128"/>
      </rPr>
      <t>）も必ず記入</t>
    </r>
    <rPh sb="0" eb="1">
      <t>キョウ</t>
    </rPh>
    <rPh sb="14" eb="15">
      <t>レキ</t>
    </rPh>
    <rPh sb="17" eb="19">
      <t>ジョウキ</t>
    </rPh>
    <rPh sb="19" eb="21">
      <t>ガクレキ</t>
    </rPh>
    <rPh sb="21" eb="22">
      <t>ラン</t>
    </rPh>
    <rPh sb="23" eb="25">
      <t>キニュウ</t>
    </rPh>
    <rPh sb="27" eb="29">
      <t>コウコウ</t>
    </rPh>
    <rPh sb="29" eb="31">
      <t>イコウ</t>
    </rPh>
    <rPh sb="32" eb="34">
      <t>ガクレキ</t>
    </rPh>
    <rPh sb="35" eb="37">
      <t>ショクレキ</t>
    </rPh>
    <rPh sb="38" eb="4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</si>
</sst>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_ "/>
    <numFmt numFmtId="177" formatCode="[$-411]ggge&quot;年&quot;m&quot;月&quot;d&quot;日&quot;;@"/>
    <numFmt numFmtId="178" formatCode="[=1]&quot;元&quot;;General"/>
    <numFmt numFmtId="179" formatCode="@&quot;級&quot;"/>
    <numFmt numFmtId="180" formatCode="0_ &quot;号給&quot;"/>
    <numFmt numFmtId="181" formatCode="0_);\(0\)"/>
    <numFmt numFmtId="182" formatCode="General&quot;号給&quot;"/>
    <numFmt numFmtId="183" formatCode="#,##0_ "/>
    <numFmt numFmtId="184" formatCode="0_);[Red]\(0\)"/>
    <numFmt numFmtId="185" formatCode="#"/>
    <numFmt numFmtId="186" formatCode="@&quot;(2Cへ)&quot;"/>
    <numFmt numFmtId="187" formatCode="&quot;残月 &quot;@&quot;月&quot;"/>
    <numFmt numFmtId="188" formatCode="&quot;(&quot;General&quot; -&quot;"/>
    <numFmt numFmtId="189" formatCode="General&quot;)&quot;"/>
  </numFmts>
  <fonts count="47">
    <font>
      <sz val="11"/>
      <color indexed="8"/>
      <name val="ＭＳ Ｐゴシック"/>
      <family val="3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HG丸ｺﾞｼｯｸM-PRO"/>
      <family val="3"/>
      <charset val="128"/>
    </font>
    <font>
      <u/>
      <sz val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"/>
      <name val="ＭＳ Ｐゴシック"/>
      <family val="3"/>
    </font>
    <font>
      <b/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u/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</font>
    <font>
      <sz val="9"/>
      <color rgb="FFFF0000"/>
      <name val="ＭＳ Ｐ明朝"/>
      <family val="1"/>
      <charset val="128"/>
    </font>
    <font>
      <sz val="8.5"/>
      <color rgb="FFFF0000"/>
      <name val="ＭＳ Ｐ明朝"/>
      <family val="1"/>
      <charset val="128"/>
    </font>
    <font>
      <sz val="10"/>
      <name val="HG丸ｺﾞｼｯｸM-PRO"/>
      <family val="3"/>
      <charset val="128"/>
    </font>
    <font>
      <sz val="8"/>
      <color rgb="FFFF0000"/>
      <name val="ＭＳ Ｐ明朝"/>
      <family val="1"/>
      <charset val="128"/>
    </font>
    <font>
      <sz val="10"/>
      <name val="ＭＳ Ｐゴシック"/>
      <family val="3"/>
    </font>
    <font>
      <sz val="9"/>
      <color rgb="FFFF0000"/>
      <name val="ＭＳ Ｐゴシック"/>
      <family val="3"/>
    </font>
    <font>
      <sz val="9"/>
      <color rgb="FFFF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u/>
      <sz val="8"/>
      <color rgb="FFC0000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13"/>
      </right>
      <top style="thin">
        <color indexed="64"/>
      </top>
      <bottom style="medium">
        <color indexed="64"/>
      </bottom>
      <diagonal/>
    </border>
    <border>
      <left style="thin">
        <color indexed="13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>
      <alignment vertical="center"/>
    </xf>
    <xf numFmtId="38" fontId="19" fillId="0" borderId="0" applyFont="0" applyFill="0" applyBorder="0" applyAlignment="0" applyProtection="0"/>
    <xf numFmtId="0" fontId="19" fillId="0" borderId="0"/>
    <xf numFmtId="0" fontId="35" fillId="0" borderId="0" applyFill="0" applyProtection="0">
      <alignment vertical="center"/>
    </xf>
  </cellStyleXfs>
  <cellXfs count="760">
    <xf numFmtId="0" fontId="0" fillId="0" borderId="0" xfId="0" applyFill="1" applyProtection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protection locked="0"/>
    </xf>
    <xf numFmtId="0" fontId="2" fillId="0" borderId="1" xfId="0" applyFont="1" applyFill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vertical="center" shrinkToFit="1"/>
      <protection locked="0"/>
    </xf>
    <xf numFmtId="0" fontId="2" fillId="0" borderId="2" xfId="0" applyFont="1" applyFill="1" applyBorder="1" applyAlignment="1" applyProtection="1">
      <alignment vertical="center" shrinkToFit="1"/>
      <protection locked="0"/>
    </xf>
    <xf numFmtId="0" fontId="5" fillId="0" borderId="3" xfId="0" applyFont="1" applyFill="1" applyBorder="1" applyAlignment="1" applyProtection="1">
      <alignment vertical="top" shrinkToFit="1"/>
      <protection locked="0"/>
    </xf>
    <xf numFmtId="0" fontId="5" fillId="0" borderId="4" xfId="0" applyFont="1" applyFill="1" applyBorder="1" applyAlignment="1" applyProtection="1">
      <alignment horizontal="right" vertical="top" shrinkToFit="1"/>
      <protection locked="0"/>
    </xf>
    <xf numFmtId="0" fontId="5" fillId="0" borderId="5" xfId="0" applyFont="1" applyFill="1" applyBorder="1" applyAlignment="1" applyProtection="1">
      <alignment horizontal="right" vertical="top" shrinkToFit="1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Protection="1">
      <alignment vertical="center"/>
      <protection locked="0"/>
    </xf>
    <xf numFmtId="0" fontId="2" fillId="0" borderId="8" xfId="0" applyFont="1" applyFill="1" applyBorder="1" applyProtection="1">
      <alignment vertical="center"/>
      <protection locked="0"/>
    </xf>
    <xf numFmtId="0" fontId="0" fillId="0" borderId="9" xfId="0" applyFill="1" applyBorder="1" applyProtection="1">
      <alignment vertical="center"/>
    </xf>
    <xf numFmtId="0" fontId="2" fillId="0" borderId="10" xfId="0" applyFont="1" applyFill="1" applyBorder="1" applyAlignment="1" applyProtection="1">
      <alignment vertical="center" shrinkToFit="1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protection locked="0"/>
    </xf>
    <xf numFmtId="58" fontId="7" fillId="0" borderId="9" xfId="0" applyNumberFormat="1" applyFont="1" applyFill="1" applyBorder="1" applyAlignment="1" applyProtection="1">
      <protection locked="0"/>
    </xf>
    <xf numFmtId="0" fontId="7" fillId="0" borderId="9" xfId="0" applyFont="1" applyFill="1" applyBorder="1" applyAlignment="1" applyProtection="1">
      <protection locked="0"/>
    </xf>
    <xf numFmtId="0" fontId="4" fillId="0" borderId="0" xfId="0" applyFo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top"/>
      <protection locked="0"/>
    </xf>
    <xf numFmtId="0" fontId="5" fillId="0" borderId="4" xfId="0" applyFont="1" applyFill="1" applyBorder="1" applyAlignment="1" applyProtection="1">
      <alignment horizontal="right" vertical="top"/>
      <protection locked="0"/>
    </xf>
    <xf numFmtId="0" fontId="5" fillId="0" borderId="5" xfId="0" applyFont="1" applyFill="1" applyBorder="1" applyAlignment="1" applyProtection="1">
      <alignment horizontal="right" vertical="top"/>
      <protection locked="0"/>
    </xf>
    <xf numFmtId="0" fontId="4" fillId="0" borderId="11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2" fillId="0" borderId="12" xfId="0" applyFont="1" applyFill="1" applyBorder="1" applyAlignment="1" applyProtection="1">
      <alignment horizontal="center" shrinkToFit="1"/>
      <protection locked="0"/>
    </xf>
    <xf numFmtId="0" fontId="2" fillId="0" borderId="6" xfId="0" applyFont="1" applyFill="1" applyBorder="1" applyAlignment="1" applyProtection="1">
      <alignment shrinkToFit="1"/>
      <protection locked="0"/>
    </xf>
    <xf numFmtId="0" fontId="2" fillId="0" borderId="13" xfId="0" applyFont="1" applyFill="1" applyBorder="1" applyAlignment="1" applyProtection="1">
      <alignment shrinkToFit="1"/>
      <protection locked="0"/>
    </xf>
    <xf numFmtId="0" fontId="2" fillId="0" borderId="14" xfId="0" applyFont="1" applyFill="1" applyBorder="1" applyProtection="1">
      <alignment vertical="center"/>
      <protection locked="0"/>
    </xf>
    <xf numFmtId="0" fontId="2" fillId="0" borderId="13" xfId="0" applyFont="1" applyFill="1" applyBorder="1" applyProtection="1">
      <alignment vertical="center"/>
      <protection locked="0"/>
    </xf>
    <xf numFmtId="0" fontId="4" fillId="0" borderId="15" xfId="0" applyFont="1" applyBorder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6" xfId="0" applyFont="1" applyBorder="1" applyAlignment="1" applyProtection="1">
      <protection locked="0"/>
    </xf>
    <xf numFmtId="0" fontId="2" fillId="0" borderId="17" xfId="0" applyFont="1" applyFill="1" applyBorder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/>
    </xf>
    <xf numFmtId="176" fontId="9" fillId="0" borderId="2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Alignment="1" applyProtection="1">
      <protection locked="0"/>
    </xf>
    <xf numFmtId="0" fontId="2" fillId="0" borderId="2" xfId="0" applyFont="1" applyFill="1" applyBorder="1" applyAlignment="1" applyProtection="1">
      <alignment vertical="center" shrinkToFit="1"/>
    </xf>
    <xf numFmtId="0" fontId="2" fillId="0" borderId="1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horizontal="center" vertical="center"/>
    </xf>
    <xf numFmtId="176" fontId="9" fillId="0" borderId="2" xfId="0" applyNumberFormat="1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49" fontId="2" fillId="0" borderId="19" xfId="0" applyNumberFormat="1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9" fillId="0" borderId="19" xfId="0" applyFont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11" fillId="0" borderId="2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protection locked="0"/>
    </xf>
    <xf numFmtId="0" fontId="4" fillId="0" borderId="21" xfId="0" applyFont="1" applyBorder="1" applyAlignment="1" applyProtection="1"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6" fillId="0" borderId="15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2" fillId="0" borderId="16" xfId="0" applyFont="1" applyBorder="1" applyAlignment="1" applyProtection="1"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shrinkToFit="1"/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shrinkToFit="1"/>
      <protection locked="0"/>
    </xf>
    <xf numFmtId="0" fontId="2" fillId="0" borderId="16" xfId="0" applyFont="1" applyFill="1" applyBorder="1" applyAlignment="1" applyProtection="1">
      <protection locked="0"/>
    </xf>
    <xf numFmtId="181" fontId="2" fillId="0" borderId="24" xfId="0" applyNumberFormat="1" applyFont="1" applyBorder="1" applyAlignment="1" applyProtection="1">
      <alignment horizontal="right" vertical="center" shrinkToFit="1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 applyProtection="1">
      <alignment shrinkToFit="1"/>
      <protection locked="0"/>
    </xf>
    <xf numFmtId="0" fontId="2" fillId="0" borderId="15" xfId="0" applyFont="1" applyBorder="1" applyAlignment="1" applyProtection="1"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25" xfId="0" applyFont="1" applyBorder="1" applyAlignment="1" applyProtection="1">
      <alignment vertical="center" shrinkToFit="1"/>
      <protection locked="0"/>
    </xf>
    <xf numFmtId="0" fontId="4" fillId="0" borderId="25" xfId="0" applyFont="1" applyBorder="1" applyAlignment="1" applyProtection="1">
      <alignment shrinkToFit="1"/>
      <protection locked="0"/>
    </xf>
    <xf numFmtId="0" fontId="4" fillId="0" borderId="25" xfId="0" applyFont="1" applyBorder="1" applyAlignment="1" applyProtection="1">
      <protection locked="0"/>
    </xf>
    <xf numFmtId="0" fontId="2" fillId="0" borderId="24" xfId="0" applyFont="1" applyBorder="1" applyAlignment="1" applyProtection="1">
      <alignment horizontal="right"/>
      <protection locked="0"/>
    </xf>
    <xf numFmtId="0" fontId="12" fillId="0" borderId="24" xfId="0" applyFont="1" applyBorder="1" applyAlignment="1" applyProtection="1">
      <alignment horizontal="right"/>
      <protection locked="0"/>
    </xf>
    <xf numFmtId="0" fontId="12" fillId="0" borderId="24" xfId="0" applyFont="1" applyBorder="1" applyAlignment="1" applyProtection="1"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9" xfId="0" applyFont="1" applyBorder="1" applyAlignment="1" applyProtection="1">
      <protection locked="0"/>
    </xf>
    <xf numFmtId="0" fontId="2" fillId="0" borderId="21" xfId="0" applyFont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57" fontId="2" fillId="0" borderId="0" xfId="0" applyNumberFormat="1" applyFont="1" applyAlignment="1" applyProtection="1">
      <protection locked="0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vertical="center" shrinkToFit="1"/>
    </xf>
    <xf numFmtId="0" fontId="10" fillId="0" borderId="26" xfId="0" applyFont="1" applyFill="1" applyBorder="1" applyProtection="1">
      <alignment vertical="center"/>
    </xf>
    <xf numFmtId="0" fontId="2" fillId="0" borderId="12" xfId="0" applyFont="1" applyFill="1" applyBorder="1" applyAlignment="1" applyProtection="1">
      <alignment horizontal="right" vertical="center" shrinkToFit="1"/>
      <protection locked="0"/>
    </xf>
    <xf numFmtId="0" fontId="2" fillId="0" borderId="6" xfId="0" applyFont="1" applyFill="1" applyBorder="1" applyAlignment="1" applyProtection="1">
      <alignment vertical="center" shrinkToFit="1"/>
      <protection locked="0"/>
    </xf>
    <xf numFmtId="0" fontId="2" fillId="0" borderId="13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Protection="1">
      <alignment vertical="center"/>
    </xf>
    <xf numFmtId="0" fontId="16" fillId="0" borderId="0" xfId="0" applyFont="1" applyFill="1" applyProtection="1">
      <alignment vertical="center"/>
    </xf>
    <xf numFmtId="0" fontId="10" fillId="0" borderId="9" xfId="0" applyFont="1" applyFill="1" applyBorder="1" applyProtection="1">
      <alignment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vertical="center" wrapText="1"/>
    </xf>
    <xf numFmtId="0" fontId="16" fillId="0" borderId="8" xfId="0" applyFont="1" applyFill="1" applyBorder="1" applyAlignment="1" applyProtection="1">
      <alignment vertical="center" wrapText="1"/>
    </xf>
    <xf numFmtId="0" fontId="16" fillId="0" borderId="9" xfId="0" applyFont="1" applyFill="1" applyBorder="1" applyProtection="1">
      <alignment vertical="center"/>
    </xf>
    <xf numFmtId="0" fontId="16" fillId="0" borderId="21" xfId="0" applyFont="1" applyFill="1" applyBorder="1" applyProtection="1">
      <alignment vertical="center"/>
    </xf>
    <xf numFmtId="0" fontId="16" fillId="0" borderId="4" xfId="0" applyFont="1" applyFill="1" applyBorder="1" applyProtection="1">
      <alignment vertical="center"/>
    </xf>
    <xf numFmtId="0" fontId="4" fillId="0" borderId="0" xfId="2" applyFont="1" applyAlignment="1">
      <alignment vertical="center"/>
    </xf>
    <xf numFmtId="0" fontId="19" fillId="0" borderId="0" xfId="2"/>
    <xf numFmtId="0" fontId="4" fillId="0" borderId="8" xfId="2" applyFont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/>
    </xf>
    <xf numFmtId="0" fontId="21" fillId="0" borderId="27" xfId="2" applyFont="1" applyBorder="1"/>
    <xf numFmtId="0" fontId="19" fillId="0" borderId="27" xfId="2" applyBorder="1"/>
    <xf numFmtId="0" fontId="4" fillId="0" borderId="5" xfId="2" applyFont="1" applyBorder="1" applyAlignment="1">
      <alignment horizontal="center" vertical="center"/>
    </xf>
    <xf numFmtId="0" fontId="7" fillId="0" borderId="28" xfId="2" applyFont="1" applyBorder="1" applyAlignment="1">
      <alignment horizontal="right" vertical="center"/>
    </xf>
    <xf numFmtId="0" fontId="4" fillId="0" borderId="16" xfId="2" applyFont="1" applyBorder="1" applyAlignment="1">
      <alignment horizontal="center" vertical="center"/>
    </xf>
    <xf numFmtId="3" fontId="4" fillId="0" borderId="29" xfId="2" applyNumberFormat="1" applyFont="1" applyBorder="1" applyAlignment="1">
      <alignment horizontal="right" vertical="center" shrinkToFit="1"/>
    </xf>
    <xf numFmtId="3" fontId="4" fillId="0" borderId="29" xfId="2" applyNumberFormat="1" applyFont="1" applyBorder="1" applyAlignment="1">
      <alignment vertical="center" shrinkToFit="1"/>
    </xf>
    <xf numFmtId="0" fontId="4" fillId="0" borderId="29" xfId="2" applyFont="1" applyBorder="1" applyAlignment="1">
      <alignment vertical="center" shrinkToFit="1"/>
    </xf>
    <xf numFmtId="0" fontId="4" fillId="0" borderId="30" xfId="2" applyFont="1" applyBorder="1" applyAlignment="1">
      <alignment horizontal="center" vertical="center"/>
    </xf>
    <xf numFmtId="3" fontId="4" fillId="0" borderId="30" xfId="2" applyNumberFormat="1" applyFont="1" applyBorder="1" applyAlignment="1">
      <alignment vertical="center" shrinkToFit="1"/>
    </xf>
    <xf numFmtId="0" fontId="4" fillId="0" borderId="30" xfId="2" applyFont="1" applyBorder="1" applyAlignment="1">
      <alignment vertical="center" shrinkToFit="1"/>
    </xf>
    <xf numFmtId="0" fontId="4" fillId="0" borderId="15" xfId="2" applyFont="1" applyBorder="1" applyAlignment="1">
      <alignment horizontal="center" vertical="center"/>
    </xf>
    <xf numFmtId="3" fontId="4" fillId="0" borderId="29" xfId="2" applyNumberFormat="1" applyFont="1" applyBorder="1" applyAlignment="1">
      <alignment horizontal="right" vertical="center"/>
    </xf>
    <xf numFmtId="3" fontId="4" fillId="0" borderId="29" xfId="2" applyNumberFormat="1" applyFont="1" applyBorder="1" applyAlignment="1">
      <alignment vertical="center"/>
    </xf>
    <xf numFmtId="0" fontId="4" fillId="0" borderId="29" xfId="2" applyFont="1" applyBorder="1" applyAlignment="1">
      <alignment vertical="center"/>
    </xf>
    <xf numFmtId="3" fontId="4" fillId="0" borderId="30" xfId="2" applyNumberFormat="1" applyFont="1" applyBorder="1" applyAlignment="1">
      <alignment vertical="center"/>
    </xf>
    <xf numFmtId="0" fontId="4" fillId="0" borderId="30" xfId="2" applyFont="1" applyBorder="1" applyAlignment="1">
      <alignment vertical="center"/>
    </xf>
    <xf numFmtId="3" fontId="4" fillId="0" borderId="28" xfId="2" applyNumberFormat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3" fontId="4" fillId="0" borderId="9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4" fillId="0" borderId="21" xfId="2" applyFont="1" applyBorder="1" applyAlignment="1">
      <alignment horizontal="center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vertical="center"/>
    </xf>
    <xf numFmtId="38" fontId="4" fillId="4" borderId="29" xfId="1" applyFont="1" applyFill="1" applyBorder="1" applyAlignment="1">
      <alignment horizontal="right" vertical="center"/>
    </xf>
    <xf numFmtId="38" fontId="4" fillId="4" borderId="29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4" borderId="28" xfId="1" applyFont="1" applyFill="1" applyBorder="1" applyAlignment="1">
      <alignment vertical="center"/>
    </xf>
    <xf numFmtId="38" fontId="4" fillId="5" borderId="29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4" fillId="4" borderId="30" xfId="1" applyFont="1" applyFill="1" applyBorder="1" applyAlignment="1">
      <alignment vertical="center"/>
    </xf>
    <xf numFmtId="38" fontId="22" fillId="4" borderId="29" xfId="1" applyFont="1" applyFill="1" applyBorder="1" applyAlignment="1">
      <alignment vertical="center"/>
    </xf>
    <xf numFmtId="3" fontId="4" fillId="5" borderId="29" xfId="2" applyNumberFormat="1" applyFont="1" applyFill="1" applyBorder="1" applyAlignment="1">
      <alignment horizontal="right" vertical="center"/>
    </xf>
    <xf numFmtId="3" fontId="4" fillId="5" borderId="29" xfId="2" applyNumberFormat="1" applyFont="1" applyFill="1" applyBorder="1" applyAlignment="1">
      <alignment vertical="center"/>
    </xf>
    <xf numFmtId="3" fontId="4" fillId="5" borderId="30" xfId="2" applyNumberFormat="1" applyFont="1" applyFill="1" applyBorder="1" applyAlignment="1">
      <alignment vertical="center"/>
    </xf>
    <xf numFmtId="3" fontId="4" fillId="0" borderId="16" xfId="2" applyNumberFormat="1" applyFont="1" applyBorder="1" applyAlignment="1">
      <alignment vertical="center"/>
    </xf>
    <xf numFmtId="3" fontId="4" fillId="0" borderId="15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vertical="center"/>
    </xf>
    <xf numFmtId="3" fontId="4" fillId="0" borderId="21" xfId="2" applyNumberFormat="1" applyFont="1" applyBorder="1" applyAlignment="1">
      <alignment vertical="center"/>
    </xf>
    <xf numFmtId="3" fontId="4" fillId="0" borderId="15" xfId="2" applyNumberFormat="1" applyFont="1" applyBorder="1" applyAlignment="1">
      <alignment horizontal="right" vertical="center"/>
    </xf>
    <xf numFmtId="3" fontId="4" fillId="0" borderId="28" xfId="2" applyNumberFormat="1" applyFont="1" applyBorder="1" applyAlignment="1">
      <alignment horizontal="right" vertical="center"/>
    </xf>
    <xf numFmtId="3" fontId="2" fillId="0" borderId="28" xfId="2" applyNumberFormat="1" applyFont="1" applyBorder="1" applyAlignment="1">
      <alignment horizontal="right" vertical="center"/>
    </xf>
    <xf numFmtId="3" fontId="2" fillId="0" borderId="28" xfId="2" applyNumberFormat="1" applyFont="1" applyBorder="1" applyAlignment="1">
      <alignment vertical="center"/>
    </xf>
    <xf numFmtId="3" fontId="2" fillId="0" borderId="29" xfId="2" applyNumberFormat="1" applyFont="1" applyBorder="1" applyAlignment="1">
      <alignment vertical="center"/>
    </xf>
    <xf numFmtId="0" fontId="2" fillId="0" borderId="29" xfId="2" applyFont="1" applyBorder="1" applyAlignment="1">
      <alignment vertical="center"/>
    </xf>
    <xf numFmtId="3" fontId="2" fillId="0" borderId="30" xfId="2" applyNumberFormat="1" applyFont="1" applyBorder="1" applyAlignment="1">
      <alignment vertical="center"/>
    </xf>
    <xf numFmtId="3" fontId="2" fillId="0" borderId="9" xfId="2" applyNumberFormat="1" applyFont="1" applyBorder="1" applyAlignment="1">
      <alignment vertical="center"/>
    </xf>
    <xf numFmtId="0" fontId="2" fillId="0" borderId="30" xfId="2" applyFont="1" applyBorder="1" applyAlignment="1">
      <alignment vertical="center"/>
    </xf>
    <xf numFmtId="38" fontId="23" fillId="0" borderId="34" xfId="1" applyFont="1" applyFill="1" applyBorder="1" applyAlignment="1">
      <alignment horizontal="center" vertical="center"/>
    </xf>
    <xf numFmtId="38" fontId="23" fillId="0" borderId="36" xfId="1" applyFont="1" applyFill="1" applyBorder="1" applyAlignment="1">
      <alignment horizontal="center" vertical="center"/>
    </xf>
    <xf numFmtId="0" fontId="2" fillId="7" borderId="4" xfId="0" applyFont="1" applyFill="1" applyBorder="1" applyProtection="1">
      <alignment vertical="center"/>
      <protection locked="0"/>
    </xf>
    <xf numFmtId="0" fontId="16" fillId="7" borderId="40" xfId="0" applyFont="1" applyFill="1" applyBorder="1" applyAlignment="1" applyProtection="1">
      <alignment vertical="center" wrapText="1"/>
    </xf>
    <xf numFmtId="0" fontId="2" fillId="7" borderId="12" xfId="0" applyFont="1" applyFill="1" applyBorder="1" applyAlignment="1" applyProtection="1">
      <alignment horizontal="center" vertical="center" shrinkToFit="1"/>
      <protection locked="0"/>
    </xf>
    <xf numFmtId="178" fontId="10" fillId="7" borderId="41" xfId="0" applyNumberFormat="1" applyFont="1" applyFill="1" applyBorder="1" applyProtection="1">
      <alignment vertical="center"/>
    </xf>
    <xf numFmtId="0" fontId="10" fillId="7" borderId="6" xfId="0" applyFont="1" applyFill="1" applyBorder="1" applyProtection="1">
      <alignment vertical="center"/>
    </xf>
    <xf numFmtId="0" fontId="2" fillId="7" borderId="26" xfId="0" applyFont="1" applyFill="1" applyBorder="1" applyAlignment="1" applyProtection="1">
      <alignment horizontal="center" vertical="center" shrinkToFit="1"/>
      <protection locked="0"/>
    </xf>
    <xf numFmtId="178" fontId="10" fillId="7" borderId="42" xfId="0" applyNumberFormat="1" applyFont="1" applyFill="1" applyBorder="1" applyProtection="1">
      <alignment vertical="center"/>
    </xf>
    <xf numFmtId="0" fontId="2" fillId="7" borderId="1" xfId="0" applyFont="1" applyFill="1" applyBorder="1" applyAlignment="1">
      <alignment vertical="center" shrinkToFit="1"/>
    </xf>
    <xf numFmtId="0" fontId="2" fillId="7" borderId="26" xfId="0" applyFont="1" applyFill="1" applyBorder="1" applyAlignment="1">
      <alignment horizontal="center" vertical="center" shrinkToFit="1"/>
    </xf>
    <xf numFmtId="0" fontId="10" fillId="7" borderId="1" xfId="0" applyFont="1" applyFill="1" applyBorder="1" applyProtection="1">
      <alignment vertical="center"/>
    </xf>
    <xf numFmtId="0" fontId="2" fillId="7" borderId="43" xfId="0" applyFont="1" applyFill="1" applyBorder="1" applyAlignment="1" applyProtection="1">
      <alignment horizontal="center" vertical="center" shrinkToFit="1"/>
      <protection locked="0"/>
    </xf>
    <xf numFmtId="178" fontId="10" fillId="7" borderId="44" xfId="0" applyNumberFormat="1" applyFont="1" applyFill="1" applyBorder="1" applyProtection="1">
      <alignment vertical="center"/>
    </xf>
    <xf numFmtId="0" fontId="10" fillId="7" borderId="10" xfId="0" applyFont="1" applyFill="1" applyBorder="1" applyProtection="1">
      <alignment vertical="center"/>
    </xf>
    <xf numFmtId="0" fontId="4" fillId="0" borderId="9" xfId="0" applyFont="1" applyFill="1" applyBorder="1" applyProtection="1">
      <alignment vertical="center"/>
    </xf>
    <xf numFmtId="0" fontId="4" fillId="0" borderId="21" xfId="0" applyFont="1" applyFill="1" applyBorder="1" applyProtection="1">
      <alignment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shrinkToFit="1"/>
    </xf>
    <xf numFmtId="0" fontId="2" fillId="0" borderId="4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5" fillId="0" borderId="3" xfId="0" applyFont="1" applyFill="1" applyBorder="1" applyAlignment="1" applyProtection="1">
      <alignment vertical="top" shrinkToFit="1"/>
    </xf>
    <xf numFmtId="0" fontId="5" fillId="0" borderId="4" xfId="0" applyFont="1" applyFill="1" applyBorder="1" applyAlignment="1" applyProtection="1">
      <alignment horizontal="right" vertical="top" shrinkToFit="1"/>
    </xf>
    <xf numFmtId="0" fontId="5" fillId="0" borderId="5" xfId="0" applyFont="1" applyFill="1" applyBorder="1" applyAlignment="1" applyProtection="1">
      <alignment horizontal="right" vertical="top" shrinkToFit="1"/>
    </xf>
    <xf numFmtId="0" fontId="2" fillId="0" borderId="19" xfId="0" applyFont="1" applyFill="1" applyBorder="1" applyAlignment="1" applyProtection="1">
      <alignment vertical="center" shrinkToFit="1"/>
    </xf>
    <xf numFmtId="0" fontId="16" fillId="7" borderId="20" xfId="0" applyFont="1" applyFill="1" applyBorder="1" applyProtection="1">
      <alignment vertical="center"/>
    </xf>
    <xf numFmtId="0" fontId="16" fillId="7" borderId="9" xfId="0" applyFont="1" applyFill="1" applyBorder="1" applyProtection="1">
      <alignment vertical="center"/>
    </xf>
    <xf numFmtId="0" fontId="5" fillId="0" borderId="45" xfId="0" applyFont="1" applyFill="1" applyBorder="1" applyAlignment="1" applyProtection="1">
      <alignment horizontal="right" vertical="top" shrinkToFit="1"/>
      <protection locked="0"/>
    </xf>
    <xf numFmtId="0" fontId="2" fillId="0" borderId="10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7" borderId="4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16" fillId="7" borderId="0" xfId="0" applyFont="1" applyFill="1" applyProtection="1">
      <alignment vertical="center"/>
      <protection locked="0"/>
    </xf>
    <xf numFmtId="0" fontId="2" fillId="0" borderId="46" xfId="0" applyFont="1" applyFill="1" applyBorder="1" applyProtection="1">
      <alignment vertical="center"/>
    </xf>
    <xf numFmtId="0" fontId="2" fillId="0" borderId="46" xfId="0" applyFont="1" applyFill="1" applyBorder="1" applyAlignment="1" applyProtection="1">
      <alignment vertical="center" shrinkToFit="1"/>
    </xf>
    <xf numFmtId="0" fontId="2" fillId="0" borderId="46" xfId="0" applyFont="1" applyFill="1" applyBorder="1" applyAlignment="1" applyProtection="1">
      <alignment horizontal="center" vertical="center" shrinkToFit="1"/>
    </xf>
    <xf numFmtId="0" fontId="2" fillId="0" borderId="46" xfId="0" applyFont="1" applyFill="1" applyBorder="1" applyAlignment="1" applyProtection="1">
      <alignment horizontal="left" vertical="center" indent="1" shrinkToFit="1"/>
    </xf>
    <xf numFmtId="0" fontId="5" fillId="0" borderId="47" xfId="0" applyFont="1" applyFill="1" applyBorder="1" applyAlignment="1" applyProtection="1">
      <alignment vertical="top" shrinkToFit="1"/>
    </xf>
    <xf numFmtId="0" fontId="5" fillId="0" borderId="48" xfId="0" applyFont="1" applyFill="1" applyBorder="1" applyAlignment="1" applyProtection="1">
      <alignment horizontal="right" vertical="top" shrinkToFit="1"/>
    </xf>
    <xf numFmtId="0" fontId="5" fillId="0" borderId="49" xfId="0" applyFont="1" applyFill="1" applyBorder="1" applyAlignment="1" applyProtection="1">
      <alignment horizontal="right" vertical="top" shrinkToFit="1"/>
    </xf>
    <xf numFmtId="178" fontId="2" fillId="7" borderId="4" xfId="0" applyNumberFormat="1" applyFont="1" applyFill="1" applyBorder="1" applyProtection="1">
      <alignment vertical="center"/>
      <protection locked="0"/>
    </xf>
    <xf numFmtId="0" fontId="2" fillId="7" borderId="12" xfId="0" applyFont="1" applyFill="1" applyBorder="1" applyAlignment="1">
      <alignment horizontal="center" vertical="center" shrinkToFit="1"/>
    </xf>
    <xf numFmtId="178" fontId="10" fillId="7" borderId="42" xfId="0" applyNumberFormat="1" applyFont="1" applyFill="1" applyBorder="1" applyProtection="1">
      <alignment vertical="center"/>
      <protection locked="0"/>
    </xf>
    <xf numFmtId="0" fontId="2" fillId="7" borderId="1" xfId="0" applyFont="1" applyFill="1" applyBorder="1" applyAlignment="1" applyProtection="1">
      <alignment vertical="center" shrinkToFit="1"/>
      <protection locked="0"/>
    </xf>
    <xf numFmtId="0" fontId="10" fillId="7" borderId="1" xfId="0" applyFont="1" applyFill="1" applyBorder="1" applyProtection="1">
      <alignment vertical="center"/>
      <protection locked="0"/>
    </xf>
    <xf numFmtId="0" fontId="15" fillId="7" borderId="26" xfId="0" applyFont="1" applyFill="1" applyBorder="1" applyProtection="1">
      <alignment vertical="center"/>
      <protection locked="0"/>
    </xf>
    <xf numFmtId="178" fontId="10" fillId="7" borderId="1" xfId="0" applyNumberFormat="1" applyFont="1" applyFill="1" applyBorder="1" applyProtection="1">
      <alignment vertical="center"/>
      <protection locked="0"/>
    </xf>
    <xf numFmtId="0" fontId="15" fillId="7" borderId="50" xfId="0" applyFont="1" applyFill="1" applyBorder="1" applyProtection="1">
      <alignment vertical="center"/>
      <protection locked="0"/>
    </xf>
    <xf numFmtId="178" fontId="10" fillId="7" borderId="10" xfId="0" applyNumberFormat="1" applyFont="1" applyFill="1" applyBorder="1" applyProtection="1">
      <alignment vertical="center"/>
      <protection locked="0"/>
    </xf>
    <xf numFmtId="0" fontId="10" fillId="7" borderId="9" xfId="0" applyFont="1" applyFill="1" applyBorder="1" applyProtection="1">
      <alignment vertical="center"/>
      <protection locked="0"/>
    </xf>
    <xf numFmtId="178" fontId="10" fillId="7" borderId="44" xfId="0" applyNumberFormat="1" applyFont="1" applyFill="1" applyBorder="1" applyProtection="1">
      <alignment vertical="center"/>
      <protection locked="0"/>
    </xf>
    <xf numFmtId="0" fontId="10" fillId="7" borderId="10" xfId="0" applyFont="1" applyFill="1" applyBorder="1" applyProtection="1">
      <alignment vertical="center"/>
      <protection locked="0"/>
    </xf>
    <xf numFmtId="178" fontId="10" fillId="7" borderId="41" xfId="0" applyNumberFormat="1" applyFont="1" applyFill="1" applyBorder="1" applyProtection="1">
      <alignment vertical="center"/>
      <protection locked="0"/>
    </xf>
    <xf numFmtId="0" fontId="5" fillId="0" borderId="45" xfId="0" applyFont="1" applyFill="1" applyBorder="1" applyAlignment="1" applyProtection="1">
      <alignment horizontal="right" vertical="top" shrinkToFit="1"/>
    </xf>
    <xf numFmtId="0" fontId="2" fillId="0" borderId="6" xfId="0" applyFont="1" applyFill="1" applyBorder="1" applyAlignment="1" applyProtection="1">
      <alignment vertical="center" shrinkToFit="1"/>
    </xf>
    <xf numFmtId="0" fontId="2" fillId="0" borderId="13" xfId="0" applyFont="1" applyFill="1" applyBorder="1" applyAlignment="1" applyProtection="1">
      <alignment vertical="center" shrinkToFit="1"/>
    </xf>
    <xf numFmtId="185" fontId="2" fillId="0" borderId="6" xfId="0" applyNumberFormat="1" applyFont="1" applyFill="1" applyBorder="1" applyAlignment="1" applyProtection="1">
      <alignment vertical="center" shrinkToFit="1"/>
      <protection locked="0"/>
    </xf>
    <xf numFmtId="185" fontId="10" fillId="0" borderId="1" xfId="0" applyNumberFormat="1" applyFont="1" applyFill="1" applyBorder="1" applyProtection="1">
      <alignment vertical="center"/>
    </xf>
    <xf numFmtId="185" fontId="10" fillId="0" borderId="42" xfId="0" applyNumberFormat="1" applyFont="1" applyFill="1" applyBorder="1" applyProtection="1">
      <alignment vertical="center"/>
    </xf>
    <xf numFmtId="185" fontId="2" fillId="8" borderId="7" xfId="0" applyNumberFormat="1" applyFont="1" applyFill="1" applyBorder="1" applyProtection="1">
      <alignment vertical="center"/>
      <protection locked="0"/>
    </xf>
    <xf numFmtId="185" fontId="7" fillId="8" borderId="9" xfId="0" applyNumberFormat="1" applyFont="1" applyFill="1" applyBorder="1" applyAlignment="1" applyProtection="1">
      <alignment shrinkToFit="1"/>
      <protection locked="0"/>
    </xf>
    <xf numFmtId="185" fontId="2" fillId="0" borderId="15" xfId="0" applyNumberFormat="1" applyFont="1" applyBorder="1" applyAlignment="1" applyProtection="1">
      <alignment horizontal="right" vertical="center" shrinkToFi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49" fontId="2" fillId="3" borderId="4" xfId="0" applyNumberFormat="1" applyFont="1" applyFill="1" applyBorder="1" applyAlignment="1" applyProtection="1">
      <alignment vertical="center" wrapText="1"/>
      <protection locked="0"/>
    </xf>
    <xf numFmtId="49" fontId="2" fillId="3" borderId="0" xfId="0" applyNumberFormat="1" applyFont="1" applyFill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185" fontId="4" fillId="0" borderId="0" xfId="0" applyNumberFormat="1" applyFont="1" applyAlignment="1" applyProtection="1">
      <protection locked="0"/>
    </xf>
    <xf numFmtId="185" fontId="4" fillId="0" borderId="0" xfId="0" applyNumberFormat="1" applyFont="1" applyFill="1" applyAlignment="1" applyProtection="1"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178" fontId="2" fillId="8" borderId="7" xfId="0" applyNumberFormat="1" applyFont="1" applyFill="1" applyBorder="1" applyProtection="1">
      <alignment vertical="center"/>
      <protection locked="0"/>
    </xf>
    <xf numFmtId="0" fontId="26" fillId="0" borderId="0" xfId="0" applyFont="1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7" xfId="0" applyFill="1" applyBorder="1" applyProtection="1">
      <alignment vertical="center"/>
    </xf>
    <xf numFmtId="0" fontId="0" fillId="9" borderId="27" xfId="0" applyFill="1" applyBorder="1" applyAlignment="1" applyProtection="1">
      <alignment horizontal="center" vertical="center"/>
    </xf>
    <xf numFmtId="0" fontId="0" fillId="9" borderId="27" xfId="0" applyFill="1" applyBorder="1" applyProtection="1">
      <alignment vertical="center"/>
    </xf>
    <xf numFmtId="178" fontId="10" fillId="0" borderId="42" xfId="0" applyNumberFormat="1" applyFont="1" applyFill="1" applyBorder="1" applyProtection="1">
      <alignment vertical="center"/>
    </xf>
    <xf numFmtId="0" fontId="2" fillId="0" borderId="26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>
      <alignment horizontal="center" vertical="center" shrinkToFit="1"/>
    </xf>
    <xf numFmtId="178" fontId="10" fillId="0" borderId="41" xfId="0" applyNumberFormat="1" applyFont="1" applyFill="1" applyBorder="1" applyProtection="1">
      <alignment vertical="center"/>
    </xf>
    <xf numFmtId="0" fontId="10" fillId="0" borderId="6" xfId="0" applyFont="1" applyFill="1" applyBorder="1" applyProtection="1">
      <alignment vertical="center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vertical="center" shrinkToFit="1"/>
      <protection hidden="1"/>
    </xf>
    <xf numFmtId="0" fontId="2" fillId="0" borderId="6" xfId="0" applyFont="1" applyFill="1" applyBorder="1" applyAlignment="1" applyProtection="1">
      <alignment vertical="center" shrinkToFit="1"/>
      <protection hidden="1"/>
    </xf>
    <xf numFmtId="0" fontId="5" fillId="0" borderId="49" xfId="0" applyFont="1" applyFill="1" applyBorder="1" applyAlignment="1" applyProtection="1">
      <alignment horizontal="right" vertical="top" shrinkToFit="1"/>
      <protection locked="0"/>
    </xf>
    <xf numFmtId="0" fontId="5" fillId="0" borderId="48" xfId="0" applyFont="1" applyFill="1" applyBorder="1" applyAlignment="1" applyProtection="1">
      <alignment horizontal="right" vertical="top" shrinkToFit="1"/>
      <protection locked="0"/>
    </xf>
    <xf numFmtId="0" fontId="5" fillId="0" borderId="47" xfId="0" applyFont="1" applyFill="1" applyBorder="1" applyAlignment="1" applyProtection="1">
      <alignment vertical="top" shrinkToFit="1"/>
      <protection locked="0"/>
    </xf>
    <xf numFmtId="49" fontId="16" fillId="0" borderId="0" xfId="0" applyNumberFormat="1" applyFont="1" applyFill="1" applyProtection="1">
      <alignment vertical="center"/>
    </xf>
    <xf numFmtId="0" fontId="2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29" fillId="0" borderId="0" xfId="0" applyFont="1" applyFill="1" applyProtection="1">
      <alignment vertical="center"/>
      <protection locked="0"/>
    </xf>
    <xf numFmtId="0" fontId="2" fillId="0" borderId="12" xfId="0" applyFont="1" applyFill="1" applyBorder="1" applyAlignment="1">
      <alignment horizontal="center" vertical="center" shrinkToFit="1"/>
    </xf>
    <xf numFmtId="0" fontId="30" fillId="0" borderId="0" xfId="0" applyFont="1" applyFill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vertical="center" shrinkToFit="1"/>
      <protection locked="0"/>
    </xf>
    <xf numFmtId="181" fontId="2" fillId="0" borderId="0" xfId="0" applyNumberFormat="1" applyFont="1" applyAlignment="1" applyProtection="1">
      <alignment horizontal="left" vertical="center"/>
      <protection locked="0"/>
    </xf>
    <xf numFmtId="181" fontId="2" fillId="0" borderId="0" xfId="0" applyNumberFormat="1" applyFont="1" applyProtection="1">
      <alignment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shrinkToFit="1"/>
      <protection locked="0"/>
    </xf>
    <xf numFmtId="0" fontId="33" fillId="0" borderId="0" xfId="0" applyFont="1" applyFill="1" applyProtection="1">
      <alignment vertical="center"/>
    </xf>
    <xf numFmtId="0" fontId="34" fillId="0" borderId="0" xfId="0" applyFont="1" applyFill="1" applyProtection="1">
      <alignment vertical="center"/>
    </xf>
    <xf numFmtId="0" fontId="16" fillId="0" borderId="9" xfId="0" applyFont="1" applyFill="1" applyBorder="1" applyProtection="1">
      <alignment vertical="center"/>
      <protection locked="0"/>
    </xf>
    <xf numFmtId="0" fontId="2" fillId="0" borderId="0" xfId="0" applyFont="1" applyFill="1" applyProtection="1">
      <alignment vertical="center"/>
    </xf>
    <xf numFmtId="0" fontId="15" fillId="7" borderId="43" xfId="0" applyFont="1" applyFill="1" applyBorder="1" applyProtection="1">
      <alignment vertical="center"/>
      <protection locked="0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left" vertical="center" indent="1" shrinkToFit="1"/>
    </xf>
    <xf numFmtId="185" fontId="2" fillId="0" borderId="0" xfId="0" applyNumberFormat="1" applyFont="1" applyAlignment="1" applyProtection="1">
      <alignment vertical="center" shrinkToFit="1"/>
      <protection locked="0"/>
    </xf>
    <xf numFmtId="185" fontId="2" fillId="0" borderId="0" xfId="0" applyNumberFormat="1" applyFont="1" applyAlignment="1" applyProtection="1">
      <alignment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right"/>
      <protection locked="0"/>
    </xf>
    <xf numFmtId="3" fontId="4" fillId="0" borderId="0" xfId="2" applyNumberFormat="1" applyFont="1" applyAlignment="1">
      <alignment vertical="center" shrinkToFit="1"/>
    </xf>
    <xf numFmtId="3" fontId="4" fillId="0" borderId="0" xfId="2" applyNumberFormat="1" applyFont="1" applyAlignment="1">
      <alignment vertical="center"/>
    </xf>
    <xf numFmtId="0" fontId="4" fillId="0" borderId="29" xfId="2" applyFont="1" applyBorder="1" applyAlignment="1">
      <alignment horizontal="center" vertical="center"/>
    </xf>
    <xf numFmtId="3" fontId="2" fillId="0" borderId="0" xfId="2" applyNumberFormat="1" applyFont="1" applyAlignment="1">
      <alignment vertical="center"/>
    </xf>
    <xf numFmtId="38" fontId="38" fillId="0" borderId="31" xfId="1" applyFont="1" applyFill="1" applyBorder="1" applyAlignment="1">
      <alignment horizontal="center" vertical="center"/>
    </xf>
    <xf numFmtId="38" fontId="38" fillId="0" borderId="32" xfId="1" applyFont="1" applyFill="1" applyBorder="1" applyAlignment="1">
      <alignment horizontal="center" vertical="center"/>
    </xf>
    <xf numFmtId="38" fontId="38" fillId="0" borderId="33" xfId="1" applyFont="1" applyFill="1" applyBorder="1" applyAlignment="1">
      <alignment horizontal="center" vertical="center"/>
    </xf>
    <xf numFmtId="38" fontId="38" fillId="0" borderId="34" xfId="1" applyFont="1" applyFill="1" applyBorder="1" applyAlignment="1">
      <alignment horizontal="center" vertical="center"/>
    </xf>
    <xf numFmtId="38" fontId="38" fillId="0" borderId="35" xfId="1" applyFont="1" applyFill="1" applyBorder="1" applyAlignment="1">
      <alignment horizontal="center" vertical="center"/>
    </xf>
    <xf numFmtId="38" fontId="38" fillId="0" borderId="36" xfId="1" applyFont="1" applyFill="1" applyBorder="1" applyAlignment="1">
      <alignment horizontal="center" vertical="center"/>
    </xf>
    <xf numFmtId="38" fontId="38" fillId="0" borderId="0" xfId="1" applyFont="1" applyFill="1" applyBorder="1" applyAlignment="1">
      <alignment horizontal="center" vertical="center"/>
    </xf>
    <xf numFmtId="38" fontId="38" fillId="0" borderId="37" xfId="1" applyFont="1" applyFill="1" applyBorder="1" applyAlignment="1">
      <alignment horizontal="center" vertical="center"/>
    </xf>
    <xf numFmtId="3" fontId="38" fillId="0" borderId="34" xfId="2" applyNumberFormat="1" applyFont="1" applyBorder="1" applyAlignment="1">
      <alignment horizontal="center" vertical="center"/>
    </xf>
    <xf numFmtId="3" fontId="23" fillId="0" borderId="34" xfId="2" applyNumberFormat="1" applyFont="1" applyBorder="1" applyAlignment="1">
      <alignment horizontal="center" vertical="center"/>
    </xf>
    <xf numFmtId="3" fontId="23" fillId="0" borderId="36" xfId="2" applyNumberFormat="1" applyFont="1" applyBorder="1" applyAlignment="1">
      <alignment horizontal="center" vertical="center"/>
    </xf>
    <xf numFmtId="3" fontId="38" fillId="0" borderId="38" xfId="2" applyNumberFormat="1" applyFont="1" applyBorder="1" applyAlignment="1">
      <alignment horizontal="center" vertical="center"/>
    </xf>
    <xf numFmtId="3" fontId="23" fillId="0" borderId="38" xfId="2" applyNumberFormat="1" applyFont="1" applyBorder="1" applyAlignment="1">
      <alignment horizontal="center" vertical="center"/>
    </xf>
    <xf numFmtId="3" fontId="23" fillId="0" borderId="39" xfId="2" applyNumberFormat="1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78" fontId="2" fillId="10" borderId="4" xfId="0" applyNumberFormat="1" applyFont="1" applyFill="1" applyBorder="1" applyProtection="1">
      <alignment vertical="center"/>
      <protection locked="0"/>
    </xf>
    <xf numFmtId="0" fontId="2" fillId="10" borderId="4" xfId="0" applyFont="1" applyFill="1" applyBorder="1" applyProtection="1">
      <alignment vertical="center"/>
      <protection locked="0"/>
    </xf>
    <xf numFmtId="0" fontId="2" fillId="10" borderId="26" xfId="0" applyFont="1" applyFill="1" applyBorder="1" applyAlignment="1" applyProtection="1">
      <alignment horizontal="center" vertical="center" shrinkToFit="1"/>
      <protection locked="0"/>
    </xf>
    <xf numFmtId="178" fontId="10" fillId="10" borderId="42" xfId="0" applyNumberFormat="1" applyFont="1" applyFill="1" applyBorder="1" applyProtection="1">
      <alignment vertical="center"/>
      <protection locked="0"/>
    </xf>
    <xf numFmtId="0" fontId="10" fillId="10" borderId="1" xfId="0" applyFont="1" applyFill="1" applyBorder="1" applyProtection="1">
      <alignment vertical="center"/>
      <protection locked="0"/>
    </xf>
    <xf numFmtId="178" fontId="10" fillId="10" borderId="41" xfId="0" applyNumberFormat="1" applyFont="1" applyFill="1" applyBorder="1" applyProtection="1">
      <alignment vertical="center"/>
      <protection locked="0"/>
    </xf>
    <xf numFmtId="0" fontId="2" fillId="10" borderId="1" xfId="0" applyFont="1" applyFill="1" applyBorder="1" applyAlignment="1" applyProtection="1">
      <alignment vertical="center" shrinkToFit="1"/>
      <protection locked="0"/>
    </xf>
    <xf numFmtId="181" fontId="2" fillId="0" borderId="2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29" fillId="0" borderId="0" xfId="0" applyFont="1" applyAlignment="1" applyProtection="1">
      <protection locked="0"/>
    </xf>
    <xf numFmtId="187" fontId="4" fillId="0" borderId="0" xfId="0" applyNumberFormat="1" applyFont="1" applyAlignment="1" applyProtection="1">
      <protection locked="0"/>
    </xf>
    <xf numFmtId="185" fontId="2" fillId="0" borderId="0" xfId="0" applyNumberFormat="1" applyFont="1" applyAlignment="1" applyProtection="1">
      <alignment horizontal="center" vertical="center" shrinkToFit="1"/>
      <protection locked="0"/>
    </xf>
    <xf numFmtId="0" fontId="0" fillId="0" borderId="76" xfId="0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181" fontId="2" fillId="0" borderId="24" xfId="0" applyNumberFormat="1" applyFont="1" applyBorder="1" applyAlignment="1" applyProtection="1">
      <alignment horizontal="left" vertical="center"/>
      <protection locked="0"/>
    </xf>
    <xf numFmtId="181" fontId="2" fillId="0" borderId="24" xfId="0" applyNumberFormat="1" applyFont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2" fillId="0" borderId="24" xfId="0" applyFont="1" applyBorder="1" applyAlignment="1" applyProtection="1">
      <alignment horizontal="center" shrinkToFit="1"/>
      <protection locked="0"/>
    </xf>
    <xf numFmtId="0" fontId="2" fillId="0" borderId="9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shrinkToFit="1"/>
      <protection locked="0"/>
    </xf>
    <xf numFmtId="0" fontId="4" fillId="0" borderId="9" xfId="0" applyFont="1" applyFill="1" applyBorder="1" applyAlignment="1" applyProtection="1">
      <protection locked="0"/>
    </xf>
    <xf numFmtId="0" fontId="2" fillId="0" borderId="18" xfId="0" applyFont="1" applyFill="1" applyBorder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77" fontId="7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3" fillId="8" borderId="40" xfId="0" applyFont="1" applyFill="1" applyBorder="1" applyAlignment="1" applyProtection="1">
      <alignment horizontal="left" vertical="center" indent="1" shrinkToFit="1"/>
      <protection locked="0"/>
    </xf>
    <xf numFmtId="0" fontId="3" fillId="8" borderId="7" xfId="0" applyFont="1" applyFill="1" applyBorder="1" applyAlignment="1" applyProtection="1">
      <alignment horizontal="left" vertical="center" indent="1" shrinkToFit="1"/>
      <protection locked="0"/>
    </xf>
    <xf numFmtId="0" fontId="3" fillId="8" borderId="8" xfId="0" applyFont="1" applyFill="1" applyBorder="1" applyAlignment="1" applyProtection="1">
      <alignment horizontal="left" vertical="center" indent="1" shrinkToFit="1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3" fillId="8" borderId="40" xfId="0" applyFont="1" applyFill="1" applyBorder="1" applyAlignment="1" applyProtection="1">
      <alignment horizontal="center" vertical="center"/>
      <protection locked="0"/>
    </xf>
    <xf numFmtId="0" fontId="3" fillId="8" borderId="7" xfId="0" applyFont="1" applyFill="1" applyBorder="1" applyAlignment="1" applyProtection="1">
      <alignment horizontal="center" vertical="center"/>
      <protection locked="0"/>
    </xf>
    <xf numFmtId="0" fontId="3" fillId="8" borderId="8" xfId="0" applyFont="1" applyFill="1" applyBorder="1" applyAlignment="1" applyProtection="1">
      <alignment horizontal="center" vertical="center"/>
      <protection locked="0"/>
    </xf>
    <xf numFmtId="185" fontId="3" fillId="8" borderId="40" xfId="0" applyNumberFormat="1" applyFont="1" applyFill="1" applyBorder="1" applyAlignment="1" applyProtection="1">
      <alignment horizontal="left" vertical="center" indent="1"/>
      <protection locked="0"/>
    </xf>
    <xf numFmtId="185" fontId="3" fillId="8" borderId="7" xfId="0" applyNumberFormat="1" applyFont="1" applyFill="1" applyBorder="1" applyAlignment="1" applyProtection="1">
      <alignment horizontal="left" vertical="center" indent="1"/>
      <protection locked="0"/>
    </xf>
    <xf numFmtId="0" fontId="2" fillId="8" borderId="40" xfId="0" applyFont="1" applyFill="1" applyBorder="1" applyAlignment="1" applyProtection="1">
      <alignment horizontal="center" vertical="center"/>
      <protection locked="0"/>
    </xf>
    <xf numFmtId="0" fontId="2" fillId="8" borderId="7" xfId="0" applyFont="1" applyFill="1" applyBorder="1" applyAlignment="1" applyProtection="1">
      <alignment horizontal="center" vertical="center"/>
      <protection locked="0"/>
    </xf>
    <xf numFmtId="0" fontId="2" fillId="8" borderId="8" xfId="0" applyFont="1" applyFill="1" applyBorder="1" applyAlignment="1" applyProtection="1">
      <alignment horizontal="center" vertical="center"/>
      <protection locked="0"/>
    </xf>
    <xf numFmtId="185" fontId="2" fillId="8" borderId="7" xfId="0" applyNumberFormat="1" applyFont="1" applyFill="1" applyBorder="1" applyAlignment="1" applyProtection="1">
      <alignment horizontal="right" vertical="center"/>
      <protection locked="0"/>
    </xf>
    <xf numFmtId="185" fontId="2" fillId="8" borderId="51" xfId="0" applyNumberFormat="1" applyFont="1" applyFill="1" applyBorder="1" applyAlignment="1" applyProtection="1">
      <alignment horizontal="left" vertical="center"/>
      <protection locked="0"/>
    </xf>
    <xf numFmtId="185" fontId="2" fillId="8" borderId="48" xfId="0" applyNumberFormat="1" applyFont="1" applyFill="1" applyBorder="1" applyAlignment="1" applyProtection="1">
      <alignment horizontal="left" vertical="center"/>
      <protection locked="0"/>
    </xf>
    <xf numFmtId="185" fontId="2" fillId="8" borderId="49" xfId="0" applyNumberFormat="1" applyFont="1" applyFill="1" applyBorder="1" applyAlignment="1" applyProtection="1">
      <alignment horizontal="left" vertical="center"/>
      <protection locked="0"/>
    </xf>
    <xf numFmtId="185" fontId="2" fillId="8" borderId="18" xfId="0" applyNumberFormat="1" applyFont="1" applyFill="1" applyBorder="1" applyAlignment="1" applyProtection="1">
      <alignment horizontal="left" vertical="center" shrinkToFit="1"/>
      <protection locked="0"/>
    </xf>
    <xf numFmtId="185" fontId="2" fillId="8" borderId="10" xfId="0" applyNumberFormat="1" applyFont="1" applyFill="1" applyBorder="1" applyAlignment="1" applyProtection="1">
      <alignment horizontal="left" vertical="center" shrinkToFit="1"/>
      <protection locked="0"/>
    </xf>
    <xf numFmtId="185" fontId="2" fillId="8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Fill="1" applyBorder="1" applyAlignment="1" applyProtection="1">
      <alignment vertical="center" wrapText="1"/>
      <protection locked="0"/>
    </xf>
    <xf numFmtId="49" fontId="2" fillId="0" borderId="4" xfId="0" applyNumberFormat="1" applyFont="1" applyFill="1" applyBorder="1" applyAlignment="1" applyProtection="1">
      <alignment vertical="center" wrapText="1"/>
      <protection locked="0"/>
    </xf>
    <xf numFmtId="49" fontId="2" fillId="0" borderId="5" xfId="0" applyNumberFormat="1" applyFont="1" applyFill="1" applyBorder="1" applyAlignment="1" applyProtection="1">
      <alignment vertical="center" wrapText="1"/>
      <protection locked="0"/>
    </xf>
    <xf numFmtId="49" fontId="2" fillId="0" borderId="15" xfId="0" applyNumberFormat="1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Fill="1" applyAlignment="1" applyProtection="1">
      <alignment vertical="center" wrapText="1"/>
      <protection locked="0"/>
    </xf>
    <xf numFmtId="49" fontId="2" fillId="0" borderId="16" xfId="0" applyNumberFormat="1" applyFont="1" applyFill="1" applyBorder="1" applyAlignment="1" applyProtection="1">
      <alignment vertical="center" wrapText="1"/>
      <protection locked="0"/>
    </xf>
    <xf numFmtId="49" fontId="2" fillId="0" borderId="20" xfId="0" applyNumberFormat="1" applyFont="1" applyFill="1" applyBorder="1" applyAlignment="1" applyProtection="1">
      <alignment vertical="center" wrapText="1"/>
      <protection locked="0"/>
    </xf>
    <xf numFmtId="49" fontId="2" fillId="0" borderId="9" xfId="0" applyNumberFormat="1" applyFont="1" applyFill="1" applyBorder="1" applyAlignment="1" applyProtection="1">
      <alignment vertical="center" wrapText="1"/>
      <protection locked="0"/>
    </xf>
    <xf numFmtId="49" fontId="2" fillId="0" borderId="21" xfId="0" applyNumberFormat="1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57" fontId="2" fillId="8" borderId="51" xfId="0" applyNumberFormat="1" applyFont="1" applyFill="1" applyBorder="1" applyAlignment="1" applyProtection="1">
      <alignment horizontal="left" vertical="center"/>
      <protection locked="0"/>
    </xf>
    <xf numFmtId="0" fontId="2" fillId="8" borderId="48" xfId="0" applyFont="1" applyFill="1" applyBorder="1" applyAlignment="1" applyProtection="1">
      <alignment horizontal="left" vertical="center"/>
      <protection locked="0"/>
    </xf>
    <xf numFmtId="0" fontId="2" fillId="8" borderId="49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2" fillId="0" borderId="57" xfId="0" applyFont="1" applyFill="1" applyBorder="1" applyAlignment="1" applyProtection="1">
      <alignment horizontal="center" vertical="center"/>
      <protection locked="0"/>
    </xf>
    <xf numFmtId="0" fontId="2" fillId="0" borderId="58" xfId="0" applyFont="1" applyFill="1" applyBorder="1" applyAlignment="1" applyProtection="1">
      <alignment horizontal="center" vertical="center"/>
      <protection locked="0"/>
    </xf>
    <xf numFmtId="0" fontId="2" fillId="0" borderId="54" xfId="0" applyFont="1" applyFill="1" applyBorder="1" applyAlignment="1" applyProtection="1">
      <alignment horizontal="center" vertical="center" shrinkToFit="1"/>
      <protection locked="0"/>
    </xf>
    <xf numFmtId="0" fontId="2" fillId="0" borderId="55" xfId="0" applyFont="1" applyFill="1" applyBorder="1" applyAlignment="1" applyProtection="1">
      <alignment horizontal="center" vertical="center" shrinkToFit="1"/>
      <protection locked="0"/>
    </xf>
    <xf numFmtId="0" fontId="2" fillId="0" borderId="56" xfId="0" applyFont="1" applyFill="1" applyBorder="1" applyAlignment="1" applyProtection="1">
      <alignment horizontal="center" vertical="center" shrinkToFit="1"/>
      <protection locked="0"/>
    </xf>
    <xf numFmtId="49" fontId="2" fillId="0" borderId="4" xfId="0" applyNumberFormat="1" applyFont="1" applyFill="1" applyBorder="1" applyAlignment="1" applyProtection="1">
      <alignment vertical="center"/>
      <protection locked="0"/>
    </xf>
    <xf numFmtId="49" fontId="2" fillId="0" borderId="5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49" fontId="2" fillId="0" borderId="16" xfId="0" applyNumberFormat="1" applyFont="1" applyFill="1" applyBorder="1" applyAlignment="1" applyProtection="1">
      <alignment vertical="center"/>
      <protection locked="0"/>
    </xf>
    <xf numFmtId="49" fontId="2" fillId="0" borderId="22" xfId="0" applyNumberFormat="1" applyFont="1" applyFill="1" applyBorder="1" applyAlignment="1" applyProtection="1">
      <alignment vertical="center"/>
      <protection locked="0"/>
    </xf>
    <xf numFmtId="49" fontId="2" fillId="0" borderId="23" xfId="0" applyNumberFormat="1" applyFont="1" applyFill="1" applyBorder="1" applyAlignment="1" applyProtection="1">
      <alignment vertical="center"/>
      <protection locked="0"/>
    </xf>
    <xf numFmtId="49" fontId="2" fillId="0" borderId="59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59" xfId="0" applyFont="1" applyFill="1" applyBorder="1" applyAlignment="1" applyProtection="1">
      <alignment horizontal="center" vertical="center"/>
      <protection locked="0"/>
    </xf>
    <xf numFmtId="0" fontId="2" fillId="8" borderId="11" xfId="0" applyFont="1" applyFill="1" applyBorder="1" applyAlignment="1" applyProtection="1">
      <alignment vertical="center" wrapText="1" shrinkToFit="1"/>
      <protection locked="0"/>
    </xf>
    <xf numFmtId="0" fontId="2" fillId="8" borderId="4" xfId="0" applyFont="1" applyFill="1" applyBorder="1" applyAlignment="1" applyProtection="1">
      <alignment vertical="center" wrapText="1" shrinkToFit="1"/>
      <protection locked="0"/>
    </xf>
    <xf numFmtId="0" fontId="2" fillId="8" borderId="4" xfId="0" applyFont="1" applyFill="1" applyBorder="1" applyAlignment="1" applyProtection="1">
      <alignment vertical="center" shrinkToFit="1"/>
      <protection locked="0"/>
    </xf>
    <xf numFmtId="0" fontId="2" fillId="8" borderId="5" xfId="0" applyFont="1" applyFill="1" applyBorder="1" applyAlignment="1" applyProtection="1">
      <alignment vertical="center" shrinkToFit="1"/>
      <protection locked="0"/>
    </xf>
    <xf numFmtId="0" fontId="2" fillId="8" borderId="15" xfId="0" applyFont="1" applyFill="1" applyBorder="1" applyAlignment="1" applyProtection="1">
      <alignment vertical="center" wrapText="1" shrinkToFit="1"/>
      <protection locked="0"/>
    </xf>
    <xf numFmtId="0" fontId="2" fillId="8" borderId="0" xfId="0" applyFont="1" applyFill="1" applyAlignment="1" applyProtection="1">
      <alignment vertical="center" wrapText="1" shrinkToFit="1"/>
      <protection locked="0"/>
    </xf>
    <xf numFmtId="0" fontId="2" fillId="8" borderId="0" xfId="0" applyFont="1" applyFill="1" applyAlignment="1" applyProtection="1">
      <alignment vertical="center" shrinkToFit="1"/>
      <protection locked="0"/>
    </xf>
    <xf numFmtId="0" fontId="2" fillId="8" borderId="16" xfId="0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vertical="top"/>
      <protection locked="0"/>
    </xf>
    <xf numFmtId="0" fontId="2" fillId="0" borderId="4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185" fontId="2" fillId="0" borderId="14" xfId="0" applyNumberFormat="1" applyFont="1" applyFill="1" applyBorder="1" applyAlignment="1" applyProtection="1">
      <alignment horizontal="left" vertical="center" indent="1" shrinkToFit="1"/>
      <protection locked="0"/>
    </xf>
    <xf numFmtId="185" fontId="2" fillId="0" borderId="6" xfId="0" applyNumberFormat="1" applyFont="1" applyFill="1" applyBorder="1" applyAlignment="1" applyProtection="1">
      <alignment horizontal="left" vertical="center" indent="1" shrinkToFit="1"/>
      <protection locked="0"/>
    </xf>
    <xf numFmtId="185" fontId="2" fillId="0" borderId="13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left" vertical="center" indent="1"/>
    </xf>
    <xf numFmtId="0" fontId="2" fillId="0" borderId="10" xfId="0" applyFont="1" applyBorder="1" applyAlignment="1" applyProtection="1">
      <alignment horizontal="left" vertical="center" indent="1"/>
    </xf>
    <xf numFmtId="0" fontId="2" fillId="0" borderId="19" xfId="0" applyFont="1" applyBorder="1" applyAlignment="1" applyProtection="1">
      <alignment horizontal="left" vertical="center" indent="1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22" xfId="0" applyFont="1" applyBorder="1" applyAlignment="1" applyProtection="1">
      <alignment horizontal="right" vertical="center"/>
      <protection locked="0"/>
    </xf>
    <xf numFmtId="0" fontId="2" fillId="0" borderId="23" xfId="0" applyFont="1" applyBorder="1" applyAlignment="1" applyProtection="1">
      <alignment horizontal="right" vertical="center"/>
      <protection locked="0"/>
    </xf>
    <xf numFmtId="0" fontId="2" fillId="0" borderId="59" xfId="0" applyFont="1" applyBorder="1" applyAlignment="1" applyProtection="1">
      <alignment horizontal="right" vertical="center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181" fontId="2" fillId="2" borderId="7" xfId="0" applyNumberFormat="1" applyFont="1" applyFill="1" applyBorder="1" applyAlignment="1" applyProtection="1">
      <alignment horizontal="left" vertical="center"/>
      <protection locked="0"/>
    </xf>
    <xf numFmtId="181" fontId="2" fillId="2" borderId="8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right" vertical="center" shrinkToFit="1"/>
      <protection locked="0"/>
    </xf>
    <xf numFmtId="0" fontId="2" fillId="0" borderId="4" xfId="0" applyFont="1" applyFill="1" applyBorder="1" applyAlignment="1" applyProtection="1">
      <alignment horizontal="right" vertical="center" shrinkToFit="1"/>
      <protection locked="0"/>
    </xf>
    <xf numFmtId="181" fontId="2" fillId="2" borderId="4" xfId="0" applyNumberFormat="1" applyFont="1" applyFill="1" applyBorder="1" applyAlignment="1" applyProtection="1">
      <alignment horizontal="left" vertical="center"/>
      <protection locked="0"/>
    </xf>
    <xf numFmtId="181" fontId="2" fillId="2" borderId="5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179" fontId="2" fillId="6" borderId="40" xfId="0" applyNumberFormat="1" applyFont="1" applyFill="1" applyBorder="1" applyAlignment="1" applyProtection="1">
      <alignment horizontal="right" vertical="center"/>
      <protection locked="0"/>
    </xf>
    <xf numFmtId="179" fontId="2" fillId="6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185" fontId="2" fillId="0" borderId="40" xfId="0" applyNumberFormat="1" applyFont="1" applyBorder="1" applyAlignment="1" applyProtection="1">
      <alignment horizontal="center" vertical="center"/>
      <protection locked="0"/>
    </xf>
    <xf numFmtId="185" fontId="2" fillId="0" borderId="7" xfId="0" applyNumberFormat="1" applyFont="1" applyBorder="1" applyAlignment="1" applyProtection="1">
      <alignment horizontal="center" vertical="center"/>
      <protection locked="0"/>
    </xf>
    <xf numFmtId="185" fontId="2" fillId="0" borderId="8" xfId="0" applyNumberFormat="1" applyFont="1" applyBorder="1" applyAlignment="1" applyProtection="1">
      <alignment horizontal="center" vertical="center"/>
      <protection locked="0"/>
    </xf>
    <xf numFmtId="182" fontId="2" fillId="0" borderId="40" xfId="0" applyNumberFormat="1" applyFont="1" applyBorder="1" applyAlignment="1" applyProtection="1">
      <alignment horizontal="center" vertical="center"/>
      <protection locked="0"/>
    </xf>
    <xf numFmtId="182" fontId="2" fillId="0" borderId="7" xfId="0" applyNumberFormat="1" applyFont="1" applyBorder="1" applyAlignment="1" applyProtection="1">
      <alignment horizontal="center" vertical="center"/>
      <protection locked="0"/>
    </xf>
    <xf numFmtId="182" fontId="2" fillId="0" borderId="8" xfId="0" applyNumberFormat="1" applyFont="1" applyBorder="1" applyAlignment="1" applyProtection="1">
      <alignment horizontal="center" vertical="center"/>
      <protection locked="0"/>
    </xf>
    <xf numFmtId="183" fontId="2" fillId="0" borderId="27" xfId="0" applyNumberFormat="1" applyFont="1" applyBorder="1" applyAlignment="1" applyProtection="1">
      <alignment vertical="center"/>
      <protection locked="0"/>
    </xf>
    <xf numFmtId="183" fontId="2" fillId="0" borderId="40" xfId="0" applyNumberFormat="1" applyFont="1" applyBorder="1" applyAlignment="1" applyProtection="1">
      <alignment vertical="center"/>
      <protection locked="0"/>
    </xf>
    <xf numFmtId="0" fontId="2" fillId="2" borderId="68" xfId="0" applyFont="1" applyFill="1" applyBorder="1" applyAlignment="1" applyProtection="1">
      <alignment horizontal="right" vertical="center"/>
      <protection locked="0"/>
    </xf>
    <xf numFmtId="0" fontId="2" fillId="2" borderId="63" xfId="0" applyFont="1" applyFill="1" applyBorder="1" applyAlignment="1" applyProtection="1">
      <alignment horizontal="right" vertical="center"/>
      <protection locked="0"/>
    </xf>
    <xf numFmtId="0" fontId="2" fillId="2" borderId="69" xfId="0" applyFont="1" applyFill="1" applyBorder="1" applyAlignment="1" applyProtection="1">
      <alignment horizontal="right" vertical="center"/>
      <protection locked="0"/>
    </xf>
    <xf numFmtId="0" fontId="2" fillId="2" borderId="70" xfId="0" applyFont="1" applyFill="1" applyBorder="1" applyAlignment="1" applyProtection="1">
      <alignment horizontal="left" vertical="center"/>
      <protection locked="0"/>
    </xf>
    <xf numFmtId="0" fontId="2" fillId="2" borderId="71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right" vertical="center" shrinkToFit="1"/>
      <protection locked="0"/>
    </xf>
    <xf numFmtId="0" fontId="2" fillId="0" borderId="7" xfId="0" applyFont="1" applyFill="1" applyBorder="1" applyAlignment="1" applyProtection="1">
      <alignment horizontal="right" vertical="center" shrinkToFit="1"/>
      <protection locked="0"/>
    </xf>
    <xf numFmtId="181" fontId="2" fillId="2" borderId="7" xfId="0" applyNumberFormat="1" applyFont="1" applyFill="1" applyBorder="1" applyAlignment="1" applyProtection="1">
      <alignment horizontal="left" vertical="center" shrinkToFit="1"/>
      <protection locked="0"/>
    </xf>
    <xf numFmtId="181" fontId="2" fillId="2" borderId="8" xfId="0" applyNumberFormat="1" applyFont="1" applyFill="1" applyBorder="1" applyAlignment="1" applyProtection="1">
      <alignment horizontal="left" vertical="center" shrinkToFit="1"/>
      <protection locked="0"/>
    </xf>
    <xf numFmtId="180" fontId="2" fillId="6" borderId="7" xfId="0" applyNumberFormat="1" applyFont="1" applyFill="1" applyBorder="1" applyAlignment="1" applyProtection="1">
      <alignment horizontal="left" vertical="center"/>
      <protection locked="0"/>
    </xf>
    <xf numFmtId="180" fontId="2" fillId="6" borderId="8" xfId="0" applyNumberFormat="1" applyFont="1" applyFill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183" fontId="2" fillId="2" borderId="62" xfId="0" applyNumberFormat="1" applyFont="1" applyFill="1" applyBorder="1" applyAlignment="1" applyProtection="1">
      <alignment horizontal="center" vertical="center"/>
    </xf>
    <xf numFmtId="183" fontId="2" fillId="2" borderId="63" xfId="0" applyNumberFormat="1" applyFont="1" applyFill="1" applyBorder="1" applyAlignment="1" applyProtection="1">
      <alignment horizontal="center" vertical="center"/>
    </xf>
    <xf numFmtId="183" fontId="2" fillId="2" borderId="64" xfId="0" applyNumberFormat="1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right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185" fontId="2" fillId="0" borderId="11" xfId="0" applyNumberFormat="1" applyFont="1" applyBorder="1" applyAlignment="1" applyProtection="1">
      <alignment horizontal="right" vertical="center" shrinkToFit="1"/>
      <protection locked="0"/>
    </xf>
    <xf numFmtId="185" fontId="2" fillId="0" borderId="4" xfId="0" applyNumberFormat="1" applyFont="1" applyBorder="1" applyAlignment="1" applyProtection="1">
      <alignment horizontal="right" vertical="center" shrinkToFit="1"/>
      <protection locked="0"/>
    </xf>
    <xf numFmtId="184" fontId="2" fillId="0" borderId="4" xfId="0" applyNumberFormat="1" applyFont="1" applyBorder="1" applyAlignment="1" applyProtection="1">
      <alignment horizontal="center" vertical="center"/>
      <protection locked="0"/>
    </xf>
    <xf numFmtId="185" fontId="2" fillId="0" borderId="4" xfId="0" applyNumberFormat="1" applyFont="1" applyBorder="1" applyAlignment="1" applyProtection="1">
      <alignment horizontal="center" vertical="center"/>
      <protection locked="0"/>
    </xf>
    <xf numFmtId="181" fontId="2" fillId="0" borderId="4" xfId="0" applyNumberFormat="1" applyFont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184" fontId="2" fillId="0" borderId="15" xfId="0" applyNumberFormat="1" applyFont="1" applyBorder="1" applyAlignment="1" applyProtection="1">
      <alignment horizontal="right" vertical="center" shrinkToFit="1"/>
      <protection locked="0"/>
    </xf>
    <xf numFmtId="184" fontId="2" fillId="0" borderId="0" xfId="0" applyNumberFormat="1" applyFont="1" applyAlignment="1" applyProtection="1">
      <alignment horizontal="right" vertical="center" shrinkToFit="1"/>
      <protection locked="0"/>
    </xf>
    <xf numFmtId="184" fontId="2" fillId="0" borderId="0" xfId="0" applyNumberFormat="1" applyFont="1" applyAlignment="1" applyProtection="1">
      <alignment horizontal="center" vertical="center"/>
      <protection locked="0"/>
    </xf>
    <xf numFmtId="184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distributed"/>
      <protection locked="0"/>
    </xf>
    <xf numFmtId="0" fontId="4" fillId="0" borderId="0" xfId="0" applyFont="1" applyAlignment="1" applyProtection="1">
      <alignment horizontal="center" shrinkToFit="1"/>
      <protection locked="0"/>
    </xf>
    <xf numFmtId="0" fontId="2" fillId="0" borderId="4" xfId="0" applyFont="1" applyBorder="1" applyAlignment="1" applyProtection="1">
      <alignment horizontal="distributed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2" fillId="0" borderId="15" xfId="0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24" xfId="0" applyFont="1" applyBorder="1" applyAlignment="1" applyProtection="1">
      <alignment horizontal="center" shrinkToFi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9" fontId="6" fillId="0" borderId="15" xfId="0" applyNumberFormat="1" applyFont="1" applyFill="1" applyBorder="1" applyAlignment="1" applyProtection="1">
      <alignment horizontal="left" vertical="center" wrapText="1"/>
      <protection locked="0"/>
    </xf>
    <xf numFmtId="9" fontId="6" fillId="0" borderId="0" xfId="0" applyNumberFormat="1" applyFont="1" applyFill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186" fontId="4" fillId="0" borderId="0" xfId="0" applyNumberFormat="1" applyFont="1" applyAlignment="1" applyProtection="1">
      <alignment horizontal="left"/>
      <protection locked="0"/>
    </xf>
    <xf numFmtId="186" fontId="4" fillId="0" borderId="0" xfId="0" applyNumberFormat="1" applyFont="1" applyAlignment="1" applyProtection="1">
      <alignment horizontal="left" shrinkToFit="1"/>
      <protection locked="0"/>
    </xf>
    <xf numFmtId="0" fontId="39" fillId="0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Fill="1" applyAlignment="1" applyProtection="1">
      <alignment horizontal="left" vertical="center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2" fillId="0" borderId="4" xfId="0" applyNumberFormat="1" applyFont="1" applyFill="1" applyBorder="1" applyAlignment="1" applyProtection="1">
      <alignment horizontal="left" vertical="center"/>
      <protection locked="0"/>
    </xf>
    <xf numFmtId="181" fontId="2" fillId="0" borderId="5" xfId="0" applyNumberFormat="1" applyFont="1" applyFill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188" fontId="4" fillId="0" borderId="9" xfId="0" applyNumberFormat="1" applyFont="1" applyFill="1" applyBorder="1" applyAlignment="1" applyProtection="1">
      <alignment horizontal="right" shrinkToFit="1"/>
      <protection locked="0"/>
    </xf>
    <xf numFmtId="189" fontId="4" fillId="0" borderId="9" xfId="0" applyNumberFormat="1" applyFont="1" applyFill="1" applyBorder="1" applyAlignment="1" applyProtection="1">
      <alignment horizontal="left" shrinkToFit="1"/>
      <protection locked="0"/>
    </xf>
    <xf numFmtId="189" fontId="4" fillId="0" borderId="21" xfId="0" applyNumberFormat="1" applyFont="1" applyFill="1" applyBorder="1" applyAlignment="1" applyProtection="1">
      <alignment horizontal="left" shrinkToFit="1"/>
      <protection locked="0"/>
    </xf>
    <xf numFmtId="0" fontId="2" fillId="3" borderId="15" xfId="0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Alignment="1" applyProtection="1">
      <alignment horizontal="left" vertical="center" shrinkToFit="1"/>
      <protection locked="0"/>
    </xf>
    <xf numFmtId="0" fontId="2" fillId="3" borderId="16" xfId="0" applyFont="1" applyFill="1" applyBorder="1" applyAlignment="1" applyProtection="1">
      <alignment horizontal="left" vertical="center" shrinkToFit="1"/>
      <protection locked="0"/>
    </xf>
    <xf numFmtId="0" fontId="37" fillId="0" borderId="15" xfId="3" applyFont="1" applyBorder="1" applyAlignment="1" applyProtection="1">
      <alignment vertical="center" wrapText="1"/>
      <protection locked="0"/>
    </xf>
    <xf numFmtId="0" fontId="37" fillId="0" borderId="0" xfId="3" applyFont="1" applyAlignment="1" applyProtection="1">
      <alignment vertical="center" wrapText="1"/>
      <protection locked="0"/>
    </xf>
    <xf numFmtId="0" fontId="26" fillId="0" borderId="77" xfId="0" applyFont="1" applyFill="1" applyBorder="1" applyAlignment="1" applyProtection="1">
      <alignment horizontal="center" vertical="center"/>
    </xf>
    <xf numFmtId="0" fontId="43" fillId="0" borderId="0" xfId="0" applyFont="1" applyFill="1" applyAlignment="1" applyProtection="1">
      <alignment horizontal="center" vertical="center"/>
    </xf>
    <xf numFmtId="0" fontId="43" fillId="0" borderId="78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16" fillId="0" borderId="40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vertical="center"/>
    </xf>
    <xf numFmtId="0" fontId="16" fillId="7" borderId="40" xfId="0" applyFont="1" applyFill="1" applyBorder="1" applyAlignment="1" applyProtection="1">
      <alignment vertical="center"/>
      <protection locked="0"/>
    </xf>
    <xf numFmtId="0" fontId="16" fillId="7" borderId="7" xfId="0" applyFont="1" applyFill="1" applyBorder="1" applyAlignment="1" applyProtection="1">
      <alignment vertical="center"/>
      <protection locked="0"/>
    </xf>
    <xf numFmtId="0" fontId="16" fillId="7" borderId="8" xfId="0" applyFont="1" applyFill="1" applyBorder="1" applyAlignment="1" applyProtection="1">
      <alignment vertical="center"/>
      <protection locked="0"/>
    </xf>
    <xf numFmtId="0" fontId="16" fillId="7" borderId="20" xfId="0" applyFont="1" applyFill="1" applyBorder="1" applyAlignment="1" applyProtection="1">
      <alignment horizontal="center" vertical="center"/>
    </xf>
    <xf numFmtId="0" fontId="16" fillId="7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vertical="center"/>
    </xf>
    <xf numFmtId="0" fontId="16" fillId="7" borderId="27" xfId="0" applyFont="1" applyFill="1" applyBorder="1" applyAlignment="1" applyProtection="1">
      <alignment horizontal="center" vertical="center"/>
      <protection locked="0"/>
    </xf>
    <xf numFmtId="0" fontId="16" fillId="7" borderId="40" xfId="0" applyFont="1" applyFill="1" applyBorder="1" applyAlignment="1" applyProtection="1">
      <alignment horizontal="center" vertical="center"/>
      <protection locked="0"/>
    </xf>
    <xf numFmtId="178" fontId="16" fillId="7" borderId="8" xfId="0" applyNumberFormat="1" applyFont="1" applyFill="1" applyBorder="1" applyAlignment="1" applyProtection="1">
      <alignment horizontal="center" vertical="center"/>
      <protection locked="0"/>
    </xf>
    <xf numFmtId="178" fontId="16" fillId="7" borderId="27" xfId="0" applyNumberFormat="1" applyFont="1" applyFill="1" applyBorder="1" applyAlignment="1" applyProtection="1">
      <alignment horizontal="center" vertical="center"/>
      <protection locked="0"/>
    </xf>
    <xf numFmtId="0" fontId="16" fillId="7" borderId="7" xfId="0" applyFont="1" applyFill="1" applyBorder="1" applyAlignment="1" applyProtection="1">
      <alignment horizontal="center" vertical="center"/>
      <protection locked="0"/>
    </xf>
    <xf numFmtId="0" fontId="16" fillId="7" borderId="8" xfId="0" applyFont="1" applyFill="1" applyBorder="1" applyAlignment="1" applyProtection="1">
      <alignment horizontal="center" vertical="center"/>
      <protection locked="0"/>
    </xf>
    <xf numFmtId="0" fontId="16" fillId="0" borderId="27" xfId="0" applyFont="1" applyFill="1" applyBorder="1" applyAlignment="1" applyProtection="1">
      <alignment horizontal="center" vertical="center"/>
    </xf>
    <xf numFmtId="0" fontId="16" fillId="0" borderId="40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16" fillId="7" borderId="79" xfId="0" applyFont="1" applyFill="1" applyBorder="1" applyAlignment="1" applyProtection="1">
      <alignment horizontal="left" vertical="center"/>
      <protection locked="0"/>
    </xf>
    <xf numFmtId="0" fontId="16" fillId="7" borderId="7" xfId="0" applyFont="1" applyFill="1" applyBorder="1" applyAlignment="1" applyProtection="1">
      <alignment horizontal="left" vertical="center"/>
      <protection locked="0"/>
    </xf>
    <xf numFmtId="0" fontId="16" fillId="7" borderId="8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vertical="center"/>
      <protection locked="0"/>
    </xf>
    <xf numFmtId="0" fontId="16" fillId="7" borderId="15" xfId="0" applyFont="1" applyFill="1" applyBorder="1" applyAlignment="1" applyProtection="1">
      <alignment vertical="top" wrapText="1"/>
      <protection locked="0"/>
    </xf>
    <xf numFmtId="0" fontId="16" fillId="7" borderId="0" xfId="0" applyFont="1" applyFill="1" applyAlignment="1" applyProtection="1">
      <alignment vertical="top" wrapText="1"/>
      <protection locked="0"/>
    </xf>
    <xf numFmtId="0" fontId="16" fillId="7" borderId="16" xfId="0" applyFont="1" applyFill="1" applyBorder="1" applyAlignment="1" applyProtection="1">
      <alignment vertical="top" wrapText="1"/>
      <protection locked="0"/>
    </xf>
    <xf numFmtId="0" fontId="16" fillId="7" borderId="20" xfId="0" applyFont="1" applyFill="1" applyBorder="1" applyAlignment="1" applyProtection="1">
      <alignment vertical="top" wrapText="1"/>
      <protection locked="0"/>
    </xf>
    <xf numFmtId="0" fontId="16" fillId="7" borderId="9" xfId="0" applyFont="1" applyFill="1" applyBorder="1" applyAlignment="1" applyProtection="1">
      <alignment vertical="top" wrapText="1"/>
      <protection locked="0"/>
    </xf>
    <xf numFmtId="0" fontId="16" fillId="7" borderId="21" xfId="0" applyFont="1" applyFill="1" applyBorder="1" applyAlignment="1" applyProtection="1">
      <alignment vertical="top" wrapText="1"/>
      <protection locked="0"/>
    </xf>
    <xf numFmtId="0" fontId="16" fillId="7" borderId="20" xfId="0" applyFont="1" applyFill="1" applyBorder="1" applyAlignment="1" applyProtection="1">
      <alignment vertical="center"/>
      <protection locked="0"/>
    </xf>
    <xf numFmtId="0" fontId="16" fillId="7" borderId="9" xfId="0" applyFont="1" applyFill="1" applyBorder="1" applyAlignment="1" applyProtection="1">
      <alignment vertical="center"/>
      <protection locked="0"/>
    </xf>
    <xf numFmtId="0" fontId="16" fillId="0" borderId="9" xfId="0" applyFont="1" applyFill="1" applyBorder="1" applyAlignment="1" applyProtection="1">
      <alignment horizontal="left" vertical="center"/>
    </xf>
    <xf numFmtId="0" fontId="16" fillId="0" borderId="21" xfId="0" applyFont="1" applyFill="1" applyBorder="1" applyAlignment="1" applyProtection="1">
      <alignment horizontal="left" vertical="center"/>
    </xf>
    <xf numFmtId="0" fontId="16" fillId="7" borderId="21" xfId="0" applyFont="1" applyFill="1" applyBorder="1" applyAlignment="1" applyProtection="1">
      <alignment vertical="center"/>
      <protection locked="0"/>
    </xf>
    <xf numFmtId="0" fontId="16" fillId="7" borderId="15" xfId="0" applyFont="1" applyFill="1" applyBorder="1" applyAlignment="1" applyProtection="1">
      <alignment vertical="center"/>
      <protection locked="0"/>
    </xf>
    <xf numFmtId="0" fontId="16" fillId="7" borderId="0" xfId="0" applyFont="1" applyFill="1" applyAlignment="1" applyProtection="1">
      <alignment vertical="center"/>
      <protection locked="0"/>
    </xf>
    <xf numFmtId="0" fontId="16" fillId="7" borderId="16" xfId="0" applyFont="1" applyFill="1" applyBorder="1" applyAlignment="1" applyProtection="1">
      <alignment vertical="center"/>
      <protection locked="0"/>
    </xf>
    <xf numFmtId="0" fontId="16" fillId="7" borderId="4" xfId="0" applyFont="1" applyFill="1" applyBorder="1" applyAlignment="1" applyProtection="1">
      <alignment horizontal="left" vertical="center"/>
      <protection locked="0"/>
    </xf>
    <xf numFmtId="0" fontId="16" fillId="7" borderId="5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7" borderId="17" xfId="0" applyFont="1" applyFill="1" applyBorder="1" applyAlignment="1" applyProtection="1">
      <alignment horizontal="left" vertical="center" indent="1" shrinkToFit="1"/>
      <protection locked="0"/>
    </xf>
    <xf numFmtId="0" fontId="2" fillId="7" borderId="1" xfId="0" applyFont="1" applyFill="1" applyBorder="1" applyAlignment="1" applyProtection="1">
      <alignment horizontal="left" vertical="center" indent="1" shrinkToFit="1"/>
      <protection locked="0"/>
    </xf>
    <xf numFmtId="0" fontId="2" fillId="7" borderId="2" xfId="0" applyFont="1" applyFill="1" applyBorder="1" applyAlignment="1" applyProtection="1">
      <alignment horizontal="left" vertical="center" indent="1" shrinkToFit="1"/>
      <protection locked="0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7" borderId="18" xfId="0" applyFont="1" applyFill="1" applyBorder="1" applyAlignment="1" applyProtection="1">
      <alignment horizontal="left" vertical="center" indent="1" shrinkToFit="1"/>
      <protection locked="0"/>
    </xf>
    <xf numFmtId="0" fontId="2" fillId="7" borderId="10" xfId="0" applyFont="1" applyFill="1" applyBorder="1" applyAlignment="1" applyProtection="1">
      <alignment horizontal="left" vertical="center" indent="1" shrinkToFit="1"/>
      <protection locked="0"/>
    </xf>
    <xf numFmtId="0" fontId="2" fillId="7" borderId="19" xfId="0" applyFont="1" applyFill="1" applyBorder="1" applyAlignment="1" applyProtection="1">
      <alignment horizontal="left" vertical="center" indent="1" shrinkToFit="1"/>
      <protection locked="0"/>
    </xf>
    <xf numFmtId="0" fontId="2" fillId="10" borderId="17" xfId="0" applyFont="1" applyFill="1" applyBorder="1" applyAlignment="1" applyProtection="1">
      <alignment horizontal="left" vertical="center" indent="1" shrinkToFit="1"/>
      <protection locked="0"/>
    </xf>
    <xf numFmtId="0" fontId="2" fillId="10" borderId="1" xfId="0" applyFont="1" applyFill="1" applyBorder="1" applyAlignment="1" applyProtection="1">
      <alignment horizontal="left" vertical="center" indent="1" shrinkToFit="1"/>
      <protection locked="0"/>
    </xf>
    <xf numFmtId="0" fontId="2" fillId="10" borderId="2" xfId="0" applyFont="1" applyFill="1" applyBorder="1" applyAlignment="1" applyProtection="1">
      <alignment horizontal="left" vertical="center" indent="1" shrinkToFit="1"/>
      <protection locked="0"/>
    </xf>
    <xf numFmtId="0" fontId="2" fillId="10" borderId="17" xfId="0" applyFont="1" applyFill="1" applyBorder="1" applyAlignment="1" applyProtection="1">
      <alignment horizontal="left" vertical="center" shrinkToFit="1"/>
      <protection locked="0"/>
    </xf>
    <xf numFmtId="0" fontId="2" fillId="10" borderId="1" xfId="0" applyFont="1" applyFill="1" applyBorder="1" applyAlignment="1" applyProtection="1">
      <alignment horizontal="left" vertical="center" shrinkToFit="1"/>
      <protection locked="0"/>
    </xf>
    <xf numFmtId="0" fontId="2" fillId="10" borderId="2" xfId="0" applyFont="1" applyFill="1" applyBorder="1" applyAlignment="1" applyProtection="1">
      <alignment horizontal="left" vertical="center" shrinkToFit="1"/>
      <protection locked="0"/>
    </xf>
    <xf numFmtId="0" fontId="2" fillId="7" borderId="14" xfId="0" applyFont="1" applyFill="1" applyBorder="1" applyAlignment="1" applyProtection="1">
      <alignment horizontal="left" vertical="center" shrinkToFit="1"/>
      <protection locked="0"/>
    </xf>
    <xf numFmtId="0" fontId="2" fillId="7" borderId="6" xfId="0" applyFont="1" applyFill="1" applyBorder="1" applyAlignment="1" applyProtection="1">
      <alignment horizontal="left" vertical="center" shrinkToFit="1"/>
      <protection locked="0"/>
    </xf>
    <xf numFmtId="0" fontId="2" fillId="7" borderId="13" xfId="0" applyFont="1" applyFill="1" applyBorder="1" applyAlignment="1" applyProtection="1">
      <alignment horizontal="left" vertical="center" shrinkToFit="1"/>
      <protection locked="0"/>
    </xf>
    <xf numFmtId="0" fontId="2" fillId="7" borderId="18" xfId="0" applyFont="1" applyFill="1" applyBorder="1" applyAlignment="1" applyProtection="1">
      <alignment horizontal="left" vertical="center" shrinkToFit="1"/>
      <protection locked="0"/>
    </xf>
    <xf numFmtId="0" fontId="2" fillId="7" borderId="10" xfId="0" applyFont="1" applyFill="1" applyBorder="1" applyAlignment="1" applyProtection="1">
      <alignment horizontal="left" vertical="center" shrinkToFit="1"/>
      <protection locked="0"/>
    </xf>
    <xf numFmtId="0" fontId="2" fillId="7" borderId="19" xfId="0" applyFont="1" applyFill="1" applyBorder="1" applyAlignment="1" applyProtection="1">
      <alignment horizontal="left" vertical="center" shrinkToFit="1"/>
      <protection locked="0"/>
    </xf>
    <xf numFmtId="0" fontId="2" fillId="7" borderId="17" xfId="0" applyFont="1" applyFill="1" applyBorder="1" applyAlignment="1" applyProtection="1">
      <alignment horizontal="left" vertical="center" shrinkToFit="1"/>
      <protection locked="0"/>
    </xf>
    <xf numFmtId="0" fontId="2" fillId="7" borderId="1" xfId="0" applyFont="1" applyFill="1" applyBorder="1" applyAlignment="1" applyProtection="1">
      <alignment horizontal="left" vertical="center" shrinkToFit="1"/>
      <protection locked="0"/>
    </xf>
    <xf numFmtId="0" fontId="2" fillId="7" borderId="2" xfId="0" applyFont="1" applyFill="1" applyBorder="1" applyAlignment="1" applyProtection="1">
      <alignment horizontal="left" vertical="center" shrinkToFit="1"/>
      <protection locked="0"/>
    </xf>
    <xf numFmtId="0" fontId="16" fillId="0" borderId="9" xfId="0" applyFont="1" applyFill="1" applyBorder="1" applyAlignment="1" applyProtection="1">
      <alignment horizontal="right" vertical="center"/>
    </xf>
    <xf numFmtId="178" fontId="16" fillId="7" borderId="9" xfId="0" applyNumberFormat="1" applyFont="1" applyFill="1" applyBorder="1" applyAlignment="1" applyProtection="1">
      <alignment horizontal="center" vertical="center"/>
      <protection locked="0"/>
    </xf>
    <xf numFmtId="0" fontId="16" fillId="7" borderId="9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left" vertical="center" shrinkToFit="1"/>
    </xf>
    <xf numFmtId="0" fontId="2" fillId="7" borderId="2" xfId="0" applyFont="1" applyFill="1" applyBorder="1" applyAlignment="1" applyProtection="1">
      <alignment horizontal="left" vertical="center" shrinkToFit="1"/>
    </xf>
    <xf numFmtId="0" fontId="2" fillId="0" borderId="40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16" fillId="10" borderId="27" xfId="0" applyFont="1" applyFill="1" applyBorder="1" applyProtection="1">
      <alignment vertical="center"/>
      <protection locked="0"/>
    </xf>
    <xf numFmtId="0" fontId="2" fillId="0" borderId="40" xfId="0" applyFont="1" applyFill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17" fillId="10" borderId="27" xfId="0" applyFont="1" applyFill="1" applyBorder="1" applyProtection="1">
      <alignment vertical="center"/>
      <protection locked="0"/>
    </xf>
    <xf numFmtId="0" fontId="2" fillId="10" borderId="11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left" vertical="center"/>
    </xf>
    <xf numFmtId="0" fontId="2" fillId="0" borderId="48" xfId="0" applyFont="1" applyFill="1" applyBorder="1" applyAlignment="1" applyProtection="1">
      <alignment horizontal="left" vertical="center"/>
    </xf>
    <xf numFmtId="0" fontId="2" fillId="7" borderId="48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 wrapText="1"/>
    </xf>
    <xf numFmtId="49" fontId="2" fillId="7" borderId="46" xfId="0" applyNumberFormat="1" applyFont="1" applyFill="1" applyBorder="1" applyAlignment="1" applyProtection="1">
      <alignment vertical="center"/>
      <protection locked="0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52" xfId="0" applyFont="1" applyFill="1" applyBorder="1" applyAlignment="1" applyProtection="1">
      <alignment horizontal="center" vertical="center"/>
    </xf>
    <xf numFmtId="49" fontId="16" fillId="7" borderId="15" xfId="0" applyNumberFormat="1" applyFont="1" applyFill="1" applyBorder="1" applyAlignment="1" applyProtection="1">
      <alignment vertical="center"/>
      <protection locked="0"/>
    </xf>
    <xf numFmtId="49" fontId="16" fillId="7" borderId="0" xfId="0" applyNumberFormat="1" applyFont="1" applyFill="1" applyAlignment="1" applyProtection="1">
      <alignment vertical="center"/>
      <protection locked="0"/>
    </xf>
    <xf numFmtId="49" fontId="16" fillId="7" borderId="16" xfId="0" applyNumberFormat="1" applyFont="1" applyFill="1" applyBorder="1" applyAlignment="1" applyProtection="1">
      <alignment vertical="center"/>
      <protection locked="0"/>
    </xf>
    <xf numFmtId="49" fontId="16" fillId="7" borderId="20" xfId="0" applyNumberFormat="1" applyFont="1" applyFill="1" applyBorder="1" applyAlignment="1" applyProtection="1">
      <alignment vertical="center"/>
      <protection locked="0"/>
    </xf>
    <xf numFmtId="49" fontId="16" fillId="7" borderId="9" xfId="0" applyNumberFormat="1" applyFont="1" applyFill="1" applyBorder="1" applyAlignment="1" applyProtection="1">
      <alignment vertical="center"/>
      <protection locked="0"/>
    </xf>
    <xf numFmtId="49" fontId="16" fillId="7" borderId="21" xfId="0" applyNumberFormat="1" applyFont="1" applyFill="1" applyBorder="1" applyAlignment="1" applyProtection="1">
      <alignment vertical="center"/>
      <protection locked="0"/>
    </xf>
    <xf numFmtId="0" fontId="2" fillId="7" borderId="20" xfId="0" applyFont="1" applyFill="1" applyBorder="1" applyAlignment="1" applyProtection="1">
      <alignment vertical="center" wrapText="1"/>
      <protection locked="0"/>
    </xf>
    <xf numFmtId="0" fontId="2" fillId="7" borderId="9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44" fillId="7" borderId="73" xfId="0" applyFont="1" applyFill="1" applyBorder="1" applyAlignment="1" applyProtection="1">
      <alignment horizontal="center" vertical="center" shrinkToFit="1"/>
    </xf>
    <xf numFmtId="0" fontId="44" fillId="7" borderId="74" xfId="0" applyFont="1" applyFill="1" applyBorder="1" applyAlignment="1" applyProtection="1">
      <alignment horizontal="center" vertical="center" shrinkToFit="1"/>
    </xf>
    <xf numFmtId="0" fontId="44" fillId="7" borderId="75" xfId="0" applyFont="1" applyFill="1" applyBorder="1" applyAlignment="1" applyProtection="1">
      <alignment horizontal="center" vertical="center" shrinkToFit="1"/>
    </xf>
    <xf numFmtId="0" fontId="40" fillId="7" borderId="73" xfId="0" applyFont="1" applyFill="1" applyBorder="1" applyAlignment="1" applyProtection="1">
      <alignment horizontal="center" vertical="center" shrinkToFit="1"/>
    </xf>
    <xf numFmtId="0" fontId="12" fillId="7" borderId="74" xfId="0" applyFont="1" applyFill="1" applyBorder="1" applyAlignment="1" applyProtection="1">
      <alignment horizontal="center" vertical="center" shrinkToFit="1"/>
    </xf>
    <xf numFmtId="0" fontId="12" fillId="7" borderId="75" xfId="0" applyFont="1" applyFill="1" applyBorder="1" applyAlignment="1" applyProtection="1">
      <alignment horizontal="center" vertical="center" shrinkToFit="1"/>
    </xf>
    <xf numFmtId="0" fontId="6" fillId="0" borderId="46" xfId="0" applyFont="1" applyFill="1" applyBorder="1" applyAlignment="1" applyProtection="1">
      <alignment horizontal="left" vertical="center"/>
    </xf>
    <xf numFmtId="0" fontId="41" fillId="0" borderId="9" xfId="0" applyFont="1" applyFill="1" applyBorder="1" applyAlignment="1" applyProtection="1">
      <alignment horizontal="right" vertical="top" wrapText="1"/>
    </xf>
    <xf numFmtId="0" fontId="42" fillId="0" borderId="9" xfId="0" applyFont="1" applyFill="1" applyBorder="1" applyAlignment="1" applyProtection="1">
      <alignment horizontal="right" vertical="top" wrapText="1"/>
    </xf>
    <xf numFmtId="0" fontId="16" fillId="0" borderId="20" xfId="0" applyFont="1" applyFill="1" applyBorder="1" applyAlignment="1" applyProtection="1">
      <alignment horizontal="center" vertical="center"/>
    </xf>
    <xf numFmtId="0" fontId="16" fillId="7" borderId="7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0" fillId="7" borderId="73" xfId="0" applyFill="1" applyBorder="1" applyAlignment="1" applyProtection="1">
      <alignment horizontal="center" vertical="center" shrinkToFit="1"/>
    </xf>
    <xf numFmtId="0" fontId="0" fillId="7" borderId="74" xfId="0" applyFill="1" applyBorder="1" applyAlignment="1" applyProtection="1">
      <alignment horizontal="center" vertical="center" shrinkToFit="1"/>
    </xf>
    <xf numFmtId="0" fontId="0" fillId="7" borderId="75" xfId="0" applyFill="1" applyBorder="1" applyAlignment="1" applyProtection="1">
      <alignment horizontal="center" vertical="center" shrinkToFit="1"/>
    </xf>
    <xf numFmtId="0" fontId="16" fillId="7" borderId="27" xfId="0" applyFont="1" applyFill="1" applyBorder="1" applyAlignment="1" applyProtection="1">
      <alignment vertical="center"/>
    </xf>
    <xf numFmtId="0" fontId="2" fillId="0" borderId="40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17" fillId="7" borderId="27" xfId="0" applyFont="1" applyFill="1" applyBorder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center" vertical="center"/>
    </xf>
    <xf numFmtId="0" fontId="43" fillId="0" borderId="77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48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49" fontId="16" fillId="7" borderId="15" xfId="0" applyNumberFormat="1" applyFont="1" applyFill="1" applyBorder="1" applyAlignment="1" applyProtection="1">
      <alignment vertical="center"/>
    </xf>
    <xf numFmtId="49" fontId="16" fillId="7" borderId="0" xfId="0" applyNumberFormat="1" applyFont="1" applyFill="1" applyAlignment="1" applyProtection="1">
      <alignment vertical="center"/>
    </xf>
    <xf numFmtId="49" fontId="16" fillId="7" borderId="16" xfId="0" applyNumberFormat="1" applyFont="1" applyFill="1" applyBorder="1" applyAlignment="1" applyProtection="1">
      <alignment vertical="center"/>
    </xf>
    <xf numFmtId="49" fontId="16" fillId="7" borderId="20" xfId="0" applyNumberFormat="1" applyFont="1" applyFill="1" applyBorder="1" applyAlignment="1" applyProtection="1">
      <alignment vertical="center"/>
    </xf>
    <xf numFmtId="49" fontId="16" fillId="7" borderId="9" xfId="0" applyNumberFormat="1" applyFont="1" applyFill="1" applyBorder="1" applyAlignment="1" applyProtection="1">
      <alignment vertical="center"/>
    </xf>
    <xf numFmtId="49" fontId="16" fillId="7" borderId="21" xfId="0" applyNumberFormat="1" applyFont="1" applyFill="1" applyBorder="1" applyAlignment="1" applyProtection="1">
      <alignment vertical="center"/>
    </xf>
    <xf numFmtId="0" fontId="2" fillId="7" borderId="20" xfId="0" applyFont="1" applyFill="1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2" fillId="7" borderId="20" xfId="0" applyFont="1" applyFill="1" applyBorder="1" applyAlignment="1" applyProtection="1">
      <alignment vertical="center"/>
      <protection locked="0"/>
    </xf>
    <xf numFmtId="0" fontId="2" fillId="7" borderId="9" xfId="0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7" borderId="17" xfId="0" applyFont="1" applyFill="1" applyBorder="1" applyAlignment="1">
      <alignment horizontal="left" vertical="center" shrinkToFit="1"/>
    </xf>
    <xf numFmtId="0" fontId="2" fillId="7" borderId="1" xfId="0" applyFont="1" applyFill="1" applyBorder="1" applyAlignment="1">
      <alignment horizontal="left" vertical="center" shrinkToFit="1"/>
    </xf>
    <xf numFmtId="0" fontId="2" fillId="7" borderId="2" xfId="0" applyFont="1" applyFill="1" applyBorder="1" applyAlignment="1">
      <alignment horizontal="left" vertical="center" shrinkToFit="1"/>
    </xf>
    <xf numFmtId="0" fontId="2" fillId="7" borderId="14" xfId="0" applyFont="1" applyFill="1" applyBorder="1" applyAlignment="1">
      <alignment horizontal="left" vertical="center" shrinkToFit="1"/>
    </xf>
    <xf numFmtId="0" fontId="2" fillId="7" borderId="6" xfId="0" applyFont="1" applyFill="1" applyBorder="1" applyAlignment="1">
      <alignment horizontal="left" vertical="center" shrinkToFit="1"/>
    </xf>
    <xf numFmtId="0" fontId="2" fillId="7" borderId="13" xfId="0" applyFont="1" applyFill="1" applyBorder="1" applyAlignment="1">
      <alignment horizontal="left" vertical="center" shrinkToFit="1"/>
    </xf>
    <xf numFmtId="0" fontId="2" fillId="7" borderId="18" xfId="0" applyFont="1" applyFill="1" applyBorder="1" applyAlignment="1">
      <alignment horizontal="left" vertical="center" shrinkToFit="1"/>
    </xf>
    <xf numFmtId="0" fontId="2" fillId="7" borderId="10" xfId="0" applyFont="1" applyFill="1" applyBorder="1" applyAlignment="1">
      <alignment horizontal="left" vertical="center" shrinkToFit="1"/>
    </xf>
    <xf numFmtId="0" fontId="2" fillId="7" borderId="19" xfId="0" applyFont="1" applyFill="1" applyBorder="1" applyAlignment="1">
      <alignment horizontal="left" vertical="center" shrinkToFit="1"/>
    </xf>
    <xf numFmtId="0" fontId="2" fillId="7" borderId="17" xfId="0" applyFont="1" applyFill="1" applyBorder="1" applyAlignment="1">
      <alignment horizontal="left" vertical="center" indent="1" shrinkToFit="1"/>
    </xf>
    <xf numFmtId="0" fontId="2" fillId="7" borderId="1" xfId="0" applyFont="1" applyFill="1" applyBorder="1" applyAlignment="1">
      <alignment horizontal="left" vertical="center" indent="1" shrinkToFit="1"/>
    </xf>
    <xf numFmtId="0" fontId="2" fillId="7" borderId="2" xfId="0" applyFont="1" applyFill="1" applyBorder="1" applyAlignment="1">
      <alignment horizontal="left" vertical="center" indent="1" shrinkToFit="1"/>
    </xf>
    <xf numFmtId="0" fontId="16" fillId="7" borderId="15" xfId="0" applyFont="1" applyFill="1" applyBorder="1" applyAlignment="1" applyProtection="1">
      <alignment vertical="top"/>
      <protection locked="0"/>
    </xf>
    <xf numFmtId="0" fontId="16" fillId="7" borderId="0" xfId="0" applyFont="1" applyFill="1" applyAlignment="1" applyProtection="1">
      <alignment vertical="top"/>
      <protection locked="0"/>
    </xf>
    <xf numFmtId="0" fontId="16" fillId="7" borderId="16" xfId="0" applyFont="1" applyFill="1" applyBorder="1" applyAlignment="1" applyProtection="1">
      <alignment vertical="top"/>
      <protection locked="0"/>
    </xf>
    <xf numFmtId="0" fontId="16" fillId="7" borderId="20" xfId="0" applyFont="1" applyFill="1" applyBorder="1" applyAlignment="1" applyProtection="1">
      <alignment vertical="top"/>
      <protection locked="0"/>
    </xf>
    <xf numFmtId="0" fontId="16" fillId="7" borderId="9" xfId="0" applyFont="1" applyFill="1" applyBorder="1" applyAlignment="1" applyProtection="1">
      <alignment vertical="top"/>
      <protection locked="0"/>
    </xf>
    <xf numFmtId="0" fontId="16" fillId="7" borderId="21" xfId="0" applyFont="1" applyFill="1" applyBorder="1" applyAlignment="1" applyProtection="1">
      <alignment vertical="top"/>
      <protection locked="0"/>
    </xf>
    <xf numFmtId="0" fontId="2" fillId="0" borderId="17" xfId="0" applyFont="1" applyFill="1" applyBorder="1" applyAlignment="1">
      <alignment horizontal="left" vertical="center" indent="1" shrinkToFit="1"/>
    </xf>
    <xf numFmtId="0" fontId="2" fillId="0" borderId="1" xfId="0" applyFont="1" applyFill="1" applyBorder="1" applyAlignment="1">
      <alignment horizontal="left" vertical="center" indent="1" shrinkToFit="1"/>
    </xf>
    <xf numFmtId="0" fontId="2" fillId="0" borderId="2" xfId="0" applyFont="1" applyFill="1" applyBorder="1" applyAlignment="1">
      <alignment horizontal="left" vertical="center" indent="1" shrinkToFit="1"/>
    </xf>
    <xf numFmtId="0" fontId="2" fillId="0" borderId="17" xfId="0" applyFont="1" applyFill="1" applyBorder="1" applyAlignment="1" applyProtection="1">
      <alignment horizontal="left" vertical="center" indent="1" shrinkToFit="1"/>
      <protection locked="0"/>
    </xf>
    <xf numFmtId="0" fontId="2" fillId="0" borderId="1" xfId="0" applyFont="1" applyFill="1" applyBorder="1" applyAlignment="1" applyProtection="1">
      <alignment horizontal="left" vertical="center" indent="1" shrinkToFit="1"/>
      <protection locked="0"/>
    </xf>
    <xf numFmtId="0" fontId="2" fillId="0" borderId="2" xfId="0" applyFont="1" applyFill="1" applyBorder="1" applyAlignment="1" applyProtection="1">
      <alignment horizontal="left" vertical="center" indent="1" shrinkToFit="1"/>
      <protection locked="0"/>
    </xf>
    <xf numFmtId="0" fontId="0" fillId="0" borderId="27" xfId="0" applyFill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2393707C-9F66-4BB2-8ECE-170C383B27FD}"/>
  </cellStyles>
  <dxfs count="4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107576</xdr:colOff>
      <xdr:row>116</xdr:row>
      <xdr:rowOff>0</xdr:rowOff>
    </xdr:from>
    <xdr:to>
      <xdr:col>38</xdr:col>
      <xdr:colOff>153295</xdr:colOff>
      <xdr:row>118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63596" y="15422880"/>
          <a:ext cx="45719" cy="3352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134471</xdr:colOff>
      <xdr:row>122</xdr:row>
      <xdr:rowOff>26894</xdr:rowOff>
    </xdr:from>
    <xdr:to>
      <xdr:col>37</xdr:col>
      <xdr:colOff>896</xdr:colOff>
      <xdr:row>124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24283" y="15984070"/>
          <a:ext cx="45719" cy="33617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107576</xdr:colOff>
      <xdr:row>116</xdr:row>
      <xdr:rowOff>0</xdr:rowOff>
    </xdr:from>
    <xdr:to>
      <xdr:col>38</xdr:col>
      <xdr:colOff>153295</xdr:colOff>
      <xdr:row>118</xdr:row>
      <xdr:rowOff>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074036" y="13769340"/>
          <a:ext cx="45719" cy="3352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134471</xdr:colOff>
      <xdr:row>122</xdr:row>
      <xdr:rowOff>26894</xdr:rowOff>
    </xdr:from>
    <xdr:to>
      <xdr:col>37</xdr:col>
      <xdr:colOff>896</xdr:colOff>
      <xdr:row>124</xdr:row>
      <xdr:rowOff>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788511" y="14802074"/>
          <a:ext cx="34065" cy="30838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209550</xdr:colOff>
      <xdr:row>12</xdr:row>
      <xdr:rowOff>9525</xdr:rowOff>
    </xdr:from>
    <xdr:ext cx="4225452" cy="62889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62100" y="2066925"/>
          <a:ext cx="4225452" cy="62889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 u="sng">
              <a:solidFill>
                <a:srgbClr val="FF0000"/>
              </a:solidFill>
            </a:rPr>
            <a:t>令和</a:t>
          </a:r>
          <a:r>
            <a:rPr kumimoji="1" lang="en-US" altLang="ja-JP" sz="1400" b="1" u="sng">
              <a:solidFill>
                <a:srgbClr val="FF0000"/>
              </a:solidFill>
            </a:rPr>
            <a:t>5</a:t>
          </a:r>
          <a:r>
            <a:rPr kumimoji="1" lang="ja-JP" altLang="en-US" sz="1400" b="1" u="sng">
              <a:solidFill>
                <a:srgbClr val="FF0000"/>
              </a:solidFill>
            </a:rPr>
            <a:t>年　人事委員会勧告（条例改正）後　給料表</a:t>
          </a:r>
          <a:endParaRPr kumimoji="1" lang="en-US" altLang="ja-JP" sz="1400" b="1" u="sng">
            <a:solidFill>
              <a:srgbClr val="FF0000"/>
            </a:solidFill>
          </a:endParaRPr>
        </a:p>
        <a:p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（令和５年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１２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２２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日から適用）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97223</xdr:colOff>
      <xdr:row>1</xdr:row>
      <xdr:rowOff>50938</xdr:rowOff>
    </xdr:from>
    <xdr:to>
      <xdr:col>34</xdr:col>
      <xdr:colOff>215762</xdr:colOff>
      <xdr:row>5</xdr:row>
      <xdr:rowOff>298588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008810" y="224873"/>
          <a:ext cx="1394061" cy="143206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写真をはる位置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68</xdr:row>
          <xdr:rowOff>123825</xdr:rowOff>
        </xdr:from>
        <xdr:to>
          <xdr:col>20</xdr:col>
          <xdr:colOff>114300</xdr:colOff>
          <xdr:row>70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68</xdr:row>
          <xdr:rowOff>123825</xdr:rowOff>
        </xdr:from>
        <xdr:to>
          <xdr:col>23</xdr:col>
          <xdr:colOff>114300</xdr:colOff>
          <xdr:row>70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68</xdr:row>
          <xdr:rowOff>142875</xdr:rowOff>
        </xdr:from>
        <xdr:to>
          <xdr:col>27</xdr:col>
          <xdr:colOff>0</xdr:colOff>
          <xdr:row>70</xdr:row>
          <xdr:rowOff>47625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68</xdr:row>
          <xdr:rowOff>123825</xdr:rowOff>
        </xdr:from>
        <xdr:to>
          <xdr:col>33</xdr:col>
          <xdr:colOff>0</xdr:colOff>
          <xdr:row>70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</xdr:row>
          <xdr:rowOff>38100</xdr:rowOff>
        </xdr:from>
        <xdr:to>
          <xdr:col>15</xdr:col>
          <xdr:colOff>114300</xdr:colOff>
          <xdr:row>5</xdr:row>
          <xdr:rowOff>371475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</xdr:row>
          <xdr:rowOff>38100</xdr:rowOff>
        </xdr:from>
        <xdr:to>
          <xdr:col>20</xdr:col>
          <xdr:colOff>114300</xdr:colOff>
          <xdr:row>5</xdr:row>
          <xdr:rowOff>371475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91440</xdr:colOff>
      <xdr:row>1</xdr:row>
      <xdr:rowOff>30480</xdr:rowOff>
    </xdr:from>
    <xdr:to>
      <xdr:col>47</xdr:col>
      <xdr:colOff>30480</xdr:colOff>
      <xdr:row>4</xdr:row>
      <xdr:rowOff>426720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103620" y="205740"/>
          <a:ext cx="1783080" cy="1051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人事課からのお願い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100" b="1" u="sng">
              <a:solidFill>
                <a:srgbClr val="FF0000"/>
              </a:solidFill>
            </a:rPr>
            <a:t>・書式の変更は絶対に行わないようお願いします。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100" b="1" u="sng">
              <a:solidFill>
                <a:srgbClr val="FF0000"/>
              </a:solidFill>
            </a:rPr>
            <a:t>（左詰めで入力）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</xdr:row>
          <xdr:rowOff>38100</xdr:rowOff>
        </xdr:from>
        <xdr:to>
          <xdr:col>15</xdr:col>
          <xdr:colOff>123825</xdr:colOff>
          <xdr:row>5</xdr:row>
          <xdr:rowOff>371475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2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</xdr:row>
          <xdr:rowOff>38100</xdr:rowOff>
        </xdr:from>
        <xdr:to>
          <xdr:col>20</xdr:col>
          <xdr:colOff>95250</xdr:colOff>
          <xdr:row>5</xdr:row>
          <xdr:rowOff>371475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2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259080</xdr:colOff>
      <xdr:row>1</xdr:row>
      <xdr:rowOff>91440</xdr:rowOff>
    </xdr:from>
    <xdr:to>
      <xdr:col>38</xdr:col>
      <xdr:colOff>266700</xdr:colOff>
      <xdr:row>7</xdr:row>
      <xdr:rowOff>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202680" y="259080"/>
          <a:ext cx="1836420" cy="1165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人事課からのお願い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100" b="1" u="sng">
              <a:solidFill>
                <a:srgbClr val="FF0000"/>
              </a:solidFill>
            </a:rPr>
            <a:t>・書式の変更は絶対に行わないようお願いします。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97223</xdr:colOff>
      <xdr:row>1</xdr:row>
      <xdr:rowOff>50938</xdr:rowOff>
    </xdr:from>
    <xdr:to>
      <xdr:col>34</xdr:col>
      <xdr:colOff>215762</xdr:colOff>
      <xdr:row>5</xdr:row>
      <xdr:rowOff>298588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107373" y="222388"/>
          <a:ext cx="1375839" cy="1438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写真をはる位置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67</xdr:row>
          <xdr:rowOff>123825</xdr:rowOff>
        </xdr:from>
        <xdr:to>
          <xdr:col>20</xdr:col>
          <xdr:colOff>114300</xdr:colOff>
          <xdr:row>69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67</xdr:row>
          <xdr:rowOff>123825</xdr:rowOff>
        </xdr:from>
        <xdr:to>
          <xdr:col>23</xdr:col>
          <xdr:colOff>114300</xdr:colOff>
          <xdr:row>69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67</xdr:row>
          <xdr:rowOff>142875</xdr:rowOff>
        </xdr:from>
        <xdr:to>
          <xdr:col>27</xdr:col>
          <xdr:colOff>0</xdr:colOff>
          <xdr:row>69</xdr:row>
          <xdr:rowOff>47625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67</xdr:row>
          <xdr:rowOff>123825</xdr:rowOff>
        </xdr:from>
        <xdr:to>
          <xdr:col>33</xdr:col>
          <xdr:colOff>0</xdr:colOff>
          <xdr:row>69</xdr:row>
          <xdr:rowOff>38100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</xdr:row>
          <xdr:rowOff>38100</xdr:rowOff>
        </xdr:from>
        <xdr:to>
          <xdr:col>15</xdr:col>
          <xdr:colOff>114300</xdr:colOff>
          <xdr:row>5</xdr:row>
          <xdr:rowOff>371475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</xdr:row>
          <xdr:rowOff>38100</xdr:rowOff>
        </xdr:from>
        <xdr:to>
          <xdr:col>20</xdr:col>
          <xdr:colOff>114300</xdr:colOff>
          <xdr:row>5</xdr:row>
          <xdr:rowOff>371475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79514</xdr:colOff>
      <xdr:row>0</xdr:row>
      <xdr:rowOff>150329</xdr:rowOff>
    </xdr:from>
    <xdr:to>
      <xdr:col>34</xdr:col>
      <xdr:colOff>39757</xdr:colOff>
      <xdr:row>2</xdr:row>
      <xdr:rowOff>17807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061089" y="150329"/>
          <a:ext cx="1065143" cy="32467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20/&#12304;&#27231;&#23494;&#12487;&#12540;&#12479;&#23554;&#29992;&#12305;&#20445;&#23384;&#12501;&#12457;&#12523;&#12480;/&#32102;&#19982;&#29677;/06%20&#21508;&#31278;&#32102;&#19982;&#21046;&#24230;&#12539;&#12471;&#12473;&#12486;&#12512;&#25913;&#20462;/04%20&#20250;&#35336;&#24180;&#24230;&#20219;&#29992;&#32887;&#21729;&#21046;&#24230;/R5/&#20250;&#35336;&#24180;&#24230;&#22577;&#37228;&#30906;&#35469;/&#12304;&#26410;&#12305;06_&#34220;&#21209;&#34892;&#25919;&#23460;_&#36817;&#34276;(&#24535;)_R5.4.1/06_&#34220;&#21209;&#34892;&#25919;&#23460;_&#36817;&#34276;(&#24535;)_R5.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表"/>
      <sheetName val="履歴書様式"/>
      <sheetName val="履歴書記載例"/>
      <sheetName val="計算用シート"/>
      <sheetName val="給料表"/>
      <sheetName val="昇格時対応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F140"/>
  <sheetViews>
    <sheetView view="pageBreakPreview" zoomScale="85" zoomScaleNormal="100" zoomScaleSheetLayoutView="85" workbookViewId="0">
      <selection activeCell="AG4" sqref="AG4"/>
    </sheetView>
  </sheetViews>
  <sheetFormatPr defaultColWidth="9" defaultRowHeight="13.5"/>
  <cols>
    <col min="1" max="1" width="2.5" style="3" customWidth="1"/>
    <col min="2" max="2" width="3" style="3" customWidth="1"/>
    <col min="3" max="3" width="1.5" style="3" customWidth="1"/>
    <col min="4" max="4" width="3.125" style="3" customWidth="1"/>
    <col min="5" max="5" width="1.5" style="3" customWidth="1"/>
    <col min="6" max="6" width="2.125" style="3" customWidth="1"/>
    <col min="7" max="7" width="2.5" style="3" customWidth="1"/>
    <col min="8" max="8" width="2.875" style="3" customWidth="1"/>
    <col min="9" max="9" width="1.5" style="3" customWidth="1"/>
    <col min="10" max="10" width="2.875" style="3" customWidth="1"/>
    <col min="11" max="11" width="1.5" style="3" customWidth="1"/>
    <col min="12" max="12" width="2.125" style="3" customWidth="1"/>
    <col min="13" max="18" width="2.5" style="3" customWidth="1"/>
    <col min="19" max="20" width="1.5" style="3" customWidth="1"/>
    <col min="21" max="26" width="2.5" style="3" customWidth="1"/>
    <col min="27" max="28" width="1.5" style="3" customWidth="1"/>
    <col min="29" max="29" width="2.875" style="3" customWidth="1"/>
    <col min="30" max="31" width="2.5" style="3" customWidth="1"/>
    <col min="32" max="32" width="3" style="3" customWidth="1"/>
    <col min="33" max="37" width="2.5" style="3" customWidth="1"/>
    <col min="38" max="38" width="2.125" style="3" customWidth="1"/>
    <col min="39" max="39" width="2.625" style="3" customWidth="1"/>
    <col min="40" max="41" width="2.625" style="2" customWidth="1"/>
    <col min="42" max="42" width="0.875" style="2" customWidth="1"/>
    <col min="43" max="46" width="2.5" style="3" customWidth="1"/>
    <col min="47" max="47" width="9.125" style="3" customWidth="1"/>
    <col min="48" max="48" width="10.875" style="3" customWidth="1"/>
    <col min="49" max="49" width="9.125" style="3" customWidth="1"/>
    <col min="50" max="50" width="3.875" style="3" customWidth="1"/>
    <col min="51" max="51" width="7" style="3" customWidth="1"/>
    <col min="52" max="52" width="4.5" style="3" customWidth="1"/>
    <col min="53" max="56" width="3.5" style="3" customWidth="1"/>
    <col min="57" max="57" width="10.875" style="3" bestFit="1" customWidth="1"/>
    <col min="58" max="16384" width="9" style="3"/>
  </cols>
  <sheetData>
    <row r="1" spans="1:50">
      <c r="AD1" s="346"/>
      <c r="AE1" s="346"/>
      <c r="AF1" s="346"/>
      <c r="AG1" s="346"/>
      <c r="AH1" s="346"/>
      <c r="AI1" s="346"/>
      <c r="AJ1" s="346"/>
    </row>
    <row r="2" spans="1:50" ht="17.25">
      <c r="A2" s="347" t="s">
        <v>1464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15"/>
    </row>
    <row r="3" spans="1:50" ht="5.25" customHeight="1"/>
    <row r="4" spans="1:50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18"/>
      <c r="AA4" s="18"/>
      <c r="AB4" s="18"/>
      <c r="AC4" s="348" t="s">
        <v>4</v>
      </c>
      <c r="AD4" s="348"/>
      <c r="AE4" s="233">
        <v>7</v>
      </c>
      <c r="AF4" s="18" t="s">
        <v>5</v>
      </c>
      <c r="AG4" s="233">
        <v>4</v>
      </c>
      <c r="AH4" s="18" t="s">
        <v>6</v>
      </c>
      <c r="AI4" s="233">
        <v>1</v>
      </c>
      <c r="AJ4" s="18" t="s">
        <v>7</v>
      </c>
      <c r="AK4" s="348" t="s">
        <v>1465</v>
      </c>
      <c r="AL4" s="348"/>
    </row>
    <row r="5" spans="1:50" ht="22.5" customHeight="1">
      <c r="A5" s="349" t="s">
        <v>1466</v>
      </c>
      <c r="B5" s="349"/>
      <c r="C5" s="349"/>
      <c r="D5" s="349"/>
      <c r="E5" s="349"/>
      <c r="F5" s="350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2"/>
      <c r="AA5" s="353" t="s">
        <v>1467</v>
      </c>
      <c r="AB5" s="354"/>
      <c r="AC5" s="354"/>
      <c r="AD5" s="355"/>
      <c r="AE5" s="356">
        <f>様式!J2</f>
        <v>0</v>
      </c>
      <c r="AF5" s="357"/>
      <c r="AG5" s="357"/>
      <c r="AH5" s="357"/>
      <c r="AI5" s="357"/>
      <c r="AJ5" s="357"/>
      <c r="AK5" s="357"/>
      <c r="AL5" s="358"/>
      <c r="AM5" s="19"/>
    </row>
    <row r="6" spans="1:50" ht="22.5" customHeight="1">
      <c r="A6" s="349" t="s">
        <v>9</v>
      </c>
      <c r="B6" s="349"/>
      <c r="C6" s="349"/>
      <c r="D6" s="349"/>
      <c r="E6" s="349"/>
      <c r="F6" s="359">
        <f>様式!E5</f>
        <v>0</v>
      </c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11"/>
      <c r="Z6" s="364">
        <f>様式!A6</f>
        <v>0</v>
      </c>
      <c r="AA6" s="364"/>
      <c r="AB6" s="364"/>
      <c r="AC6" s="243">
        <f>様式!E6</f>
        <v>0</v>
      </c>
      <c r="AD6" s="11" t="s">
        <v>5</v>
      </c>
      <c r="AE6" s="232">
        <f>様式!G6</f>
        <v>0</v>
      </c>
      <c r="AF6" s="11" t="s">
        <v>6</v>
      </c>
      <c r="AG6" s="232">
        <f>様式!I6</f>
        <v>0</v>
      </c>
      <c r="AH6" s="11" t="s">
        <v>7</v>
      </c>
      <c r="AI6" s="11" t="s">
        <v>1468</v>
      </c>
      <c r="AJ6" s="11" t="str">
        <f>IFERROR(AX6," ")</f>
        <v xml:space="preserve"> </v>
      </c>
      <c r="AK6" s="11" t="s">
        <v>11</v>
      </c>
      <c r="AL6" s="12" t="s">
        <v>12</v>
      </c>
      <c r="AM6" s="570"/>
      <c r="AN6" s="571"/>
      <c r="AO6" s="571"/>
      <c r="AP6" s="571"/>
      <c r="AQ6" s="571"/>
      <c r="AU6" s="3" t="str">
        <f>IF(Z6="平成",CONCATENATE(AC6+1988,"/",AE6,"/",AG6),IF(Z6="令和",CONCATENATE(AC6+2018,"/",AE6,"/",AG6),CONCATENATE(AC6+1925,"/",AE6,"/",AG6)))</f>
        <v>1925/0/0</v>
      </c>
      <c r="AV6" s="3" t="str">
        <f>IF(AC4="令和",CONCATENATE(AE4+2018,"/",AG4,"/",AI4),CONCATENATE(AE4+1988,"/",AG4,"/",AI4))</f>
        <v>2025/4/1</v>
      </c>
      <c r="AW6" s="3" t="str">
        <f>MID(AV6,6,5)</f>
        <v>4/1</v>
      </c>
      <c r="AX6" s="3" t="e">
        <f>IF(AW6=4/1,DATEDIF($AU6,$AV6,"ｙ")+1,DATEDIF($AU6,$AV6,"ｙ"))</f>
        <v>#VALUE!</v>
      </c>
    </row>
    <row r="7" spans="1:50" ht="22.5" customHeight="1">
      <c r="A7" s="349" t="s">
        <v>1469</v>
      </c>
      <c r="B7" s="349"/>
      <c r="C7" s="349"/>
      <c r="D7" s="349"/>
      <c r="E7" s="349"/>
      <c r="F7" s="361" t="s">
        <v>1470</v>
      </c>
      <c r="G7" s="362"/>
      <c r="H7" s="362"/>
      <c r="I7" s="362"/>
      <c r="J7" s="362"/>
      <c r="K7" s="362"/>
      <c r="L7" s="362"/>
      <c r="M7" s="363"/>
      <c r="N7" s="353" t="s">
        <v>1471</v>
      </c>
      <c r="O7" s="354"/>
      <c r="P7" s="354"/>
      <c r="Q7" s="362" t="s">
        <v>1472</v>
      </c>
      <c r="R7" s="362"/>
      <c r="S7" s="362"/>
      <c r="T7" s="362"/>
      <c r="U7" s="362"/>
      <c r="V7" s="362"/>
      <c r="W7" s="362"/>
      <c r="X7" s="362"/>
      <c r="Y7" s="362"/>
      <c r="Z7" s="363"/>
      <c r="AA7" s="353" t="s">
        <v>1443</v>
      </c>
      <c r="AB7" s="354"/>
      <c r="AC7" s="354"/>
      <c r="AD7" s="354"/>
      <c r="AE7" s="354"/>
      <c r="AF7" s="362" t="s">
        <v>128</v>
      </c>
      <c r="AG7" s="362"/>
      <c r="AH7" s="362"/>
      <c r="AI7" s="362"/>
      <c r="AJ7" s="362"/>
      <c r="AK7" s="362"/>
      <c r="AL7" s="363"/>
      <c r="AM7" s="1"/>
      <c r="AU7" s="3" t="str">
        <f>IF(様式!A28="平成",CONCATENATE(様式!B28+1988,"/",様式!D28),IF(様式!A28="令和",CONCATENATE(様式!B28+2018,"/",様式!D28,),CONCATENATE(様式!B28+1925,"/",様式!D28,)))</f>
        <v>1925/0</v>
      </c>
      <c r="AV7" s="3" t="str">
        <f>IF(AC4="令和",CONCATENATE(AE4+2018,"/",AG4,"/",AI4),CONCATENATE(AC4+1988,"/",AG4,"/",AI4))</f>
        <v>2025/4/1</v>
      </c>
      <c r="AW7" s="3" t="e">
        <f>IF(A7=0,-1,(DATEDIF($AU7,$AV7,"m")))</f>
        <v>#VALUE!</v>
      </c>
      <c r="AX7" s="3" t="e">
        <f>IF(AI4&gt;1,AW7+1,AW7)</f>
        <v>#VALUE!</v>
      </c>
    </row>
    <row r="8" spans="1:50" ht="15.75" customHeight="1">
      <c r="A8" s="349" t="s">
        <v>1473</v>
      </c>
      <c r="B8" s="349"/>
      <c r="C8" s="349"/>
      <c r="D8" s="349"/>
      <c r="E8" s="349"/>
      <c r="F8" s="365" t="str">
        <f>CONCATENATE(様式!AK18,様式!H18,".",様式!J18)</f>
        <v>.</v>
      </c>
      <c r="G8" s="366"/>
      <c r="H8" s="366"/>
      <c r="I8" s="366"/>
      <c r="J8" s="366"/>
      <c r="K8" s="366"/>
      <c r="L8" s="366"/>
      <c r="M8" s="366"/>
      <c r="N8" s="366"/>
      <c r="O8" s="366"/>
      <c r="P8" s="366" t="str">
        <f>CONCATENATE(様式!AK19,様式!H19,".",様式!J19)</f>
        <v>.</v>
      </c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7"/>
      <c r="AD8" s="380" t="s">
        <v>1474</v>
      </c>
      <c r="AE8" s="381"/>
      <c r="AF8" s="381"/>
      <c r="AG8" s="382"/>
      <c r="AH8" s="371" t="s">
        <v>1475</v>
      </c>
      <c r="AI8" s="372"/>
      <c r="AJ8" s="372"/>
      <c r="AK8" s="372"/>
      <c r="AL8" s="373"/>
      <c r="AM8" s="19"/>
    </row>
    <row r="9" spans="1:50" ht="15.75" customHeight="1">
      <c r="A9" s="349"/>
      <c r="B9" s="349"/>
      <c r="C9" s="349"/>
      <c r="D9" s="349"/>
      <c r="E9" s="349"/>
      <c r="F9" s="368" t="str">
        <f>様式!M18&amp;様式!W18</f>
        <v>高等学校卒業</v>
      </c>
      <c r="G9" s="369"/>
      <c r="H9" s="369"/>
      <c r="I9" s="369"/>
      <c r="J9" s="369"/>
      <c r="K9" s="369"/>
      <c r="L9" s="369"/>
      <c r="M9" s="369"/>
      <c r="N9" s="369"/>
      <c r="O9" s="369"/>
      <c r="P9" s="369" t="str">
        <f>様式!M19</f>
        <v>卒業</v>
      </c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70"/>
      <c r="AD9" s="383"/>
      <c r="AE9" s="384"/>
      <c r="AF9" s="384"/>
      <c r="AG9" s="385"/>
      <c r="AH9" s="374"/>
      <c r="AI9" s="375"/>
      <c r="AJ9" s="375"/>
      <c r="AK9" s="375"/>
      <c r="AL9" s="376"/>
      <c r="AM9" s="19"/>
    </row>
    <row r="10" spans="1:50" ht="15.75" customHeight="1">
      <c r="A10" s="349"/>
      <c r="B10" s="349"/>
      <c r="C10" s="349"/>
      <c r="D10" s="349"/>
      <c r="E10" s="349"/>
      <c r="F10" s="389" t="str">
        <f>CONCATENATE(様式!AK20,様式!H20,".",様式!J20)</f>
        <v>.</v>
      </c>
      <c r="G10" s="390"/>
      <c r="H10" s="390"/>
      <c r="I10" s="390"/>
      <c r="J10" s="390"/>
      <c r="K10" s="390"/>
      <c r="L10" s="390"/>
      <c r="M10" s="390"/>
      <c r="N10" s="390"/>
      <c r="O10" s="390"/>
      <c r="P10" s="390" t="str">
        <f>CONCATENATE(様式!AK21,様式!H21,".",様式!J21)</f>
        <v>.</v>
      </c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1"/>
      <c r="AD10" s="383"/>
      <c r="AE10" s="384"/>
      <c r="AF10" s="384"/>
      <c r="AG10" s="385"/>
      <c r="AH10" s="374"/>
      <c r="AI10" s="375"/>
      <c r="AJ10" s="375"/>
      <c r="AK10" s="375"/>
      <c r="AL10" s="376"/>
      <c r="AM10" s="19"/>
    </row>
    <row r="11" spans="1:50" ht="15.75" customHeight="1">
      <c r="A11" s="349"/>
      <c r="B11" s="349"/>
      <c r="C11" s="349"/>
      <c r="D11" s="349"/>
      <c r="E11" s="349"/>
      <c r="F11" s="368">
        <f>様式!M20</f>
        <v>0</v>
      </c>
      <c r="G11" s="369"/>
      <c r="H11" s="369"/>
      <c r="I11" s="369"/>
      <c r="J11" s="369"/>
      <c r="K11" s="369"/>
      <c r="L11" s="369"/>
      <c r="M11" s="369"/>
      <c r="N11" s="369"/>
      <c r="O11" s="369"/>
      <c r="P11" s="369">
        <f>様式!M21</f>
        <v>0</v>
      </c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70"/>
      <c r="AD11" s="383"/>
      <c r="AE11" s="384"/>
      <c r="AF11" s="384"/>
      <c r="AG11" s="385"/>
      <c r="AH11" s="374"/>
      <c r="AI11" s="375"/>
      <c r="AJ11" s="375"/>
      <c r="AK11" s="375"/>
      <c r="AL11" s="376"/>
      <c r="AM11" s="19"/>
    </row>
    <row r="12" spans="1:50" ht="15.75" hidden="1" customHeight="1">
      <c r="A12" s="349"/>
      <c r="B12" s="349"/>
      <c r="C12" s="349"/>
      <c r="D12" s="349"/>
      <c r="E12" s="349"/>
      <c r="F12" s="389" t="str">
        <f>CONCATENATE(様式!AK22,様式!H22,".",様式!J22)</f>
        <v>.</v>
      </c>
      <c r="G12" s="390"/>
      <c r="H12" s="390"/>
      <c r="I12" s="390"/>
      <c r="J12" s="390"/>
      <c r="K12" s="390"/>
      <c r="L12" s="390"/>
      <c r="M12" s="390"/>
      <c r="N12" s="390"/>
      <c r="O12" s="390"/>
      <c r="P12" s="390" t="str">
        <f>CONCATENATE(様式!AK23,様式!H23,".",様式!J23)</f>
        <v>.</v>
      </c>
      <c r="Q12" s="390"/>
      <c r="R12" s="390"/>
      <c r="S12" s="390"/>
      <c r="T12" s="390"/>
      <c r="U12" s="390"/>
      <c r="V12" s="390"/>
      <c r="W12" s="390"/>
      <c r="X12" s="390"/>
      <c r="Y12" s="390"/>
      <c r="Z12" s="390"/>
      <c r="AA12" s="390"/>
      <c r="AB12" s="390"/>
      <c r="AC12" s="391"/>
      <c r="AD12" s="383"/>
      <c r="AE12" s="384"/>
      <c r="AF12" s="384"/>
      <c r="AG12" s="385"/>
      <c r="AH12" s="374"/>
      <c r="AI12" s="375"/>
      <c r="AJ12" s="375"/>
      <c r="AK12" s="375"/>
      <c r="AL12" s="376"/>
      <c r="AM12" s="19"/>
    </row>
    <row r="13" spans="1:50" ht="15.75" hidden="1" customHeight="1">
      <c r="A13" s="349"/>
      <c r="B13" s="349"/>
      <c r="C13" s="349"/>
      <c r="D13" s="349"/>
      <c r="E13" s="349"/>
      <c r="F13" s="368">
        <f>様式!M22</f>
        <v>0</v>
      </c>
      <c r="G13" s="369"/>
      <c r="H13" s="369"/>
      <c r="I13" s="369"/>
      <c r="J13" s="369"/>
      <c r="K13" s="369"/>
      <c r="L13" s="369"/>
      <c r="M13" s="369"/>
      <c r="N13" s="369"/>
      <c r="O13" s="369"/>
      <c r="P13" s="369">
        <f>様式!M23</f>
        <v>0</v>
      </c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70"/>
      <c r="AD13" s="386"/>
      <c r="AE13" s="387"/>
      <c r="AF13" s="387"/>
      <c r="AG13" s="388"/>
      <c r="AH13" s="377"/>
      <c r="AI13" s="378"/>
      <c r="AJ13" s="378"/>
      <c r="AK13" s="378"/>
      <c r="AL13" s="379"/>
      <c r="AM13" s="19"/>
    </row>
    <row r="14" spans="1:50" ht="17.25" customHeight="1">
      <c r="A14" s="349" t="s">
        <v>1476</v>
      </c>
      <c r="B14" s="349"/>
      <c r="C14" s="349"/>
      <c r="D14" s="349"/>
      <c r="E14" s="349"/>
      <c r="F14" s="417" t="str">
        <f>CONCATENATE(様式!AK54,様式!D54,".",様式!G54)</f>
        <v>.</v>
      </c>
      <c r="G14" s="418"/>
      <c r="H14" s="418"/>
      <c r="I14" s="418"/>
      <c r="J14" s="419" t="str">
        <f>様式!J54&amp;様式!AA54</f>
        <v/>
      </c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20"/>
      <c r="AD14" s="380" t="s">
        <v>1474</v>
      </c>
      <c r="AE14" s="409"/>
      <c r="AF14" s="409"/>
      <c r="AG14" s="410"/>
      <c r="AH14" s="371" t="s">
        <v>1477</v>
      </c>
      <c r="AI14" s="402"/>
      <c r="AJ14" s="402"/>
      <c r="AK14" s="402"/>
      <c r="AL14" s="403"/>
      <c r="AM14" s="19"/>
    </row>
    <row r="15" spans="1:50" ht="17.25" customHeight="1" thickBot="1">
      <c r="A15" s="392"/>
      <c r="B15" s="392"/>
      <c r="C15" s="392"/>
      <c r="D15" s="392"/>
      <c r="E15" s="392"/>
      <c r="F15" s="421" t="str">
        <f>CONCATENATE(様式!AK55,様式!D55,".",様式!G55)</f>
        <v>.</v>
      </c>
      <c r="G15" s="422"/>
      <c r="H15" s="422"/>
      <c r="I15" s="422"/>
      <c r="J15" s="423" t="str">
        <f>様式!J55&amp;様式!AA55</f>
        <v/>
      </c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  <c r="AB15" s="423"/>
      <c r="AC15" s="424"/>
      <c r="AD15" s="411"/>
      <c r="AE15" s="412"/>
      <c r="AF15" s="412"/>
      <c r="AG15" s="413"/>
      <c r="AH15" s="374"/>
      <c r="AI15" s="404"/>
      <c r="AJ15" s="404"/>
      <c r="AK15" s="404"/>
      <c r="AL15" s="405"/>
      <c r="AM15" s="19"/>
    </row>
    <row r="16" spans="1:50" ht="17.25" hidden="1" customHeight="1">
      <c r="A16" s="392"/>
      <c r="B16" s="392"/>
      <c r="C16" s="392"/>
      <c r="D16" s="392"/>
      <c r="E16" s="392"/>
      <c r="F16" s="421" t="str">
        <f>CONCATENATE(様式!AK56,様式!D56,".",様式!G56)</f>
        <v>.</v>
      </c>
      <c r="G16" s="422"/>
      <c r="H16" s="422"/>
      <c r="I16" s="422"/>
      <c r="J16" s="423" t="str">
        <f>様式!J56&amp;様式!AA56</f>
        <v/>
      </c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  <c r="AB16" s="423"/>
      <c r="AC16" s="424"/>
      <c r="AD16" s="411"/>
      <c r="AE16" s="412"/>
      <c r="AF16" s="412"/>
      <c r="AG16" s="413"/>
      <c r="AH16" s="374"/>
      <c r="AI16" s="404"/>
      <c r="AJ16" s="404"/>
      <c r="AK16" s="404"/>
      <c r="AL16" s="405"/>
      <c r="AM16" s="19"/>
    </row>
    <row r="17" spans="1:58" ht="17.25" hidden="1" customHeight="1" thickBot="1">
      <c r="A17" s="393"/>
      <c r="B17" s="393"/>
      <c r="C17" s="393"/>
      <c r="D17" s="393"/>
      <c r="E17" s="393"/>
      <c r="F17" s="421" t="str">
        <f>CONCATENATE(様式!AK57,様式!D57,".",様式!G57)</f>
        <v>.</v>
      </c>
      <c r="G17" s="422"/>
      <c r="H17" s="422"/>
      <c r="I17" s="422"/>
      <c r="J17" s="423" t="str">
        <f>様式!J57&amp;様式!AA57</f>
        <v/>
      </c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4"/>
      <c r="AD17" s="414"/>
      <c r="AE17" s="415"/>
      <c r="AF17" s="415"/>
      <c r="AG17" s="416"/>
      <c r="AH17" s="406"/>
      <c r="AI17" s="407"/>
      <c r="AJ17" s="407"/>
      <c r="AK17" s="407"/>
      <c r="AL17" s="408"/>
      <c r="AM17" s="19"/>
    </row>
    <row r="18" spans="1:58" ht="22.5" customHeight="1" thickTop="1">
      <c r="A18" s="394" t="s">
        <v>19</v>
      </c>
      <c r="B18" s="395"/>
      <c r="C18" s="395"/>
      <c r="D18" s="395"/>
      <c r="E18" s="395"/>
      <c r="F18" s="396"/>
      <c r="G18" s="394" t="s">
        <v>20</v>
      </c>
      <c r="H18" s="395"/>
      <c r="I18" s="395"/>
      <c r="J18" s="395"/>
      <c r="K18" s="395"/>
      <c r="L18" s="396"/>
      <c r="M18" s="397" t="s">
        <v>53</v>
      </c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9" t="s">
        <v>1478</v>
      </c>
      <c r="AE18" s="400"/>
      <c r="AF18" s="401"/>
      <c r="AG18" s="399" t="s">
        <v>1479</v>
      </c>
      <c r="AH18" s="401"/>
      <c r="AI18" s="399" t="s">
        <v>1480</v>
      </c>
      <c r="AJ18" s="400"/>
      <c r="AK18" s="400"/>
      <c r="AL18" s="401"/>
      <c r="AT18" s="3" t="s">
        <v>1481</v>
      </c>
    </row>
    <row r="19" spans="1:58" ht="14.25">
      <c r="A19" s="7" t="s">
        <v>22</v>
      </c>
      <c r="B19" s="8" t="s">
        <v>5</v>
      </c>
      <c r="C19" s="8"/>
      <c r="D19" s="8" t="s">
        <v>6</v>
      </c>
      <c r="E19" s="8"/>
      <c r="F19" s="9" t="s">
        <v>7</v>
      </c>
      <c r="G19" s="7" t="s">
        <v>22</v>
      </c>
      <c r="H19" s="8" t="s">
        <v>5</v>
      </c>
      <c r="I19" s="8"/>
      <c r="J19" s="8" t="s">
        <v>6</v>
      </c>
      <c r="K19" s="8"/>
      <c r="L19" s="9" t="s">
        <v>7</v>
      </c>
      <c r="M19" s="425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7"/>
      <c r="AD19" s="21" t="s">
        <v>5</v>
      </c>
      <c r="AE19" s="21"/>
      <c r="AF19" s="22" t="s">
        <v>6</v>
      </c>
      <c r="AG19" s="20"/>
      <c r="AH19" s="22" t="s">
        <v>1482</v>
      </c>
      <c r="AI19" s="21" t="s">
        <v>5</v>
      </c>
      <c r="AJ19" s="21"/>
      <c r="AK19" s="21" t="s">
        <v>29</v>
      </c>
      <c r="AL19" s="22"/>
      <c r="AM19" s="276"/>
      <c r="AN19" s="277"/>
      <c r="AO19" s="277"/>
      <c r="AP19" s="277"/>
      <c r="AQ19" s="276"/>
      <c r="AT19" s="23"/>
      <c r="AU19" s="24"/>
      <c r="AV19" s="24"/>
      <c r="AW19" s="24"/>
      <c r="AX19" s="32" t="s">
        <v>29</v>
      </c>
      <c r="AY19" s="3" t="s">
        <v>1483</v>
      </c>
      <c r="AZ19" s="24"/>
      <c r="BA19" s="24"/>
      <c r="BB19" s="24"/>
      <c r="BC19" s="24"/>
      <c r="BD19" s="25"/>
    </row>
    <row r="20" spans="1:58" ht="17.45" customHeight="1">
      <c r="A20" s="26"/>
      <c r="B20" s="27"/>
      <c r="C20" s="27" t="s">
        <v>1484</v>
      </c>
      <c r="D20" s="27"/>
      <c r="E20" s="27" t="s">
        <v>1484</v>
      </c>
      <c r="F20" s="28"/>
      <c r="G20" s="106" t="str">
        <f>IFERROR(_xlfn.IFS(様式!G28="昭和",3,様式!G28="平成",4,様式!G28="令和",5)," ")</f>
        <v xml:space="preserve"> </v>
      </c>
      <c r="H20" s="229">
        <f>様式!H28</f>
        <v>0</v>
      </c>
      <c r="I20" s="107" t="s">
        <v>1484</v>
      </c>
      <c r="J20" s="229">
        <f>様式!J28</f>
        <v>0</v>
      </c>
      <c r="K20" s="107" t="s">
        <v>1484</v>
      </c>
      <c r="L20" s="28"/>
      <c r="M20" s="428" t="str">
        <f>様式!M28</f>
        <v>高等学校卒業</v>
      </c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30"/>
      <c r="AD20" s="29"/>
      <c r="AE20" s="10" t="s">
        <v>1484</v>
      </c>
      <c r="AF20" s="30"/>
      <c r="AG20" s="431"/>
      <c r="AH20" s="432"/>
      <c r="AI20" s="29"/>
      <c r="AJ20" s="10" t="s">
        <v>1484</v>
      </c>
      <c r="AK20" s="10"/>
      <c r="AL20" s="30"/>
      <c r="AM20" s="344"/>
      <c r="AN20" s="345"/>
      <c r="AO20" s="345"/>
      <c r="AP20" s="345"/>
      <c r="AQ20" s="345"/>
      <c r="AT20" s="31"/>
      <c r="AU20" s="3" t="str">
        <f>IF(様式!A28="平成",CONCATENATE(様式!B28+1988,"/",様式!D28),IF(様式!A28="令和",CONCATENATE(様式!B28+2018,"/",様式!D28),CONCATENATE(様式!B28+1925,"/",様式!D28)))</f>
        <v>1925/0</v>
      </c>
      <c r="AV20" s="3" t="str">
        <f>IF(G20=4,CONCATENATE(H20+1988,"/",J20),IF(G20=5,CONCATENATE(H20+2018,"/",J20),CONCATENATE(H20+1925,"/",J20)))</f>
        <v>1925/0</v>
      </c>
      <c r="AW20" s="3" t="str">
        <f>IFERROR(DATEDIF($AU20,$AV20,"m")," ")</f>
        <v xml:space="preserve"> </v>
      </c>
      <c r="AX20" s="3" t="str">
        <f>IFERROR(AW20+1," ")</f>
        <v xml:space="preserve"> </v>
      </c>
      <c r="BD20" s="33"/>
    </row>
    <row r="21" spans="1:58" ht="19.899999999999999" customHeight="1">
      <c r="A21" s="105" t="str">
        <f>IFERROR(_xlfn.IFS(様式!A29="昭和",3,様式!A29="平成",4,様式!A29="令和",5)," ")</f>
        <v xml:space="preserve"> </v>
      </c>
      <c r="B21" s="231">
        <f>様式!B29</f>
        <v>0</v>
      </c>
      <c r="C21" s="4" t="s">
        <v>1484</v>
      </c>
      <c r="D21" s="230">
        <f>様式!D29</f>
        <v>0</v>
      </c>
      <c r="E21" s="5" t="s">
        <v>1484</v>
      </c>
      <c r="F21" s="6"/>
      <c r="G21" s="105" t="str">
        <f>IFERROR(_xlfn.IFS(様式!G29="昭和",3,様式!G29="平成",4,様式!G29="令和",5)," ")</f>
        <v xml:space="preserve"> </v>
      </c>
      <c r="H21" s="230">
        <f>様式!H29</f>
        <v>0</v>
      </c>
      <c r="I21" s="107" t="s">
        <v>1484</v>
      </c>
      <c r="J21" s="230">
        <f>様式!J29</f>
        <v>0</v>
      </c>
      <c r="K21" s="5" t="s">
        <v>1484</v>
      </c>
      <c r="L21" s="6"/>
      <c r="M21" s="428" t="str">
        <f>様式!M29</f>
        <v>卒業</v>
      </c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30"/>
      <c r="AD21" s="34" t="str">
        <f>IFERROR(IF(AX21&gt;0,(ROUNDDOWN(AX21/12,0))," ")," ")</f>
        <v xml:space="preserve"> </v>
      </c>
      <c r="AE21" s="35" t="s">
        <v>1484</v>
      </c>
      <c r="AF21" s="36" t="str">
        <f>IFERROR(IF(AX21&gt;0,(AX21-AD21*12)," ")," ")</f>
        <v xml:space="preserve"> </v>
      </c>
      <c r="AG21" s="433"/>
      <c r="AH21" s="434"/>
      <c r="AI21" s="34" t="str">
        <f>IFERROR(IF(AG21=0," ",IF(AY21/12&gt;=0,ROUNDDOWN(AY21/12,0),0))," ")</f>
        <v xml:space="preserve"> </v>
      </c>
      <c r="AJ21" s="35" t="s">
        <v>1484</v>
      </c>
      <c r="AK21" s="35" t="str">
        <f>IFERROR(IF(AG21=0," ",IF((AY21-AI21*12)&gt;0,ROUNDDOWN((AY21-AI21*12),0),0))," ")</f>
        <v xml:space="preserve"> </v>
      </c>
      <c r="AL21" s="37" t="str">
        <f>IF(AG21=0," ",IF((AY21-AI21*12-AK21)&gt;0,(AY21-AI21*12-AK21)*10,0))</f>
        <v xml:space="preserve"> </v>
      </c>
      <c r="AM21" s="344"/>
      <c r="AN21" s="345"/>
      <c r="AO21" s="345"/>
      <c r="AP21" s="345"/>
      <c r="AQ21" s="345"/>
      <c r="AT21" s="31"/>
      <c r="AU21" s="38" t="str">
        <f>IF(A21=4,CONCATENATE(B21+1988,"/",D21),IF(A21=5,CONCATENATE(B21+2018,"/",D21),CONCATENATE(B21+1925,"/",D21)))</f>
        <v>1925/0</v>
      </c>
      <c r="AV21" s="38" t="str">
        <f>IF(G21=4,CONCATENATE(H21+1988,"/",J21),IF(G21=5,CONCATENATE(H21+2018,"/",J21),CONCATENATE(H21+1925,"/",J21)))</f>
        <v>1925/0</v>
      </c>
      <c r="AW21" s="3" t="str">
        <f>IFERROR(IF(A21=0,-1,(DATEDIF($AU21,$AV21,"m")))," ")</f>
        <v xml:space="preserve"> </v>
      </c>
      <c r="AX21" s="3" t="str">
        <f>IFERROR(AW21+1," ")</f>
        <v xml:space="preserve"> </v>
      </c>
      <c r="AY21" s="3" t="str">
        <f>IFERROR(AX21*AG21/100," ")</f>
        <v xml:space="preserve"> </v>
      </c>
      <c r="BD21" s="33"/>
      <c r="BE21" s="241" t="s">
        <v>1485</v>
      </c>
      <c r="BF21" s="240">
        <f ca="1">SUMIF(AG21:AH66,100,(AY21:AY66))-T22</f>
        <v>0</v>
      </c>
    </row>
    <row r="22" spans="1:58" ht="19.899999999999999" customHeight="1">
      <c r="A22" s="105" t="str">
        <f>IFERROR(_xlfn.IFS(様式!A30="昭和",3,様式!A30="平成",4,様式!A30="令和",5)," ")</f>
        <v xml:space="preserve"> </v>
      </c>
      <c r="B22" s="231">
        <f>様式!B30</f>
        <v>0</v>
      </c>
      <c r="C22" s="4" t="s">
        <v>1484</v>
      </c>
      <c r="D22" s="230">
        <f>様式!D30</f>
        <v>0</v>
      </c>
      <c r="E22" s="5" t="s">
        <v>1484</v>
      </c>
      <c r="F22" s="6"/>
      <c r="G22" s="105" t="str">
        <f>IFERROR(_xlfn.IFS(様式!G30="昭和",3,様式!G30="平成",4,様式!G30="令和",5)," ")</f>
        <v xml:space="preserve"> </v>
      </c>
      <c r="H22" s="230">
        <f>様式!H30</f>
        <v>0</v>
      </c>
      <c r="I22" s="107" t="s">
        <v>1484</v>
      </c>
      <c r="J22" s="230">
        <f>様式!J30</f>
        <v>0</v>
      </c>
      <c r="K22" s="4" t="s">
        <v>1484</v>
      </c>
      <c r="L22" s="6"/>
      <c r="M22" s="428">
        <f>様式!M30</f>
        <v>0</v>
      </c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30"/>
      <c r="AD22" s="34" t="str">
        <f t="shared" ref="AD22:AD34" si="0">IFERROR(IF(AX22&gt;0,(ROUNDDOWN(AX22/12,0))," ")," ")</f>
        <v xml:space="preserve"> </v>
      </c>
      <c r="AE22" s="35" t="s">
        <v>1484</v>
      </c>
      <c r="AF22" s="36" t="str">
        <f t="shared" ref="AF22:AF34" si="1">IFERROR(IF(AX22&gt;0,(AX22-AD22*12)," ")," ")</f>
        <v xml:space="preserve"> </v>
      </c>
      <c r="AG22" s="433"/>
      <c r="AH22" s="434"/>
      <c r="AI22" s="34" t="str">
        <f t="shared" ref="AI22:AI34" si="2">IFERROR(IF(AG22=0," ",IF(AY22/12&gt;=0,ROUNDDOWN(AY22/12,0),0))," ")</f>
        <v xml:space="preserve"> </v>
      </c>
      <c r="AJ22" s="35" t="s">
        <v>1484</v>
      </c>
      <c r="AK22" s="35" t="str">
        <f t="shared" ref="AK22:AK34" si="3">IFERROR(IF(AG22=0," ",IF((AY22-AI22*12)&gt;0,ROUNDDOWN((AY22-AI22*12),0),0))," ")</f>
        <v xml:space="preserve"> </v>
      </c>
      <c r="AL22" s="37" t="str">
        <f t="shared" ref="AL22:AL33" si="4">IF(AG22=0," ",IF((AY22-AI22*12-AK22)&gt;0,(AY22-AI22*12-AK22)*10,0))</f>
        <v xml:space="preserve"> </v>
      </c>
      <c r="AM22" s="344"/>
      <c r="AN22" s="345"/>
      <c r="AO22" s="345"/>
      <c r="AP22" s="345"/>
      <c r="AQ22" s="345"/>
      <c r="AT22" s="31"/>
      <c r="AU22" s="38" t="str">
        <f t="shared" ref="AU22:AU66" si="5">IF(A22=4,CONCATENATE(B22+1988,"/",D22),IF(A22=5,CONCATENATE(B22+2018,"/",D22),CONCATENATE(B22+1925,"/",D22)))</f>
        <v>1925/0</v>
      </c>
      <c r="AV22" s="38" t="str">
        <f t="shared" ref="AV22:AV66" si="6">IF(G22=4,CONCATENATE(H22+1988,"/",J22),IF(G22=5,CONCATENATE(H22+2018,"/",J22),CONCATENATE(H22+1925,"/",J22)))</f>
        <v>1925/0</v>
      </c>
      <c r="AW22" s="3" t="str">
        <f t="shared" ref="AW22:AW66" si="7">IFERROR(IF(A22=0,-1,(DATEDIF($AU22,$AV22,"m")))," ")</f>
        <v xml:space="preserve"> </v>
      </c>
      <c r="AX22" s="3" t="str">
        <f t="shared" ref="AX22:AX66" si="8">IFERROR(AW22+1," ")</f>
        <v xml:space="preserve"> </v>
      </c>
      <c r="AY22" s="3" t="str">
        <f t="shared" ref="AY22:AY66" si="9">IFERROR(AX22*AG22/100," ")</f>
        <v xml:space="preserve"> </v>
      </c>
      <c r="BD22" s="33"/>
      <c r="BE22" s="241" t="s">
        <v>1486</v>
      </c>
    </row>
    <row r="23" spans="1:58" ht="19.899999999999999" customHeight="1">
      <c r="A23" s="105" t="str">
        <f>IFERROR(_xlfn.IFS(様式!A31="昭和",3,様式!A31="平成",4,様式!A31="令和",5)," ")</f>
        <v xml:space="preserve"> </v>
      </c>
      <c r="B23" s="231">
        <f>様式!B31</f>
        <v>0</v>
      </c>
      <c r="C23" s="4" t="s">
        <v>1484</v>
      </c>
      <c r="D23" s="230">
        <f>様式!D31</f>
        <v>0</v>
      </c>
      <c r="E23" s="4" t="s">
        <v>1484</v>
      </c>
      <c r="F23" s="39"/>
      <c r="G23" s="105" t="str">
        <f>IFERROR(_xlfn.IFS(様式!G31="昭和",3,様式!G31="平成",4,様式!G31="令和",5)," ")</f>
        <v xml:space="preserve"> </v>
      </c>
      <c r="H23" s="231">
        <f>様式!H31</f>
        <v>0</v>
      </c>
      <c r="I23" s="4" t="s">
        <v>1484</v>
      </c>
      <c r="J23" s="230">
        <f>様式!J31</f>
        <v>0</v>
      </c>
      <c r="K23" s="4" t="s">
        <v>1484</v>
      </c>
      <c r="L23" s="39"/>
      <c r="M23" s="428">
        <f>様式!M31</f>
        <v>0</v>
      </c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29"/>
      <c r="AC23" s="430"/>
      <c r="AD23" s="34" t="str">
        <f t="shared" si="0"/>
        <v xml:space="preserve"> </v>
      </c>
      <c r="AE23" s="35" t="s">
        <v>1484</v>
      </c>
      <c r="AF23" s="36" t="str">
        <f t="shared" si="1"/>
        <v xml:space="preserve"> </v>
      </c>
      <c r="AG23" s="433"/>
      <c r="AH23" s="434"/>
      <c r="AI23" s="34" t="str">
        <f t="shared" si="2"/>
        <v xml:space="preserve"> </v>
      </c>
      <c r="AJ23" s="35" t="s">
        <v>1484</v>
      </c>
      <c r="AK23" s="35" t="str">
        <f t="shared" si="3"/>
        <v xml:space="preserve"> </v>
      </c>
      <c r="AL23" s="37" t="str">
        <f>IF(AG23=0," ",IF((AY23-AI23*12-AK23)&gt;0,(AY23-AI23*12-AK23)*10,0))</f>
        <v xml:space="preserve"> </v>
      </c>
      <c r="AM23" s="344"/>
      <c r="AN23" s="345"/>
      <c r="AO23" s="345"/>
      <c r="AP23" s="345"/>
      <c r="AQ23" s="345"/>
      <c r="AT23" s="31"/>
      <c r="AU23" s="38" t="str">
        <f t="shared" si="5"/>
        <v>1925/0</v>
      </c>
      <c r="AV23" s="38" t="str">
        <f t="shared" si="6"/>
        <v>1925/0</v>
      </c>
      <c r="AW23" s="3" t="str">
        <f t="shared" si="7"/>
        <v xml:space="preserve"> </v>
      </c>
      <c r="AX23" s="3" t="str">
        <f t="shared" si="8"/>
        <v xml:space="preserve"> </v>
      </c>
      <c r="AY23" s="3" t="str">
        <f t="shared" si="9"/>
        <v xml:space="preserve"> </v>
      </c>
      <c r="BD23" s="33"/>
    </row>
    <row r="24" spans="1:58" ht="19.899999999999999" customHeight="1">
      <c r="A24" s="105" t="str">
        <f>IFERROR(_xlfn.IFS(様式!A32="昭和",3,様式!A32="平成",4,様式!A32="令和",5)," ")</f>
        <v xml:space="preserve"> </v>
      </c>
      <c r="B24" s="231">
        <f>様式!B32</f>
        <v>0</v>
      </c>
      <c r="C24" s="4" t="s">
        <v>1484</v>
      </c>
      <c r="D24" s="230">
        <f>様式!D32</f>
        <v>0</v>
      </c>
      <c r="E24" s="40" t="s">
        <v>1484</v>
      </c>
      <c r="F24" s="41"/>
      <c r="G24" s="105" t="str">
        <f>IFERROR(_xlfn.IFS(様式!G32="昭和",3,様式!G32="平成",4,様式!G32="令和",5)," ")</f>
        <v xml:space="preserve"> </v>
      </c>
      <c r="H24" s="231">
        <f>様式!H32</f>
        <v>0</v>
      </c>
      <c r="I24" s="40" t="s">
        <v>1484</v>
      </c>
      <c r="J24" s="230">
        <f>様式!J32</f>
        <v>0</v>
      </c>
      <c r="K24" s="40" t="s">
        <v>1484</v>
      </c>
      <c r="L24" s="41"/>
      <c r="M24" s="428">
        <f>様式!M32</f>
        <v>0</v>
      </c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29"/>
      <c r="AC24" s="430"/>
      <c r="AD24" s="34" t="str">
        <f t="shared" si="0"/>
        <v xml:space="preserve"> </v>
      </c>
      <c r="AE24" s="35" t="s">
        <v>1484</v>
      </c>
      <c r="AF24" s="36" t="str">
        <f t="shared" si="1"/>
        <v xml:space="preserve"> </v>
      </c>
      <c r="AG24" s="435"/>
      <c r="AH24" s="436"/>
      <c r="AI24" s="34" t="str">
        <f t="shared" si="2"/>
        <v xml:space="preserve"> </v>
      </c>
      <c r="AJ24" s="42" t="s">
        <v>1484</v>
      </c>
      <c r="AK24" s="35" t="str">
        <f t="shared" si="3"/>
        <v xml:space="preserve"> </v>
      </c>
      <c r="AL24" s="43" t="str">
        <f>IF(AG24=0," ",IF((AY24-AI24*12-AK24)&gt;0,(AY24-AI24*12-AK24)*10,0))</f>
        <v xml:space="preserve"> </v>
      </c>
      <c r="AM24" s="344"/>
      <c r="AN24" s="345"/>
      <c r="AO24" s="345"/>
      <c r="AP24" s="345"/>
      <c r="AQ24" s="345"/>
      <c r="AT24" s="31"/>
      <c r="AU24" s="38" t="str">
        <f t="shared" si="5"/>
        <v>1925/0</v>
      </c>
      <c r="AV24" s="38" t="str">
        <f t="shared" si="6"/>
        <v>1925/0</v>
      </c>
      <c r="AW24" s="3" t="str">
        <f t="shared" si="7"/>
        <v xml:space="preserve"> </v>
      </c>
      <c r="AX24" s="3" t="str">
        <f t="shared" si="8"/>
        <v xml:space="preserve"> </v>
      </c>
      <c r="AY24" s="3" t="str">
        <f t="shared" si="9"/>
        <v xml:space="preserve"> </v>
      </c>
      <c r="BD24" s="33"/>
    </row>
    <row r="25" spans="1:58" ht="19.899999999999999" customHeight="1">
      <c r="A25" s="105" t="str">
        <f>IFERROR(_xlfn.IFS(様式!A33="昭和",3,様式!A33="平成",4,様式!A33="令和",5)," ")</f>
        <v xml:space="preserve"> </v>
      </c>
      <c r="B25" s="231">
        <f>様式!B33</f>
        <v>0</v>
      </c>
      <c r="C25" s="4" t="s">
        <v>1484</v>
      </c>
      <c r="D25" s="230">
        <f>様式!D33</f>
        <v>0</v>
      </c>
      <c r="E25" s="40" t="s">
        <v>1484</v>
      </c>
      <c r="F25" s="41"/>
      <c r="G25" s="105" t="str">
        <f>IFERROR(_xlfn.IFS(様式!G33="昭和",3,様式!G33="平成",4,様式!G33="令和",5)," ")</f>
        <v xml:space="preserve"> </v>
      </c>
      <c r="H25" s="231">
        <f>様式!H33</f>
        <v>0</v>
      </c>
      <c r="I25" s="40" t="s">
        <v>1484</v>
      </c>
      <c r="J25" s="230">
        <f>様式!J33</f>
        <v>0</v>
      </c>
      <c r="K25" s="40" t="s">
        <v>1484</v>
      </c>
      <c r="L25" s="41"/>
      <c r="M25" s="428">
        <f>様式!M33</f>
        <v>0</v>
      </c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29"/>
      <c r="AA25" s="429"/>
      <c r="AB25" s="429"/>
      <c r="AC25" s="430"/>
      <c r="AD25" s="34" t="str">
        <f t="shared" si="0"/>
        <v xml:space="preserve"> </v>
      </c>
      <c r="AE25" s="35" t="s">
        <v>1484</v>
      </c>
      <c r="AF25" s="36" t="str">
        <f t="shared" si="1"/>
        <v xml:space="preserve"> </v>
      </c>
      <c r="AG25" s="435"/>
      <c r="AH25" s="436"/>
      <c r="AI25" s="34" t="str">
        <f t="shared" si="2"/>
        <v xml:space="preserve"> </v>
      </c>
      <c r="AJ25" s="42" t="s">
        <v>1484</v>
      </c>
      <c r="AK25" s="35" t="str">
        <f t="shared" si="3"/>
        <v xml:space="preserve"> </v>
      </c>
      <c r="AL25" s="43" t="str">
        <f t="shared" si="4"/>
        <v xml:space="preserve"> </v>
      </c>
      <c r="AM25" s="344"/>
      <c r="AN25" s="345"/>
      <c r="AO25" s="345"/>
      <c r="AP25" s="345"/>
      <c r="AQ25" s="345"/>
      <c r="AT25" s="31"/>
      <c r="AU25" s="38" t="str">
        <f t="shared" si="5"/>
        <v>1925/0</v>
      </c>
      <c r="AV25" s="38" t="str">
        <f t="shared" si="6"/>
        <v>1925/0</v>
      </c>
      <c r="AW25" s="3" t="str">
        <f t="shared" si="7"/>
        <v xml:space="preserve"> </v>
      </c>
      <c r="AX25" s="3" t="str">
        <f t="shared" si="8"/>
        <v xml:space="preserve"> </v>
      </c>
      <c r="AY25" s="3" t="str">
        <f t="shared" si="9"/>
        <v xml:space="preserve"> </v>
      </c>
      <c r="BD25" s="33"/>
    </row>
    <row r="26" spans="1:58" ht="19.899999999999999" customHeight="1">
      <c r="A26" s="105" t="str">
        <f>IFERROR(_xlfn.IFS(様式!A34="昭和",3,様式!A34="平成",4,様式!A34="令和",5)," ")</f>
        <v xml:space="preserve"> </v>
      </c>
      <c r="B26" s="231">
        <f>様式!B34</f>
        <v>0</v>
      </c>
      <c r="C26" s="4" t="s">
        <v>1484</v>
      </c>
      <c r="D26" s="230">
        <f>様式!D34</f>
        <v>0</v>
      </c>
      <c r="E26" s="40" t="s">
        <v>1484</v>
      </c>
      <c r="F26" s="41"/>
      <c r="G26" s="105" t="str">
        <f>IFERROR(_xlfn.IFS(様式!G34="昭和",3,様式!G34="平成",4,様式!G34="令和",5)," ")</f>
        <v xml:space="preserve"> </v>
      </c>
      <c r="H26" s="231">
        <f>様式!H34</f>
        <v>0</v>
      </c>
      <c r="I26" s="40" t="s">
        <v>1484</v>
      </c>
      <c r="J26" s="230">
        <f>様式!J34</f>
        <v>0</v>
      </c>
      <c r="K26" s="40" t="s">
        <v>1484</v>
      </c>
      <c r="L26" s="41"/>
      <c r="M26" s="428">
        <f>様式!M34</f>
        <v>0</v>
      </c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29"/>
      <c r="AA26" s="429"/>
      <c r="AB26" s="429"/>
      <c r="AC26" s="430"/>
      <c r="AD26" s="34" t="str">
        <f t="shared" si="0"/>
        <v xml:space="preserve"> </v>
      </c>
      <c r="AE26" s="35" t="s">
        <v>1484</v>
      </c>
      <c r="AF26" s="36" t="str">
        <f t="shared" si="1"/>
        <v xml:space="preserve"> </v>
      </c>
      <c r="AG26" s="435"/>
      <c r="AH26" s="436"/>
      <c r="AI26" s="34" t="str">
        <f t="shared" si="2"/>
        <v xml:space="preserve"> </v>
      </c>
      <c r="AJ26" s="42" t="s">
        <v>1484</v>
      </c>
      <c r="AK26" s="35" t="str">
        <f t="shared" si="3"/>
        <v xml:space="preserve"> </v>
      </c>
      <c r="AL26" s="43" t="str">
        <f t="shared" si="4"/>
        <v xml:space="preserve"> </v>
      </c>
      <c r="AM26" s="344"/>
      <c r="AN26" s="345"/>
      <c r="AO26" s="345"/>
      <c r="AP26" s="345"/>
      <c r="AQ26" s="345"/>
      <c r="AT26" s="31"/>
      <c r="AU26" s="38" t="str">
        <f t="shared" si="5"/>
        <v>1925/0</v>
      </c>
      <c r="AV26" s="38" t="str">
        <f t="shared" si="6"/>
        <v>1925/0</v>
      </c>
      <c r="AW26" s="3" t="str">
        <f t="shared" si="7"/>
        <v xml:space="preserve"> </v>
      </c>
      <c r="AX26" s="3" t="str">
        <f t="shared" si="8"/>
        <v xml:space="preserve"> </v>
      </c>
      <c r="AY26" s="3" t="str">
        <f t="shared" si="9"/>
        <v xml:space="preserve"> </v>
      </c>
      <c r="BD26" s="33"/>
    </row>
    <row r="27" spans="1:58" ht="19.899999999999999" customHeight="1">
      <c r="A27" s="105" t="str">
        <f>IFERROR(_xlfn.IFS(様式!A35="昭和",3,様式!A35="平成",4,様式!A35="令和",5)," ")</f>
        <v xml:space="preserve"> </v>
      </c>
      <c r="B27" s="231">
        <f>様式!B35</f>
        <v>0</v>
      </c>
      <c r="C27" s="4" t="s">
        <v>1484</v>
      </c>
      <c r="D27" s="230">
        <f>様式!D35</f>
        <v>0</v>
      </c>
      <c r="E27" s="40" t="s">
        <v>1484</v>
      </c>
      <c r="F27" s="41"/>
      <c r="G27" s="105" t="str">
        <f>IFERROR(_xlfn.IFS(様式!G35="昭和",3,様式!G35="平成",4,様式!G35="令和",5)," ")</f>
        <v xml:space="preserve"> </v>
      </c>
      <c r="H27" s="231">
        <f>様式!H35</f>
        <v>0</v>
      </c>
      <c r="I27" s="40" t="s">
        <v>1484</v>
      </c>
      <c r="J27" s="230">
        <f>様式!J35</f>
        <v>0</v>
      </c>
      <c r="K27" s="40" t="s">
        <v>1484</v>
      </c>
      <c r="L27" s="41"/>
      <c r="M27" s="428">
        <f>様式!M35</f>
        <v>0</v>
      </c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29"/>
      <c r="Y27" s="429"/>
      <c r="Z27" s="429"/>
      <c r="AA27" s="429"/>
      <c r="AB27" s="429"/>
      <c r="AC27" s="430"/>
      <c r="AD27" s="34" t="str">
        <f t="shared" si="0"/>
        <v xml:space="preserve"> </v>
      </c>
      <c r="AE27" s="35" t="s">
        <v>1484</v>
      </c>
      <c r="AF27" s="36" t="str">
        <f t="shared" si="1"/>
        <v xml:space="preserve"> </v>
      </c>
      <c r="AG27" s="435"/>
      <c r="AH27" s="436"/>
      <c r="AI27" s="34" t="str">
        <f t="shared" si="2"/>
        <v xml:space="preserve"> </v>
      </c>
      <c r="AJ27" s="42" t="s">
        <v>1484</v>
      </c>
      <c r="AK27" s="35" t="str">
        <f t="shared" si="3"/>
        <v xml:space="preserve"> </v>
      </c>
      <c r="AL27" s="43" t="str">
        <f t="shared" si="4"/>
        <v xml:space="preserve"> </v>
      </c>
      <c r="AM27" s="344"/>
      <c r="AN27" s="345"/>
      <c r="AO27" s="345"/>
      <c r="AP27" s="345"/>
      <c r="AQ27" s="345"/>
      <c r="AT27" s="31"/>
      <c r="AU27" s="38" t="str">
        <f t="shared" si="5"/>
        <v>1925/0</v>
      </c>
      <c r="AV27" s="38" t="str">
        <f t="shared" si="6"/>
        <v>1925/0</v>
      </c>
      <c r="AW27" s="3" t="str">
        <f t="shared" si="7"/>
        <v xml:space="preserve"> </v>
      </c>
      <c r="AX27" s="3" t="str">
        <f t="shared" si="8"/>
        <v xml:space="preserve"> </v>
      </c>
      <c r="AY27" s="3" t="str">
        <f t="shared" si="9"/>
        <v xml:space="preserve"> </v>
      </c>
      <c r="BD27" s="33"/>
    </row>
    <row r="28" spans="1:58" ht="19.899999999999999" customHeight="1">
      <c r="A28" s="105" t="str">
        <f>IFERROR(_xlfn.IFS(様式!A36="昭和",3,様式!A36="平成",4,様式!A36="令和",5)," ")</f>
        <v xml:space="preserve"> </v>
      </c>
      <c r="B28" s="231">
        <f>様式!B36</f>
        <v>0</v>
      </c>
      <c r="C28" s="4" t="s">
        <v>1484</v>
      </c>
      <c r="D28" s="230">
        <f>様式!D36</f>
        <v>0</v>
      </c>
      <c r="E28" s="40" t="s">
        <v>1484</v>
      </c>
      <c r="F28" s="41"/>
      <c r="G28" s="105" t="str">
        <f>IFERROR(_xlfn.IFS(様式!G36="昭和",3,様式!G36="平成",4,様式!G36="令和",5)," ")</f>
        <v xml:space="preserve"> </v>
      </c>
      <c r="H28" s="231">
        <f>様式!H36</f>
        <v>0</v>
      </c>
      <c r="I28" s="40" t="s">
        <v>1484</v>
      </c>
      <c r="J28" s="230">
        <f>様式!J36</f>
        <v>0</v>
      </c>
      <c r="K28" s="40" t="s">
        <v>1484</v>
      </c>
      <c r="L28" s="41"/>
      <c r="M28" s="428">
        <f>様式!M36</f>
        <v>0</v>
      </c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29"/>
      <c r="Y28" s="429"/>
      <c r="Z28" s="429"/>
      <c r="AA28" s="429"/>
      <c r="AB28" s="429"/>
      <c r="AC28" s="430"/>
      <c r="AD28" s="34" t="str">
        <f t="shared" si="0"/>
        <v xml:space="preserve"> </v>
      </c>
      <c r="AE28" s="267" t="s">
        <v>1484</v>
      </c>
      <c r="AF28" s="36" t="str">
        <f t="shared" si="1"/>
        <v xml:space="preserve"> </v>
      </c>
      <c r="AG28" s="435"/>
      <c r="AH28" s="436"/>
      <c r="AI28" s="34" t="str">
        <f t="shared" si="2"/>
        <v xml:space="preserve"> </v>
      </c>
      <c r="AJ28" s="42" t="s">
        <v>1484</v>
      </c>
      <c r="AK28" s="35" t="str">
        <f t="shared" si="3"/>
        <v xml:space="preserve"> </v>
      </c>
      <c r="AL28" s="43" t="str">
        <f t="shared" si="4"/>
        <v xml:space="preserve"> </v>
      </c>
      <c r="AM28" s="344"/>
      <c r="AN28" s="345"/>
      <c r="AO28" s="345"/>
      <c r="AP28" s="345"/>
      <c r="AQ28" s="345"/>
      <c r="AT28" s="31"/>
      <c r="AU28" s="38" t="str">
        <f t="shared" si="5"/>
        <v>1925/0</v>
      </c>
      <c r="AV28" s="38" t="str">
        <f t="shared" si="6"/>
        <v>1925/0</v>
      </c>
      <c r="AW28" s="3" t="str">
        <f t="shared" si="7"/>
        <v xml:space="preserve"> </v>
      </c>
      <c r="AX28" s="3" t="str">
        <f t="shared" si="8"/>
        <v xml:space="preserve"> </v>
      </c>
      <c r="AY28" s="3" t="str">
        <f t="shared" si="9"/>
        <v xml:space="preserve"> </v>
      </c>
      <c r="BD28" s="33"/>
    </row>
    <row r="29" spans="1:58" ht="19.899999999999999" customHeight="1">
      <c r="A29" s="105" t="str">
        <f>IFERROR(_xlfn.IFS(様式!A37="昭和",3,様式!A37="平成",4,様式!A37="令和",5)," ")</f>
        <v xml:space="preserve"> </v>
      </c>
      <c r="B29" s="231">
        <f>様式!B37</f>
        <v>0</v>
      </c>
      <c r="C29" s="4" t="s">
        <v>1484</v>
      </c>
      <c r="D29" s="230">
        <f>様式!D37</f>
        <v>0</v>
      </c>
      <c r="E29" s="40" t="s">
        <v>1484</v>
      </c>
      <c r="F29" s="41"/>
      <c r="G29" s="105" t="str">
        <f>IFERROR(_xlfn.IFS(様式!G37="昭和",3,様式!G37="平成",4,様式!G37="令和",5)," ")</f>
        <v xml:space="preserve"> </v>
      </c>
      <c r="H29" s="231">
        <f>様式!H37</f>
        <v>0</v>
      </c>
      <c r="I29" s="40" t="s">
        <v>1484</v>
      </c>
      <c r="J29" s="230">
        <f>様式!J37</f>
        <v>0</v>
      </c>
      <c r="K29" s="40" t="s">
        <v>1484</v>
      </c>
      <c r="L29" s="41"/>
      <c r="M29" s="428">
        <f>様式!M37</f>
        <v>0</v>
      </c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30"/>
      <c r="AD29" s="34" t="str">
        <f t="shared" si="0"/>
        <v xml:space="preserve"> </v>
      </c>
      <c r="AE29" s="35" t="s">
        <v>1484</v>
      </c>
      <c r="AF29" s="36" t="str">
        <f t="shared" si="1"/>
        <v xml:space="preserve"> </v>
      </c>
      <c r="AG29" s="435"/>
      <c r="AH29" s="436"/>
      <c r="AI29" s="34" t="str">
        <f t="shared" si="2"/>
        <v xml:space="preserve"> </v>
      </c>
      <c r="AJ29" s="42" t="s">
        <v>1484</v>
      </c>
      <c r="AK29" s="35" t="str">
        <f t="shared" si="3"/>
        <v xml:space="preserve"> </v>
      </c>
      <c r="AL29" s="43" t="str">
        <f t="shared" si="4"/>
        <v xml:space="preserve"> </v>
      </c>
      <c r="AM29" s="344"/>
      <c r="AN29" s="345"/>
      <c r="AO29" s="345"/>
      <c r="AP29" s="345"/>
      <c r="AQ29" s="345"/>
      <c r="AT29" s="31"/>
      <c r="AU29" s="38" t="str">
        <f t="shared" si="5"/>
        <v>1925/0</v>
      </c>
      <c r="AV29" s="38" t="str">
        <f t="shared" si="6"/>
        <v>1925/0</v>
      </c>
      <c r="AW29" s="3" t="str">
        <f t="shared" si="7"/>
        <v xml:space="preserve"> </v>
      </c>
      <c r="AX29" s="3" t="str">
        <f t="shared" si="8"/>
        <v xml:space="preserve"> </v>
      </c>
      <c r="AY29" s="3" t="str">
        <f t="shared" si="9"/>
        <v xml:space="preserve"> </v>
      </c>
      <c r="BD29" s="33"/>
    </row>
    <row r="30" spans="1:58" ht="19.899999999999999" customHeight="1">
      <c r="A30" s="105" t="str">
        <f>IFERROR(_xlfn.IFS(様式!A38="昭和",3,様式!A38="平成",4,様式!A38="令和",5)," ")</f>
        <v xml:space="preserve"> </v>
      </c>
      <c r="B30" s="231">
        <f>様式!B38</f>
        <v>0</v>
      </c>
      <c r="C30" s="4" t="s">
        <v>1484</v>
      </c>
      <c r="D30" s="230">
        <f>様式!D38</f>
        <v>0</v>
      </c>
      <c r="E30" s="40" t="s">
        <v>1484</v>
      </c>
      <c r="F30" s="41"/>
      <c r="G30" s="105" t="str">
        <f>IFERROR(_xlfn.IFS(様式!G38="昭和",3,様式!G38="平成",4,様式!G38="令和",5)," ")</f>
        <v xml:space="preserve"> </v>
      </c>
      <c r="H30" s="231">
        <f>様式!H38</f>
        <v>0</v>
      </c>
      <c r="I30" s="40" t="s">
        <v>1484</v>
      </c>
      <c r="J30" s="230">
        <f>様式!J38</f>
        <v>0</v>
      </c>
      <c r="K30" s="40" t="s">
        <v>1484</v>
      </c>
      <c r="L30" s="41"/>
      <c r="M30" s="428">
        <f>様式!M38</f>
        <v>0</v>
      </c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29"/>
      <c r="AA30" s="429"/>
      <c r="AB30" s="429"/>
      <c r="AC30" s="430"/>
      <c r="AD30" s="34" t="str">
        <f t="shared" si="0"/>
        <v xml:space="preserve"> </v>
      </c>
      <c r="AE30" s="35" t="s">
        <v>1484</v>
      </c>
      <c r="AF30" s="36" t="str">
        <f t="shared" si="1"/>
        <v xml:space="preserve"> </v>
      </c>
      <c r="AG30" s="435"/>
      <c r="AH30" s="436"/>
      <c r="AI30" s="34" t="str">
        <f t="shared" si="2"/>
        <v xml:space="preserve"> </v>
      </c>
      <c r="AJ30" s="42" t="s">
        <v>1484</v>
      </c>
      <c r="AK30" s="35" t="str">
        <f t="shared" si="3"/>
        <v xml:space="preserve"> </v>
      </c>
      <c r="AL30" s="43" t="str">
        <f t="shared" si="4"/>
        <v xml:space="preserve"> </v>
      </c>
      <c r="AM30" s="344"/>
      <c r="AN30" s="345"/>
      <c r="AO30" s="345"/>
      <c r="AP30" s="345"/>
      <c r="AQ30" s="345"/>
      <c r="AT30" s="31"/>
      <c r="AU30" s="38" t="str">
        <f t="shared" si="5"/>
        <v>1925/0</v>
      </c>
      <c r="AV30" s="38" t="str">
        <f t="shared" si="6"/>
        <v>1925/0</v>
      </c>
      <c r="AW30" s="3" t="str">
        <f t="shared" si="7"/>
        <v xml:space="preserve"> </v>
      </c>
      <c r="AX30" s="3" t="str">
        <f t="shared" si="8"/>
        <v xml:space="preserve"> </v>
      </c>
      <c r="AY30" s="3" t="str">
        <f t="shared" si="9"/>
        <v xml:space="preserve"> </v>
      </c>
      <c r="BD30" s="33"/>
    </row>
    <row r="31" spans="1:58" ht="19.899999999999999" hidden="1" customHeight="1">
      <c r="A31" s="105" t="str">
        <f>IFERROR(_xlfn.IFS(様式!A42="昭和",3,様式!A42="平成",4,様式!A42="令和",5)," ")</f>
        <v xml:space="preserve"> </v>
      </c>
      <c r="B31" s="231">
        <f>様式!B42</f>
        <v>0</v>
      </c>
      <c r="C31" s="40" t="s">
        <v>1484</v>
      </c>
      <c r="D31" s="230">
        <f>様式!D42</f>
        <v>0</v>
      </c>
      <c r="E31" s="40" t="s">
        <v>1484</v>
      </c>
      <c r="F31" s="41"/>
      <c r="G31" s="105" t="str">
        <f>IFERROR(_xlfn.IFS(様式!G42="昭和",3,様式!G42="平成",4,様式!G42="令和",5)," ")</f>
        <v xml:space="preserve"> </v>
      </c>
      <c r="H31" s="231">
        <f>様式!H42</f>
        <v>0</v>
      </c>
      <c r="I31" s="40" t="s">
        <v>1484</v>
      </c>
      <c r="J31" s="230">
        <f>様式!J42</f>
        <v>0</v>
      </c>
      <c r="K31" s="40" t="s">
        <v>1484</v>
      </c>
      <c r="L31" s="41"/>
      <c r="M31" s="428">
        <f>様式!M42</f>
        <v>0</v>
      </c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29"/>
      <c r="AB31" s="429"/>
      <c r="AC31" s="430"/>
      <c r="AD31" s="34" t="str">
        <f t="shared" si="0"/>
        <v xml:space="preserve"> </v>
      </c>
      <c r="AE31" s="35" t="s">
        <v>1484</v>
      </c>
      <c r="AF31" s="36" t="str">
        <f t="shared" si="1"/>
        <v xml:space="preserve"> </v>
      </c>
      <c r="AG31" s="435"/>
      <c r="AH31" s="436"/>
      <c r="AI31" s="34" t="str">
        <f t="shared" si="2"/>
        <v xml:space="preserve"> </v>
      </c>
      <c r="AJ31" s="42" t="s">
        <v>1484</v>
      </c>
      <c r="AK31" s="35" t="str">
        <f t="shared" si="3"/>
        <v xml:space="preserve"> </v>
      </c>
      <c r="AL31" s="43" t="str">
        <f>IF(AG31=0," ",IF((AY31-AI31*12-AK31)&gt;0,(AY31-AI31*12-AK31)*10,0))</f>
        <v xml:space="preserve"> </v>
      </c>
      <c r="AM31" s="344"/>
      <c r="AN31" s="345"/>
      <c r="AO31" s="345"/>
      <c r="AP31" s="345"/>
      <c r="AQ31" s="345"/>
      <c r="AT31" s="31"/>
      <c r="AU31" s="38" t="str">
        <f>IF(A31=4,CONCATENATE(B31+1988,"/",D31),IF(A31=5,CONCATENATE(B31+2018,"/",D31),CONCATENATE(B31+1925,"/",D31)))</f>
        <v>1925/0</v>
      </c>
      <c r="AV31" s="38" t="str">
        <f>IF(G31=4,CONCATENATE(H31+1988,"/",J31),IF(G31=5,CONCATENATE(H31+2018,"/",J31),CONCATENATE(H31+1925,"/",J31)))</f>
        <v>1925/0</v>
      </c>
      <c r="AW31" s="3" t="str">
        <f t="shared" si="7"/>
        <v xml:space="preserve"> </v>
      </c>
      <c r="AX31" s="3" t="str">
        <f t="shared" si="8"/>
        <v xml:space="preserve"> </v>
      </c>
      <c r="AY31" s="3" t="str">
        <f t="shared" si="9"/>
        <v xml:space="preserve"> </v>
      </c>
      <c r="BD31" s="33"/>
    </row>
    <row r="32" spans="1:58" ht="19.899999999999999" hidden="1" customHeight="1">
      <c r="A32" s="105" t="str">
        <f>IFERROR(_xlfn.IFS(様式!A43="昭和",3,様式!A43="平成",4,様式!A43="令和",5)," ")</f>
        <v xml:space="preserve"> </v>
      </c>
      <c r="B32" s="231">
        <f>様式!B43</f>
        <v>0</v>
      </c>
      <c r="C32" s="40" t="s">
        <v>1484</v>
      </c>
      <c r="D32" s="230">
        <f>様式!D43</f>
        <v>0</v>
      </c>
      <c r="E32" s="40" t="s">
        <v>1484</v>
      </c>
      <c r="F32" s="41"/>
      <c r="G32" s="105" t="str">
        <f>IFERROR(_xlfn.IFS(様式!G43="昭和",3,様式!G43="平成",4,様式!G43="令和",5)," ")</f>
        <v xml:space="preserve"> </v>
      </c>
      <c r="H32" s="231">
        <f>様式!H43</f>
        <v>0</v>
      </c>
      <c r="I32" s="40" t="s">
        <v>1484</v>
      </c>
      <c r="J32" s="230">
        <f>様式!J43</f>
        <v>0</v>
      </c>
      <c r="K32" s="40" t="s">
        <v>1484</v>
      </c>
      <c r="L32" s="41"/>
      <c r="M32" s="428">
        <f>様式!M43</f>
        <v>0</v>
      </c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29"/>
      <c r="AC32" s="430"/>
      <c r="AD32" s="34" t="str">
        <f t="shared" si="0"/>
        <v xml:space="preserve"> </v>
      </c>
      <c r="AE32" s="35" t="s">
        <v>1484</v>
      </c>
      <c r="AF32" s="36" t="str">
        <f t="shared" si="1"/>
        <v xml:space="preserve"> </v>
      </c>
      <c r="AG32" s="435"/>
      <c r="AH32" s="436"/>
      <c r="AI32" s="34" t="str">
        <f t="shared" si="2"/>
        <v xml:space="preserve"> </v>
      </c>
      <c r="AJ32" s="42" t="s">
        <v>1484</v>
      </c>
      <c r="AK32" s="35" t="str">
        <f t="shared" si="3"/>
        <v xml:space="preserve"> </v>
      </c>
      <c r="AL32" s="43" t="str">
        <f>IF(AG32=0," ",IF((AY32-AI32*12-AK32)&gt;0,(AY32-AI32*12-AK32)*10,0))</f>
        <v xml:space="preserve"> </v>
      </c>
      <c r="AM32" s="344"/>
      <c r="AN32" s="345"/>
      <c r="AO32" s="345"/>
      <c r="AP32" s="345"/>
      <c r="AQ32" s="345"/>
      <c r="AT32" s="31"/>
      <c r="AU32" s="38" t="str">
        <f>IF(A32=4,CONCATENATE(B32+1988,"/",D32),IF(A32=5,CONCATENATE(B32+2018,"/",D32),CONCATENATE(B32+1925,"/",D32)))</f>
        <v>1925/0</v>
      </c>
      <c r="AV32" s="38" t="str">
        <f>IF(G32=4,CONCATENATE(H32+1988,"/",J32),IF(G32=5,CONCATENATE(H32+2018,"/",J32),CONCATENATE(H32+1925,"/",J32)))</f>
        <v>1925/0</v>
      </c>
      <c r="AW32" s="3" t="str">
        <f t="shared" si="7"/>
        <v xml:space="preserve"> </v>
      </c>
      <c r="AX32" s="3" t="str">
        <f t="shared" si="8"/>
        <v xml:space="preserve"> </v>
      </c>
      <c r="AY32" s="3" t="str">
        <f t="shared" si="9"/>
        <v xml:space="preserve"> </v>
      </c>
      <c r="BD32" s="33"/>
    </row>
    <row r="33" spans="1:56" ht="19.899999999999999" hidden="1" customHeight="1">
      <c r="A33" s="105" t="str">
        <f>IFERROR(_xlfn.IFS(様式!A44="昭和",3,様式!A44="平成",4,様式!A44="令和",5)," ")</f>
        <v xml:space="preserve"> </v>
      </c>
      <c r="B33" s="231">
        <f>様式!B44</f>
        <v>0</v>
      </c>
      <c r="C33" s="40" t="s">
        <v>1484</v>
      </c>
      <c r="D33" s="230">
        <f>様式!D44</f>
        <v>0</v>
      </c>
      <c r="E33" s="40" t="s">
        <v>1484</v>
      </c>
      <c r="F33" s="41"/>
      <c r="G33" s="105" t="str">
        <f>IFERROR(_xlfn.IFS(様式!G44="昭和",3,様式!G44="平成",4,様式!G44="令和",5)," ")</f>
        <v xml:space="preserve"> </v>
      </c>
      <c r="H33" s="231">
        <f>様式!H44</f>
        <v>0</v>
      </c>
      <c r="I33" s="40" t="s">
        <v>1484</v>
      </c>
      <c r="J33" s="230">
        <f>様式!J44</f>
        <v>0</v>
      </c>
      <c r="K33" s="40" t="s">
        <v>1484</v>
      </c>
      <c r="L33" s="41"/>
      <c r="M33" s="428">
        <f>様式!M44</f>
        <v>0</v>
      </c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29"/>
      <c r="AC33" s="430"/>
      <c r="AD33" s="34" t="str">
        <f t="shared" si="0"/>
        <v xml:space="preserve"> </v>
      </c>
      <c r="AE33" s="35" t="s">
        <v>1484</v>
      </c>
      <c r="AF33" s="36" t="str">
        <f t="shared" si="1"/>
        <v xml:space="preserve"> </v>
      </c>
      <c r="AG33" s="435"/>
      <c r="AH33" s="436"/>
      <c r="AI33" s="34" t="str">
        <f t="shared" si="2"/>
        <v xml:space="preserve"> </v>
      </c>
      <c r="AJ33" s="42" t="s">
        <v>1484</v>
      </c>
      <c r="AK33" s="35" t="str">
        <f t="shared" si="3"/>
        <v xml:space="preserve"> </v>
      </c>
      <c r="AL33" s="43" t="str">
        <f t="shared" si="4"/>
        <v xml:space="preserve"> </v>
      </c>
      <c r="AM33" s="344"/>
      <c r="AN33" s="345"/>
      <c r="AO33" s="345"/>
      <c r="AP33" s="345"/>
      <c r="AQ33" s="345"/>
      <c r="AT33" s="31"/>
      <c r="AU33" s="38" t="str">
        <f t="shared" si="5"/>
        <v>1925/0</v>
      </c>
      <c r="AV33" s="38" t="str">
        <f t="shared" si="6"/>
        <v>1925/0</v>
      </c>
      <c r="AW33" s="3" t="str">
        <f t="shared" si="7"/>
        <v xml:space="preserve"> </v>
      </c>
      <c r="AX33" s="3" t="str">
        <f t="shared" si="8"/>
        <v xml:space="preserve"> </v>
      </c>
      <c r="AY33" s="3" t="str">
        <f t="shared" si="9"/>
        <v xml:space="preserve"> </v>
      </c>
      <c r="BD33" s="33"/>
    </row>
    <row r="34" spans="1:56" ht="19.899999999999999" hidden="1" customHeight="1">
      <c r="A34" s="105" t="str">
        <f>IFERROR(_xlfn.IFS(様式!A45="昭和",3,様式!A45="平成",4,様式!A45="令和",5)," ")</f>
        <v xml:space="preserve"> </v>
      </c>
      <c r="B34" s="231">
        <f>様式!B45</f>
        <v>0</v>
      </c>
      <c r="C34" s="40" t="s">
        <v>1484</v>
      </c>
      <c r="D34" s="230">
        <f>様式!D45</f>
        <v>0</v>
      </c>
      <c r="E34" s="40" t="s">
        <v>1484</v>
      </c>
      <c r="F34" s="41"/>
      <c r="G34" s="105" t="str">
        <f>IFERROR(_xlfn.IFS(様式!G45="昭和",3,様式!G45="平成",4,様式!G45="令和",5)," ")</f>
        <v xml:space="preserve"> </v>
      </c>
      <c r="H34" s="231">
        <f>様式!H45</f>
        <v>0</v>
      </c>
      <c r="I34" s="40" t="s">
        <v>1484</v>
      </c>
      <c r="J34" s="230">
        <f>様式!J45</f>
        <v>0</v>
      </c>
      <c r="K34" s="40" t="s">
        <v>1484</v>
      </c>
      <c r="L34" s="41"/>
      <c r="M34" s="428">
        <f>様式!M45</f>
        <v>0</v>
      </c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29"/>
      <c r="AA34" s="429"/>
      <c r="AB34" s="429"/>
      <c r="AC34" s="430"/>
      <c r="AD34" s="34" t="str">
        <f t="shared" si="0"/>
        <v xml:space="preserve"> </v>
      </c>
      <c r="AE34" s="35" t="s">
        <v>1484</v>
      </c>
      <c r="AF34" s="36" t="str">
        <f t="shared" si="1"/>
        <v xml:space="preserve"> </v>
      </c>
      <c r="AG34" s="435"/>
      <c r="AH34" s="436"/>
      <c r="AI34" s="34" t="str">
        <f t="shared" si="2"/>
        <v xml:space="preserve"> </v>
      </c>
      <c r="AJ34" s="42" t="s">
        <v>1484</v>
      </c>
      <c r="AK34" s="35" t="str">
        <f t="shared" si="3"/>
        <v xml:space="preserve"> </v>
      </c>
      <c r="AL34" s="43" t="str">
        <f>IF(AG34=0," ",IF((AY34-AI34*12-AK34)&gt;0,(AY34-AI34*12-AK34)*10,0))</f>
        <v xml:space="preserve"> </v>
      </c>
      <c r="AM34" s="344"/>
      <c r="AN34" s="345"/>
      <c r="AO34" s="345"/>
      <c r="AP34" s="345"/>
      <c r="AQ34" s="345"/>
      <c r="AT34" s="31"/>
      <c r="AU34" s="38" t="str">
        <f>IF(A34=4,CONCATENATE(B34+1988,"/",D34),IF(A34=5,CONCATENATE(B34+2018,"/",D34),CONCATENATE(B34+1925,"/",D34)))</f>
        <v>1925/0</v>
      </c>
      <c r="AV34" s="38" t="str">
        <f>IF(G34=4,CONCATENATE(H34+1988,"/",J34),IF(G34=5,CONCATENATE(H34+2018,"/",J34),CONCATENATE(H34+1925,"/",J34)))</f>
        <v>1925/0</v>
      </c>
      <c r="AW34" s="3" t="str">
        <f t="shared" si="7"/>
        <v xml:space="preserve"> </v>
      </c>
      <c r="AX34" s="3" t="str">
        <f t="shared" si="8"/>
        <v xml:space="preserve"> </v>
      </c>
      <c r="AY34" s="3" t="str">
        <f t="shared" si="9"/>
        <v xml:space="preserve"> </v>
      </c>
      <c r="BD34" s="33"/>
    </row>
    <row r="35" spans="1:56" ht="19.899999999999999" hidden="1" customHeight="1">
      <c r="A35" s="105" t="str">
        <f>IFERROR(_xlfn.IFS(様式!A46="昭和",3,様式!A46="平成",4,様式!A46="令和",5)," ")</f>
        <v xml:space="preserve"> </v>
      </c>
      <c r="B35" s="231">
        <f>様式!B46</f>
        <v>0</v>
      </c>
      <c r="C35" s="40" t="s">
        <v>1484</v>
      </c>
      <c r="D35" s="230">
        <f>様式!D46</f>
        <v>0</v>
      </c>
      <c r="E35" s="40" t="s">
        <v>1484</v>
      </c>
      <c r="F35" s="41"/>
      <c r="G35" s="105" t="str">
        <f>IFERROR(_xlfn.IFS(様式!G46="昭和",3,様式!G46="平成",4,様式!G46="令和",5)," ")</f>
        <v xml:space="preserve"> </v>
      </c>
      <c r="H35" s="231">
        <f>様式!H46</f>
        <v>0</v>
      </c>
      <c r="I35" s="40" t="s">
        <v>1484</v>
      </c>
      <c r="J35" s="230">
        <f>様式!J46</f>
        <v>0</v>
      </c>
      <c r="K35" s="40" t="s">
        <v>1484</v>
      </c>
      <c r="L35" s="41"/>
      <c r="M35" s="428">
        <f>様式!M46</f>
        <v>0</v>
      </c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29"/>
      <c r="Y35" s="429"/>
      <c r="Z35" s="429"/>
      <c r="AA35" s="429"/>
      <c r="AB35" s="429"/>
      <c r="AC35" s="430"/>
      <c r="AD35" s="34" t="str">
        <f t="shared" ref="AD35" si="10">IFERROR(IF(AX35&gt;0,(ROUNDDOWN(AX35/12,0))," ")," ")</f>
        <v xml:space="preserve"> </v>
      </c>
      <c r="AE35" s="35" t="s">
        <v>1484</v>
      </c>
      <c r="AF35" s="36" t="str">
        <f t="shared" ref="AF35" si="11">IFERROR(IF(AX35&gt;0,(AX35-AD35*12)," ")," ")</f>
        <v xml:space="preserve"> </v>
      </c>
      <c r="AG35" s="435"/>
      <c r="AH35" s="436"/>
      <c r="AI35" s="34" t="str">
        <f t="shared" ref="AI35" si="12">IFERROR(IF(AG35=0," ",IF(AY35/12&gt;=0,ROUNDDOWN(AY35/12,0),0))," ")</f>
        <v xml:space="preserve"> </v>
      </c>
      <c r="AJ35" s="42" t="s">
        <v>1484</v>
      </c>
      <c r="AK35" s="35" t="str">
        <f t="shared" ref="AK35" si="13">IFERROR(IF(AG35=0," ",IF((AY35-AI35*12)&gt;0,ROUNDDOWN((AY35-AI35*12),0),0))," ")</f>
        <v xml:space="preserve"> </v>
      </c>
      <c r="AL35" s="43" t="str">
        <f>IF(AG35=0," ",IF((AY35-AI35*12-AK35)&gt;0,(AY35-AI35*12-AK35)*10,0))</f>
        <v xml:space="preserve"> </v>
      </c>
      <c r="AM35" s="344"/>
      <c r="AN35" s="345"/>
      <c r="AO35" s="345"/>
      <c r="AP35" s="345"/>
      <c r="AQ35" s="345"/>
      <c r="AT35" s="31"/>
      <c r="AU35" s="38" t="str">
        <f>IF(A35=4,CONCATENATE(B35+1988,"/",D35),IF(A35=5,CONCATENATE(B35+2018,"/",D35),CONCATENATE(B35+1925,"/",D35)))</f>
        <v>1925/0</v>
      </c>
      <c r="AV35" s="38" t="str">
        <f>IF(G35=4,CONCATENATE(H35+1988,"/",J35),IF(G35=5,CONCATENATE(H35+2018,"/",J35),CONCATENATE(H35+1925,"/",J35)))</f>
        <v>1925/0</v>
      </c>
      <c r="AW35" s="3" t="str">
        <f t="shared" ref="AW35" si="14">IFERROR(IF(A35=0,-1,(DATEDIF($AU35,$AV35,"m")))," ")</f>
        <v xml:space="preserve"> </v>
      </c>
      <c r="AX35" s="3" t="str">
        <f t="shared" ref="AX35" si="15">IFERROR(AW35+1," ")</f>
        <v xml:space="preserve"> </v>
      </c>
      <c r="AY35" s="3" t="str">
        <f t="shared" ref="AY35" si="16">IFERROR(AX35*AG35/100," ")</f>
        <v xml:space="preserve"> </v>
      </c>
      <c r="BD35" s="33"/>
    </row>
    <row r="36" spans="1:56" ht="19.899999999999999" hidden="1" customHeight="1">
      <c r="A36" s="105" t="str">
        <f>IFERROR(_xlfn.IFS('経歴（別紙）'!A6="昭和",3,'経歴（別紙）'!A6="平成",4,'経歴（別紙）'!A6="令和",5)," ")</f>
        <v xml:space="preserve"> </v>
      </c>
      <c r="B36" s="231">
        <f>'経歴（別紙）'!B6</f>
        <v>0</v>
      </c>
      <c r="C36" s="4" t="s">
        <v>1484</v>
      </c>
      <c r="D36" s="230">
        <f>'経歴（別紙）'!D6</f>
        <v>0</v>
      </c>
      <c r="E36" s="40" t="s">
        <v>1484</v>
      </c>
      <c r="F36" s="41"/>
      <c r="G36" s="105" t="str">
        <f>IFERROR(_xlfn.IFS('経歴（別紙）'!G6="昭和",3,'経歴（別紙）'!G6="平成",4,'経歴（別紙）'!G6="令和",5)," ")</f>
        <v xml:space="preserve"> </v>
      </c>
      <c r="H36" s="231">
        <f>'経歴（別紙）'!H6</f>
        <v>0</v>
      </c>
      <c r="I36" s="40" t="s">
        <v>1484</v>
      </c>
      <c r="J36" s="231">
        <f>'経歴（別紙）'!J6</f>
        <v>0</v>
      </c>
      <c r="K36" s="40" t="s">
        <v>1484</v>
      </c>
      <c r="L36" s="41"/>
      <c r="M36" s="428">
        <f>'経歴（別紙）'!M6</f>
        <v>0</v>
      </c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29"/>
      <c r="Y36" s="429"/>
      <c r="Z36" s="429"/>
      <c r="AA36" s="429"/>
      <c r="AB36" s="429"/>
      <c r="AC36" s="430"/>
      <c r="AD36" s="34" t="str">
        <f t="shared" ref="AD36:AD66" si="17">IFERROR(IF(AX36&gt;0,(ROUNDDOWN(AX36/12,0))," ")," ")</f>
        <v xml:space="preserve"> </v>
      </c>
      <c r="AE36" s="35" t="s">
        <v>1484</v>
      </c>
      <c r="AF36" s="36" t="str">
        <f t="shared" ref="AF36:AF66" si="18">IFERROR(IF(AX36&gt;0,(AX36-AD36*12)," ")," ")</f>
        <v xml:space="preserve"> </v>
      </c>
      <c r="AG36" s="435"/>
      <c r="AH36" s="436"/>
      <c r="AI36" s="34" t="str">
        <f t="shared" ref="AI36:AI66" si="19">IFERROR(IF(AG36=0," ",IF(AY36/12&gt;=0,ROUNDDOWN(AY36/12,0),0))," ")</f>
        <v xml:space="preserve"> </v>
      </c>
      <c r="AJ36" s="42" t="s">
        <v>1484</v>
      </c>
      <c r="AK36" s="35" t="str">
        <f t="shared" ref="AK36:AK66" si="20">IFERROR(IF(AG36=0," ",IF((AY36-AI36*12)&gt;0,ROUNDDOWN((AY36-AI36*12),0),0))," ")</f>
        <v xml:space="preserve"> </v>
      </c>
      <c r="AL36" s="43" t="str">
        <f t="shared" ref="AL36:AL66" si="21">IF(AG36=0," ",IF((AY36-AI36*12-AK36)&gt;0,(AY36-AI36*12-AK36)*10,0))</f>
        <v xml:space="preserve"> </v>
      </c>
      <c r="AM36" s="344"/>
      <c r="AN36" s="345"/>
      <c r="AO36" s="345"/>
      <c r="AP36" s="345"/>
      <c r="AQ36" s="345"/>
      <c r="AT36" s="31"/>
      <c r="AU36" s="38" t="str">
        <f t="shared" ref="AU36:AU65" si="22">IF(A36=4,CONCATENATE(B36+1988,"/",D36),IF(A36=5,CONCATENATE(B36+2018,"/",D36),CONCATENATE(B36+1925,"/",D36)))</f>
        <v>1925/0</v>
      </c>
      <c r="AV36" s="38" t="str">
        <f t="shared" ref="AV36:AV65" si="23">IF(G36=4,CONCATENATE(H36+1988,"/",J36),IF(G36=5,CONCATENATE(H36+2018,"/",J36),CONCATENATE(H36+1925,"/",J36)))</f>
        <v>1925/0</v>
      </c>
      <c r="AW36" s="3" t="str">
        <f t="shared" ref="AW36:AW65" si="24">IFERROR(IF(A36=0,-1,(DATEDIF($AU36,$AV36,"m")))," ")</f>
        <v xml:space="preserve"> </v>
      </c>
      <c r="AX36" s="3" t="str">
        <f t="shared" ref="AX36:AX65" si="25">IFERROR(AW36+1," ")</f>
        <v xml:space="preserve"> </v>
      </c>
      <c r="AY36" s="3" t="str">
        <f t="shared" ref="AY36:AY65" si="26">IFERROR(AX36*AG36/100," ")</f>
        <v xml:space="preserve"> </v>
      </c>
      <c r="BD36" s="33"/>
    </row>
    <row r="37" spans="1:56" ht="19.899999999999999" hidden="1" customHeight="1">
      <c r="A37" s="105" t="str">
        <f>IFERROR(_xlfn.IFS('経歴（別紙）'!A7="昭和",3,'経歴（別紙）'!A7="平成",4,'経歴（別紙）'!A7="令和",5)," ")</f>
        <v xml:space="preserve"> </v>
      </c>
      <c r="B37" s="231">
        <f>'経歴（別紙）'!B7</f>
        <v>0</v>
      </c>
      <c r="C37" s="40" t="s">
        <v>1484</v>
      </c>
      <c r="D37" s="230">
        <f>'経歴（別紙）'!D7</f>
        <v>0</v>
      </c>
      <c r="E37" s="40" t="s">
        <v>1484</v>
      </c>
      <c r="F37" s="41"/>
      <c r="G37" s="105" t="str">
        <f>IFERROR(_xlfn.IFS('経歴（別紙）'!G7="昭和",3,'経歴（別紙）'!G7="平成",4,'経歴（別紙）'!G7="令和",5)," ")</f>
        <v xml:space="preserve"> </v>
      </c>
      <c r="H37" s="231">
        <f>'経歴（別紙）'!H7</f>
        <v>0</v>
      </c>
      <c r="I37" s="40" t="s">
        <v>1484</v>
      </c>
      <c r="J37" s="231">
        <f>'経歴（別紙）'!J7</f>
        <v>0</v>
      </c>
      <c r="K37" s="40" t="s">
        <v>1484</v>
      </c>
      <c r="L37" s="41"/>
      <c r="M37" s="428">
        <f>'経歴（別紙）'!M7</f>
        <v>0</v>
      </c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29"/>
      <c r="AA37" s="429"/>
      <c r="AB37" s="429"/>
      <c r="AC37" s="430"/>
      <c r="AD37" s="34" t="str">
        <f t="shared" si="17"/>
        <v xml:space="preserve"> </v>
      </c>
      <c r="AE37" s="35" t="s">
        <v>1484</v>
      </c>
      <c r="AF37" s="36" t="str">
        <f t="shared" si="18"/>
        <v xml:space="preserve"> </v>
      </c>
      <c r="AG37" s="435"/>
      <c r="AH37" s="436"/>
      <c r="AI37" s="34" t="str">
        <f t="shared" si="19"/>
        <v xml:space="preserve"> </v>
      </c>
      <c r="AJ37" s="42" t="s">
        <v>1484</v>
      </c>
      <c r="AK37" s="35" t="str">
        <f t="shared" si="20"/>
        <v xml:space="preserve"> </v>
      </c>
      <c r="AL37" s="43" t="str">
        <f t="shared" si="21"/>
        <v xml:space="preserve"> </v>
      </c>
      <c r="AM37" s="344"/>
      <c r="AN37" s="345"/>
      <c r="AO37" s="345"/>
      <c r="AP37" s="345"/>
      <c r="AQ37" s="345"/>
      <c r="AT37" s="31"/>
      <c r="AU37" s="38" t="str">
        <f t="shared" si="22"/>
        <v>1925/0</v>
      </c>
      <c r="AV37" s="38" t="str">
        <f t="shared" si="23"/>
        <v>1925/0</v>
      </c>
      <c r="AW37" s="3" t="str">
        <f t="shared" si="24"/>
        <v xml:space="preserve"> </v>
      </c>
      <c r="AX37" s="3" t="str">
        <f t="shared" si="25"/>
        <v xml:space="preserve"> </v>
      </c>
      <c r="AY37" s="3" t="str">
        <f t="shared" si="26"/>
        <v xml:space="preserve"> </v>
      </c>
      <c r="BD37" s="33"/>
    </row>
    <row r="38" spans="1:56" ht="19.899999999999999" hidden="1" customHeight="1">
      <c r="A38" s="105" t="str">
        <f>IFERROR(_xlfn.IFS('経歴（別紙）'!A8="昭和",3,'経歴（別紙）'!A8="平成",4,'経歴（別紙）'!A8="令和",5)," ")</f>
        <v xml:space="preserve"> </v>
      </c>
      <c r="B38" s="231">
        <f>'経歴（別紙）'!B8</f>
        <v>0</v>
      </c>
      <c r="C38" s="40" t="s">
        <v>1484</v>
      </c>
      <c r="D38" s="230">
        <f>'経歴（別紙）'!D8</f>
        <v>0</v>
      </c>
      <c r="E38" s="40" t="s">
        <v>1484</v>
      </c>
      <c r="F38" s="41"/>
      <c r="G38" s="105" t="str">
        <f>IFERROR(_xlfn.IFS('経歴（別紙）'!G8="昭和",3,'経歴（別紙）'!G8="平成",4,'経歴（別紙）'!G8="令和",5)," ")</f>
        <v xml:space="preserve"> </v>
      </c>
      <c r="H38" s="231">
        <f>'経歴（別紙）'!H8</f>
        <v>0</v>
      </c>
      <c r="I38" s="40" t="s">
        <v>1484</v>
      </c>
      <c r="J38" s="231">
        <f>'経歴（別紙）'!J8</f>
        <v>0</v>
      </c>
      <c r="K38" s="40" t="s">
        <v>1484</v>
      </c>
      <c r="L38" s="41"/>
      <c r="M38" s="428">
        <f>'経歴（別紙）'!M8</f>
        <v>0</v>
      </c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29"/>
      <c r="Y38" s="429"/>
      <c r="Z38" s="429"/>
      <c r="AA38" s="429"/>
      <c r="AB38" s="429"/>
      <c r="AC38" s="430"/>
      <c r="AD38" s="34" t="str">
        <f t="shared" si="17"/>
        <v xml:space="preserve"> </v>
      </c>
      <c r="AE38" s="35" t="s">
        <v>1484</v>
      </c>
      <c r="AF38" s="36" t="str">
        <f t="shared" si="18"/>
        <v xml:space="preserve"> </v>
      </c>
      <c r="AG38" s="435"/>
      <c r="AH38" s="436"/>
      <c r="AI38" s="34" t="str">
        <f t="shared" si="19"/>
        <v xml:space="preserve"> </v>
      </c>
      <c r="AJ38" s="42" t="s">
        <v>1484</v>
      </c>
      <c r="AK38" s="35" t="str">
        <f t="shared" si="20"/>
        <v xml:space="preserve"> </v>
      </c>
      <c r="AL38" s="43" t="str">
        <f t="shared" si="21"/>
        <v xml:space="preserve"> </v>
      </c>
      <c r="AM38" s="344"/>
      <c r="AN38" s="345"/>
      <c r="AO38" s="345"/>
      <c r="AP38" s="345"/>
      <c r="AQ38" s="345"/>
      <c r="AT38" s="31"/>
      <c r="AU38" s="38" t="str">
        <f t="shared" si="22"/>
        <v>1925/0</v>
      </c>
      <c r="AV38" s="38" t="str">
        <f t="shared" si="23"/>
        <v>1925/0</v>
      </c>
      <c r="AW38" s="3" t="str">
        <f t="shared" si="24"/>
        <v xml:space="preserve"> </v>
      </c>
      <c r="AX38" s="3" t="str">
        <f t="shared" si="25"/>
        <v xml:space="preserve"> </v>
      </c>
      <c r="AY38" s="3" t="str">
        <f t="shared" si="26"/>
        <v xml:space="preserve"> </v>
      </c>
      <c r="BD38" s="33"/>
    </row>
    <row r="39" spans="1:56" ht="19.899999999999999" hidden="1" customHeight="1">
      <c r="A39" s="105" t="str">
        <f>IFERROR(_xlfn.IFS('経歴（別紙）'!A9="昭和",3,'経歴（別紙）'!A9="平成",4,'経歴（別紙）'!A9="令和",5)," ")</f>
        <v xml:space="preserve"> </v>
      </c>
      <c r="B39" s="231">
        <f>'経歴（別紙）'!B9</f>
        <v>0</v>
      </c>
      <c r="C39" s="40" t="s">
        <v>1484</v>
      </c>
      <c r="D39" s="230">
        <f>'経歴（別紙）'!D9</f>
        <v>0</v>
      </c>
      <c r="E39" s="40" t="s">
        <v>1484</v>
      </c>
      <c r="F39" s="41"/>
      <c r="G39" s="105" t="str">
        <f>IFERROR(_xlfn.IFS('経歴（別紙）'!G9="昭和",3,'経歴（別紙）'!G9="平成",4,'経歴（別紙）'!G9="令和",5)," ")</f>
        <v xml:space="preserve"> </v>
      </c>
      <c r="H39" s="231">
        <f>'経歴（別紙）'!H9</f>
        <v>0</v>
      </c>
      <c r="I39" s="40" t="s">
        <v>1484</v>
      </c>
      <c r="J39" s="231">
        <f>'経歴（別紙）'!J9</f>
        <v>0</v>
      </c>
      <c r="K39" s="40" t="s">
        <v>1484</v>
      </c>
      <c r="L39" s="41"/>
      <c r="M39" s="428">
        <f>'経歴（別紙）'!M9</f>
        <v>0</v>
      </c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30"/>
      <c r="AD39" s="34" t="str">
        <f t="shared" si="17"/>
        <v xml:space="preserve"> </v>
      </c>
      <c r="AE39" s="35" t="s">
        <v>1484</v>
      </c>
      <c r="AF39" s="36" t="str">
        <f t="shared" si="18"/>
        <v xml:space="preserve"> </v>
      </c>
      <c r="AG39" s="435"/>
      <c r="AH39" s="436"/>
      <c r="AI39" s="34" t="str">
        <f t="shared" si="19"/>
        <v xml:space="preserve"> </v>
      </c>
      <c r="AJ39" s="42" t="s">
        <v>1484</v>
      </c>
      <c r="AK39" s="35" t="str">
        <f t="shared" si="20"/>
        <v xml:space="preserve"> </v>
      </c>
      <c r="AL39" s="43" t="str">
        <f t="shared" si="21"/>
        <v xml:space="preserve"> </v>
      </c>
      <c r="AM39" s="344"/>
      <c r="AN39" s="345"/>
      <c r="AO39" s="345"/>
      <c r="AP39" s="345"/>
      <c r="AQ39" s="345"/>
      <c r="AT39" s="31"/>
      <c r="AU39" s="38" t="str">
        <f t="shared" si="22"/>
        <v>1925/0</v>
      </c>
      <c r="AV39" s="38" t="str">
        <f t="shared" si="23"/>
        <v>1925/0</v>
      </c>
      <c r="AW39" s="3" t="str">
        <f t="shared" si="24"/>
        <v xml:space="preserve"> </v>
      </c>
      <c r="AX39" s="3" t="str">
        <f t="shared" si="25"/>
        <v xml:space="preserve"> </v>
      </c>
      <c r="AY39" s="3" t="str">
        <f t="shared" si="26"/>
        <v xml:space="preserve"> </v>
      </c>
      <c r="BD39" s="33"/>
    </row>
    <row r="40" spans="1:56" ht="19.899999999999999" hidden="1" customHeight="1">
      <c r="A40" s="105" t="str">
        <f>IFERROR(_xlfn.IFS('経歴（別紙）'!A10="昭和",3,'経歴（別紙）'!A10="平成",4,'経歴（別紙）'!A10="令和",5)," ")</f>
        <v xml:space="preserve"> </v>
      </c>
      <c r="B40" s="231">
        <f>'経歴（別紙）'!B10</f>
        <v>0</v>
      </c>
      <c r="C40" s="40" t="s">
        <v>1484</v>
      </c>
      <c r="D40" s="230">
        <f>'経歴（別紙）'!D10</f>
        <v>0</v>
      </c>
      <c r="E40" s="40" t="s">
        <v>1484</v>
      </c>
      <c r="F40" s="41"/>
      <c r="G40" s="105" t="str">
        <f>IFERROR(_xlfn.IFS('経歴（別紙）'!G10="昭和",3,'経歴（別紙）'!G10="平成",4,'経歴（別紙）'!G10="令和",5)," ")</f>
        <v xml:space="preserve"> </v>
      </c>
      <c r="H40" s="231">
        <f>'経歴（別紙）'!H10</f>
        <v>0</v>
      </c>
      <c r="I40" s="40" t="s">
        <v>1484</v>
      </c>
      <c r="J40" s="231">
        <f>'経歴（別紙）'!J10</f>
        <v>0</v>
      </c>
      <c r="K40" s="40" t="s">
        <v>1484</v>
      </c>
      <c r="L40" s="41"/>
      <c r="M40" s="428">
        <f>'経歴（別紙）'!M10</f>
        <v>0</v>
      </c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30"/>
      <c r="AD40" s="34" t="str">
        <f t="shared" si="17"/>
        <v xml:space="preserve"> </v>
      </c>
      <c r="AE40" s="35" t="s">
        <v>1484</v>
      </c>
      <c r="AF40" s="36" t="str">
        <f t="shared" si="18"/>
        <v xml:space="preserve"> </v>
      </c>
      <c r="AG40" s="435"/>
      <c r="AH40" s="436"/>
      <c r="AI40" s="34" t="str">
        <f t="shared" si="19"/>
        <v xml:space="preserve"> </v>
      </c>
      <c r="AJ40" s="42" t="s">
        <v>1484</v>
      </c>
      <c r="AK40" s="35" t="str">
        <f t="shared" si="20"/>
        <v xml:space="preserve"> </v>
      </c>
      <c r="AL40" s="43" t="str">
        <f t="shared" si="21"/>
        <v xml:space="preserve"> </v>
      </c>
      <c r="AM40" s="344"/>
      <c r="AN40" s="345"/>
      <c r="AO40" s="345"/>
      <c r="AP40" s="345"/>
      <c r="AQ40" s="345"/>
      <c r="AT40" s="31"/>
      <c r="AU40" s="38" t="str">
        <f t="shared" si="22"/>
        <v>1925/0</v>
      </c>
      <c r="AV40" s="38" t="str">
        <f t="shared" si="23"/>
        <v>1925/0</v>
      </c>
      <c r="AW40" s="3" t="str">
        <f t="shared" si="24"/>
        <v xml:space="preserve"> </v>
      </c>
      <c r="AX40" s="3" t="str">
        <f t="shared" si="25"/>
        <v xml:space="preserve"> </v>
      </c>
      <c r="AY40" s="3" t="str">
        <f t="shared" si="26"/>
        <v xml:space="preserve"> </v>
      </c>
      <c r="BD40" s="33"/>
    </row>
    <row r="41" spans="1:56" ht="19.899999999999999" hidden="1" customHeight="1">
      <c r="A41" s="105" t="str">
        <f>IFERROR(_xlfn.IFS('経歴（別紙）'!A11="昭和",3,'経歴（別紙）'!A11="平成",4,'経歴（別紙）'!A11="令和",5)," ")</f>
        <v xml:space="preserve"> </v>
      </c>
      <c r="B41" s="231">
        <f>'経歴（別紙）'!B11</f>
        <v>0</v>
      </c>
      <c r="C41" s="40" t="s">
        <v>1484</v>
      </c>
      <c r="D41" s="230">
        <f>'経歴（別紙）'!D11</f>
        <v>0</v>
      </c>
      <c r="E41" s="40" t="s">
        <v>1484</v>
      </c>
      <c r="F41" s="41"/>
      <c r="G41" s="105" t="str">
        <f>IFERROR(_xlfn.IFS('経歴（別紙）'!G11="昭和",3,'経歴（別紙）'!G11="平成",4,'経歴（別紙）'!G11="令和",5)," ")</f>
        <v xml:space="preserve"> </v>
      </c>
      <c r="H41" s="231">
        <f>'経歴（別紙）'!H11</f>
        <v>0</v>
      </c>
      <c r="I41" s="40" t="s">
        <v>1484</v>
      </c>
      <c r="J41" s="231">
        <f>'経歴（別紙）'!J11</f>
        <v>0</v>
      </c>
      <c r="K41" s="40" t="s">
        <v>1484</v>
      </c>
      <c r="L41" s="41"/>
      <c r="M41" s="428">
        <f>'経歴（別紙）'!M11</f>
        <v>0</v>
      </c>
      <c r="N41" s="429"/>
      <c r="O41" s="429"/>
      <c r="P41" s="429"/>
      <c r="Q41" s="429"/>
      <c r="R41" s="429"/>
      <c r="S41" s="429"/>
      <c r="T41" s="429"/>
      <c r="U41" s="429"/>
      <c r="V41" s="429"/>
      <c r="W41" s="429"/>
      <c r="X41" s="429"/>
      <c r="Y41" s="429"/>
      <c r="Z41" s="429"/>
      <c r="AA41" s="429"/>
      <c r="AB41" s="429"/>
      <c r="AC41" s="430"/>
      <c r="AD41" s="34" t="str">
        <f t="shared" si="17"/>
        <v xml:space="preserve"> </v>
      </c>
      <c r="AE41" s="35" t="s">
        <v>1484</v>
      </c>
      <c r="AF41" s="36" t="str">
        <f t="shared" si="18"/>
        <v xml:space="preserve"> </v>
      </c>
      <c r="AG41" s="435"/>
      <c r="AH41" s="436"/>
      <c r="AI41" s="34" t="str">
        <f t="shared" si="19"/>
        <v xml:space="preserve"> </v>
      </c>
      <c r="AJ41" s="42" t="s">
        <v>1484</v>
      </c>
      <c r="AK41" s="35" t="str">
        <f t="shared" si="20"/>
        <v xml:space="preserve"> </v>
      </c>
      <c r="AL41" s="43" t="str">
        <f t="shared" si="21"/>
        <v xml:space="preserve"> </v>
      </c>
      <c r="AM41" s="344"/>
      <c r="AN41" s="345"/>
      <c r="AO41" s="345"/>
      <c r="AP41" s="345"/>
      <c r="AQ41" s="345"/>
      <c r="AT41" s="31"/>
      <c r="AU41" s="38" t="str">
        <f t="shared" si="22"/>
        <v>1925/0</v>
      </c>
      <c r="AV41" s="38" t="str">
        <f t="shared" si="23"/>
        <v>1925/0</v>
      </c>
      <c r="AW41" s="3" t="str">
        <f t="shared" si="24"/>
        <v xml:space="preserve"> </v>
      </c>
      <c r="AX41" s="3" t="str">
        <f t="shared" si="25"/>
        <v xml:space="preserve"> </v>
      </c>
      <c r="AY41" s="3" t="str">
        <f t="shared" si="26"/>
        <v xml:space="preserve"> </v>
      </c>
      <c r="BD41" s="33"/>
    </row>
    <row r="42" spans="1:56" ht="19.899999999999999" hidden="1" customHeight="1">
      <c r="A42" s="105" t="str">
        <f>IFERROR(_xlfn.IFS('経歴（別紙）'!A12="昭和",3,'経歴（別紙）'!A12="平成",4,'経歴（別紙）'!A12="令和",5)," ")</f>
        <v xml:space="preserve"> </v>
      </c>
      <c r="B42" s="231">
        <f>'経歴（別紙）'!B12</f>
        <v>0</v>
      </c>
      <c r="C42" s="40" t="s">
        <v>1484</v>
      </c>
      <c r="D42" s="230">
        <f>'経歴（別紙）'!D12</f>
        <v>0</v>
      </c>
      <c r="E42" s="40" t="s">
        <v>1484</v>
      </c>
      <c r="F42" s="41"/>
      <c r="G42" s="105" t="str">
        <f>IFERROR(_xlfn.IFS('経歴（別紙）'!G12="昭和",3,'経歴（別紙）'!G12="平成",4,'経歴（別紙）'!G12="令和",5)," ")</f>
        <v xml:space="preserve"> </v>
      </c>
      <c r="H42" s="231">
        <f>'経歴（別紙）'!H12</f>
        <v>0</v>
      </c>
      <c r="I42" s="40" t="s">
        <v>1484</v>
      </c>
      <c r="J42" s="231">
        <f>'経歴（別紙）'!J12</f>
        <v>0</v>
      </c>
      <c r="K42" s="40" t="s">
        <v>1484</v>
      </c>
      <c r="L42" s="41"/>
      <c r="M42" s="428">
        <f>'経歴（別紙）'!M12</f>
        <v>0</v>
      </c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29"/>
      <c r="Y42" s="429"/>
      <c r="Z42" s="429"/>
      <c r="AA42" s="429"/>
      <c r="AB42" s="429"/>
      <c r="AC42" s="430"/>
      <c r="AD42" s="34" t="str">
        <f t="shared" si="17"/>
        <v xml:space="preserve"> </v>
      </c>
      <c r="AE42" s="35" t="s">
        <v>1484</v>
      </c>
      <c r="AF42" s="36" t="str">
        <f t="shared" si="18"/>
        <v xml:space="preserve"> </v>
      </c>
      <c r="AG42" s="435"/>
      <c r="AH42" s="436"/>
      <c r="AI42" s="34" t="str">
        <f t="shared" si="19"/>
        <v xml:space="preserve"> </v>
      </c>
      <c r="AJ42" s="42" t="s">
        <v>1484</v>
      </c>
      <c r="AK42" s="35" t="str">
        <f t="shared" si="20"/>
        <v xml:space="preserve"> </v>
      </c>
      <c r="AL42" s="43" t="str">
        <f t="shared" si="21"/>
        <v xml:space="preserve"> </v>
      </c>
      <c r="AM42" s="344"/>
      <c r="AN42" s="345"/>
      <c r="AO42" s="345"/>
      <c r="AP42" s="345"/>
      <c r="AQ42" s="345"/>
      <c r="AT42" s="31"/>
      <c r="AU42" s="38" t="str">
        <f t="shared" si="22"/>
        <v>1925/0</v>
      </c>
      <c r="AV42" s="38" t="str">
        <f t="shared" si="23"/>
        <v>1925/0</v>
      </c>
      <c r="AW42" s="3" t="str">
        <f t="shared" si="24"/>
        <v xml:space="preserve"> </v>
      </c>
      <c r="AX42" s="3" t="str">
        <f t="shared" si="25"/>
        <v xml:space="preserve"> </v>
      </c>
      <c r="AY42" s="3" t="str">
        <f t="shared" si="26"/>
        <v xml:space="preserve"> </v>
      </c>
      <c r="BD42" s="33"/>
    </row>
    <row r="43" spans="1:56" ht="19.899999999999999" hidden="1" customHeight="1">
      <c r="A43" s="105" t="str">
        <f>IFERROR(_xlfn.IFS('経歴（別紙）'!A13="昭和",3,'経歴（別紙）'!A13="平成",4,'経歴（別紙）'!A13="令和",5)," ")</f>
        <v xml:space="preserve"> </v>
      </c>
      <c r="B43" s="231">
        <f>'経歴（別紙）'!B13</f>
        <v>0</v>
      </c>
      <c r="C43" s="40" t="s">
        <v>1484</v>
      </c>
      <c r="D43" s="230">
        <f>'経歴（別紙）'!D13</f>
        <v>0</v>
      </c>
      <c r="E43" s="40" t="s">
        <v>1484</v>
      </c>
      <c r="F43" s="41"/>
      <c r="G43" s="105" t="str">
        <f>IFERROR(_xlfn.IFS('経歴（別紙）'!G13="昭和",3,'経歴（別紙）'!G13="平成",4,'経歴（別紙）'!G13="令和",5)," ")</f>
        <v xml:space="preserve"> </v>
      </c>
      <c r="H43" s="231">
        <f>'経歴（別紙）'!H13</f>
        <v>0</v>
      </c>
      <c r="I43" s="40" t="s">
        <v>1484</v>
      </c>
      <c r="J43" s="231">
        <f>'経歴（別紙）'!J13</f>
        <v>0</v>
      </c>
      <c r="K43" s="40" t="s">
        <v>1484</v>
      </c>
      <c r="L43" s="41"/>
      <c r="M43" s="428">
        <f>'経歴（別紙）'!M13</f>
        <v>0</v>
      </c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29"/>
      <c r="Y43" s="429"/>
      <c r="Z43" s="429"/>
      <c r="AA43" s="429"/>
      <c r="AB43" s="429"/>
      <c r="AC43" s="430"/>
      <c r="AD43" s="34" t="str">
        <f t="shared" si="17"/>
        <v xml:space="preserve"> </v>
      </c>
      <c r="AE43" s="35" t="s">
        <v>1484</v>
      </c>
      <c r="AF43" s="36" t="str">
        <f t="shared" si="18"/>
        <v xml:space="preserve"> </v>
      </c>
      <c r="AG43" s="435"/>
      <c r="AH43" s="436"/>
      <c r="AI43" s="34" t="str">
        <f t="shared" si="19"/>
        <v xml:space="preserve"> </v>
      </c>
      <c r="AJ43" s="42" t="s">
        <v>1484</v>
      </c>
      <c r="AK43" s="35" t="str">
        <f t="shared" si="20"/>
        <v xml:space="preserve"> </v>
      </c>
      <c r="AL43" s="43" t="str">
        <f t="shared" si="21"/>
        <v xml:space="preserve"> </v>
      </c>
      <c r="AM43" s="344"/>
      <c r="AN43" s="345"/>
      <c r="AO43" s="345"/>
      <c r="AP43" s="345"/>
      <c r="AQ43" s="345"/>
      <c r="AT43" s="31"/>
      <c r="AU43" s="38" t="str">
        <f t="shared" si="22"/>
        <v>1925/0</v>
      </c>
      <c r="AV43" s="38" t="str">
        <f t="shared" si="23"/>
        <v>1925/0</v>
      </c>
      <c r="AW43" s="3" t="str">
        <f t="shared" si="24"/>
        <v xml:space="preserve"> </v>
      </c>
      <c r="AX43" s="3" t="str">
        <f t="shared" si="25"/>
        <v xml:space="preserve"> </v>
      </c>
      <c r="AY43" s="3" t="str">
        <f t="shared" si="26"/>
        <v xml:space="preserve"> </v>
      </c>
      <c r="BD43" s="33"/>
    </row>
    <row r="44" spans="1:56" ht="19.899999999999999" hidden="1" customHeight="1">
      <c r="A44" s="105" t="str">
        <f>IFERROR(_xlfn.IFS('経歴（別紙）'!A14="昭和",3,'経歴（別紙）'!A14="平成",4,'経歴（別紙）'!A14="令和",5)," ")</f>
        <v xml:space="preserve"> </v>
      </c>
      <c r="B44" s="231">
        <f>'経歴（別紙）'!B14</f>
        <v>0</v>
      </c>
      <c r="C44" s="40" t="s">
        <v>1484</v>
      </c>
      <c r="D44" s="230">
        <f>'経歴（別紙）'!D14</f>
        <v>0</v>
      </c>
      <c r="E44" s="40" t="s">
        <v>1484</v>
      </c>
      <c r="F44" s="41"/>
      <c r="G44" s="105" t="str">
        <f>IFERROR(_xlfn.IFS('経歴（別紙）'!G14="昭和",3,'経歴（別紙）'!G14="平成",4,'経歴（別紙）'!G14="令和",5)," ")</f>
        <v xml:space="preserve"> </v>
      </c>
      <c r="H44" s="231">
        <f>'経歴（別紙）'!H14</f>
        <v>0</v>
      </c>
      <c r="I44" s="40" t="s">
        <v>1484</v>
      </c>
      <c r="J44" s="231">
        <f>'経歴（別紙）'!J14</f>
        <v>0</v>
      </c>
      <c r="K44" s="40" t="s">
        <v>1484</v>
      </c>
      <c r="L44" s="41"/>
      <c r="M44" s="428">
        <f>'経歴（別紙）'!M14</f>
        <v>0</v>
      </c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29"/>
      <c r="Y44" s="429"/>
      <c r="Z44" s="429"/>
      <c r="AA44" s="429"/>
      <c r="AB44" s="429"/>
      <c r="AC44" s="430"/>
      <c r="AD44" s="34" t="str">
        <f t="shared" si="17"/>
        <v xml:space="preserve"> </v>
      </c>
      <c r="AE44" s="35" t="s">
        <v>1484</v>
      </c>
      <c r="AF44" s="36" t="str">
        <f t="shared" si="18"/>
        <v xml:space="preserve"> </v>
      </c>
      <c r="AG44" s="435"/>
      <c r="AH44" s="436"/>
      <c r="AI44" s="34" t="str">
        <f t="shared" si="19"/>
        <v xml:space="preserve"> </v>
      </c>
      <c r="AJ44" s="42" t="s">
        <v>1484</v>
      </c>
      <c r="AK44" s="35" t="str">
        <f t="shared" si="20"/>
        <v xml:space="preserve"> </v>
      </c>
      <c r="AL44" s="43" t="str">
        <f t="shared" si="21"/>
        <v xml:space="preserve"> </v>
      </c>
      <c r="AM44" s="344"/>
      <c r="AN44" s="345"/>
      <c r="AO44" s="345"/>
      <c r="AP44" s="345"/>
      <c r="AQ44" s="345"/>
      <c r="AT44" s="31"/>
      <c r="AU44" s="38" t="str">
        <f t="shared" si="22"/>
        <v>1925/0</v>
      </c>
      <c r="AV44" s="38" t="str">
        <f t="shared" si="23"/>
        <v>1925/0</v>
      </c>
      <c r="AW44" s="3" t="str">
        <f t="shared" si="24"/>
        <v xml:space="preserve"> </v>
      </c>
      <c r="AX44" s="3" t="str">
        <f t="shared" si="25"/>
        <v xml:space="preserve"> </v>
      </c>
      <c r="AY44" s="3" t="str">
        <f t="shared" si="26"/>
        <v xml:space="preserve"> </v>
      </c>
      <c r="BD44" s="33"/>
    </row>
    <row r="45" spans="1:56" ht="19.899999999999999" hidden="1" customHeight="1">
      <c r="A45" s="105" t="str">
        <f>IFERROR(_xlfn.IFS('経歴（別紙）'!A15="昭和",3,'経歴（別紙）'!A15="平成",4,'経歴（別紙）'!A15="令和",5)," ")</f>
        <v xml:space="preserve"> </v>
      </c>
      <c r="B45" s="231">
        <f>'経歴（別紙）'!B15</f>
        <v>0</v>
      </c>
      <c r="C45" s="40" t="s">
        <v>1484</v>
      </c>
      <c r="D45" s="230">
        <f>'経歴（別紙）'!D15</f>
        <v>0</v>
      </c>
      <c r="E45" s="40" t="s">
        <v>1484</v>
      </c>
      <c r="F45" s="41"/>
      <c r="G45" s="105" t="str">
        <f>IFERROR(_xlfn.IFS('経歴（別紙）'!G15="昭和",3,'経歴（別紙）'!G15="平成",4,'経歴（別紙）'!G15="令和",5)," ")</f>
        <v xml:space="preserve"> </v>
      </c>
      <c r="H45" s="231">
        <f>'経歴（別紙）'!H15</f>
        <v>0</v>
      </c>
      <c r="I45" s="40" t="s">
        <v>1484</v>
      </c>
      <c r="J45" s="231">
        <f>'経歴（別紙）'!J15</f>
        <v>0</v>
      </c>
      <c r="K45" s="40" t="s">
        <v>1484</v>
      </c>
      <c r="L45" s="41"/>
      <c r="M45" s="428">
        <f>'経歴（別紙）'!M15</f>
        <v>0</v>
      </c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429"/>
      <c r="AA45" s="429"/>
      <c r="AB45" s="429"/>
      <c r="AC45" s="430"/>
      <c r="AD45" s="34" t="str">
        <f t="shared" si="17"/>
        <v xml:space="preserve"> </v>
      </c>
      <c r="AE45" s="35" t="s">
        <v>1484</v>
      </c>
      <c r="AF45" s="36" t="str">
        <f t="shared" si="18"/>
        <v xml:space="preserve"> </v>
      </c>
      <c r="AG45" s="435"/>
      <c r="AH45" s="436"/>
      <c r="AI45" s="34" t="str">
        <f t="shared" si="19"/>
        <v xml:space="preserve"> </v>
      </c>
      <c r="AJ45" s="42" t="s">
        <v>1484</v>
      </c>
      <c r="AK45" s="35" t="str">
        <f t="shared" si="20"/>
        <v xml:space="preserve"> </v>
      </c>
      <c r="AL45" s="43" t="str">
        <f t="shared" si="21"/>
        <v xml:space="preserve"> </v>
      </c>
      <c r="AM45" s="344"/>
      <c r="AN45" s="345"/>
      <c r="AO45" s="345"/>
      <c r="AP45" s="345"/>
      <c r="AQ45" s="345"/>
      <c r="AT45" s="31"/>
      <c r="AU45" s="38" t="str">
        <f t="shared" ref="AU45:AU64" si="27">IF(A45=4,CONCATENATE(B45+1988,"/",D45),IF(A45=5,CONCATENATE(B45+2018,"/",D45),CONCATENATE(B45+1925,"/",D45)))</f>
        <v>1925/0</v>
      </c>
      <c r="AV45" s="38" t="str">
        <f t="shared" ref="AV45:AV64" si="28">IF(G45=4,CONCATENATE(H45+1988,"/",J45),IF(G45=5,CONCATENATE(H45+2018,"/",J45),CONCATENATE(H45+1925,"/",J45)))</f>
        <v>1925/0</v>
      </c>
      <c r="AW45" s="3" t="str">
        <f t="shared" ref="AW45:AW64" si="29">IFERROR(IF(A45=0,-1,(DATEDIF($AU45,$AV45,"m")))," ")</f>
        <v xml:space="preserve"> </v>
      </c>
      <c r="AX45" s="3" t="str">
        <f t="shared" ref="AX45:AX64" si="30">IFERROR(AW45+1," ")</f>
        <v xml:space="preserve"> </v>
      </c>
      <c r="AY45" s="3" t="str">
        <f t="shared" ref="AY45:AY64" si="31">IFERROR(AX45*AG45/100," ")</f>
        <v xml:space="preserve"> </v>
      </c>
      <c r="BD45" s="33"/>
    </row>
    <row r="46" spans="1:56" ht="19.899999999999999" hidden="1" customHeight="1">
      <c r="A46" s="105" t="str">
        <f>IFERROR(_xlfn.IFS('経歴（別紙）'!A16="昭和",3,'経歴（別紙）'!A16="平成",4,'経歴（別紙）'!A16="令和",5)," ")</f>
        <v xml:space="preserve"> </v>
      </c>
      <c r="B46" s="231">
        <f>'経歴（別紙）'!B16</f>
        <v>0</v>
      </c>
      <c r="C46" s="40" t="s">
        <v>1484</v>
      </c>
      <c r="D46" s="230">
        <f>'経歴（別紙）'!D16</f>
        <v>0</v>
      </c>
      <c r="E46" s="40" t="s">
        <v>1484</v>
      </c>
      <c r="F46" s="41"/>
      <c r="G46" s="105" t="str">
        <f>IFERROR(_xlfn.IFS('経歴（別紙）'!G16="昭和",3,'経歴（別紙）'!G16="平成",4,'経歴（別紙）'!G16="令和",5)," ")</f>
        <v xml:space="preserve"> </v>
      </c>
      <c r="H46" s="231">
        <f>'経歴（別紙）'!H16</f>
        <v>0</v>
      </c>
      <c r="I46" s="40" t="s">
        <v>1484</v>
      </c>
      <c r="J46" s="231">
        <f>'経歴（別紙）'!J16</f>
        <v>0</v>
      </c>
      <c r="K46" s="40" t="s">
        <v>1484</v>
      </c>
      <c r="L46" s="41"/>
      <c r="M46" s="428">
        <f>'経歴（別紙）'!M16</f>
        <v>0</v>
      </c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30"/>
      <c r="AD46" s="34" t="str">
        <f t="shared" si="17"/>
        <v xml:space="preserve"> </v>
      </c>
      <c r="AE46" s="35" t="s">
        <v>1484</v>
      </c>
      <c r="AF46" s="36" t="str">
        <f t="shared" si="18"/>
        <v xml:space="preserve"> </v>
      </c>
      <c r="AG46" s="435"/>
      <c r="AH46" s="436"/>
      <c r="AI46" s="34" t="str">
        <f t="shared" si="19"/>
        <v xml:space="preserve"> </v>
      </c>
      <c r="AJ46" s="42" t="s">
        <v>1484</v>
      </c>
      <c r="AK46" s="35" t="str">
        <f t="shared" si="20"/>
        <v xml:space="preserve"> </v>
      </c>
      <c r="AL46" s="43" t="str">
        <f t="shared" si="21"/>
        <v xml:space="preserve"> </v>
      </c>
      <c r="AM46" s="344"/>
      <c r="AN46" s="345"/>
      <c r="AO46" s="345"/>
      <c r="AP46" s="345"/>
      <c r="AQ46" s="345"/>
      <c r="AT46" s="31"/>
      <c r="AU46" s="38" t="str">
        <f t="shared" si="27"/>
        <v>1925/0</v>
      </c>
      <c r="AV46" s="38" t="str">
        <f t="shared" si="28"/>
        <v>1925/0</v>
      </c>
      <c r="AW46" s="3" t="str">
        <f t="shared" si="29"/>
        <v xml:space="preserve"> </v>
      </c>
      <c r="AX46" s="3" t="str">
        <f t="shared" si="30"/>
        <v xml:space="preserve"> </v>
      </c>
      <c r="AY46" s="3" t="str">
        <f t="shared" si="31"/>
        <v xml:space="preserve"> </v>
      </c>
      <c r="BD46" s="33"/>
    </row>
    <row r="47" spans="1:56" ht="19.899999999999999" hidden="1" customHeight="1">
      <c r="A47" s="105" t="str">
        <f>IFERROR(_xlfn.IFS('経歴（別紙）'!A17="昭和",3,'経歴（別紙）'!A17="平成",4,'経歴（別紙）'!A17="令和",5)," ")</f>
        <v xml:space="preserve"> </v>
      </c>
      <c r="B47" s="231">
        <f>'経歴（別紙）'!B17</f>
        <v>0</v>
      </c>
      <c r="C47" s="40" t="s">
        <v>1484</v>
      </c>
      <c r="D47" s="230">
        <f>'経歴（別紙）'!D17</f>
        <v>0</v>
      </c>
      <c r="E47" s="40" t="s">
        <v>1484</v>
      </c>
      <c r="F47" s="41"/>
      <c r="G47" s="105" t="str">
        <f>IFERROR(_xlfn.IFS('経歴（別紙）'!G17="昭和",3,'経歴（別紙）'!G17="平成",4,'経歴（別紙）'!G17="令和",5)," ")</f>
        <v xml:space="preserve"> </v>
      </c>
      <c r="H47" s="231">
        <f>'経歴（別紙）'!H17</f>
        <v>0</v>
      </c>
      <c r="I47" s="40" t="s">
        <v>1484</v>
      </c>
      <c r="J47" s="231">
        <f>'経歴（別紙）'!J17</f>
        <v>0</v>
      </c>
      <c r="K47" s="40" t="s">
        <v>1484</v>
      </c>
      <c r="L47" s="41"/>
      <c r="M47" s="428">
        <f>'経歴（別紙）'!M17</f>
        <v>0</v>
      </c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29"/>
      <c r="Y47" s="429"/>
      <c r="Z47" s="429"/>
      <c r="AA47" s="429"/>
      <c r="AB47" s="429"/>
      <c r="AC47" s="430"/>
      <c r="AD47" s="34" t="str">
        <f t="shared" si="17"/>
        <v xml:space="preserve"> </v>
      </c>
      <c r="AE47" s="35" t="s">
        <v>1484</v>
      </c>
      <c r="AF47" s="36" t="str">
        <f t="shared" si="18"/>
        <v xml:space="preserve"> </v>
      </c>
      <c r="AG47" s="435"/>
      <c r="AH47" s="436"/>
      <c r="AI47" s="34" t="str">
        <f t="shared" si="19"/>
        <v xml:space="preserve"> </v>
      </c>
      <c r="AJ47" s="42" t="s">
        <v>1484</v>
      </c>
      <c r="AK47" s="35" t="str">
        <f t="shared" si="20"/>
        <v xml:space="preserve"> </v>
      </c>
      <c r="AL47" s="43" t="str">
        <f t="shared" si="21"/>
        <v xml:space="preserve"> </v>
      </c>
      <c r="AM47" s="344"/>
      <c r="AN47" s="345"/>
      <c r="AO47" s="345"/>
      <c r="AP47" s="345"/>
      <c r="AQ47" s="345"/>
      <c r="AT47" s="31"/>
      <c r="AU47" s="38" t="str">
        <f t="shared" si="27"/>
        <v>1925/0</v>
      </c>
      <c r="AV47" s="38" t="str">
        <f t="shared" si="28"/>
        <v>1925/0</v>
      </c>
      <c r="AW47" s="3" t="str">
        <f t="shared" si="29"/>
        <v xml:space="preserve"> </v>
      </c>
      <c r="AX47" s="3" t="str">
        <f t="shared" si="30"/>
        <v xml:space="preserve"> </v>
      </c>
      <c r="AY47" s="3" t="str">
        <f t="shared" si="31"/>
        <v xml:space="preserve"> </v>
      </c>
      <c r="BD47" s="33"/>
    </row>
    <row r="48" spans="1:56" ht="19.899999999999999" hidden="1" customHeight="1">
      <c r="A48" s="105" t="str">
        <f>IFERROR(_xlfn.IFS('経歴（別紙）'!A18="昭和",3,'経歴（別紙）'!A18="平成",4,'経歴（別紙）'!A18="令和",5)," ")</f>
        <v xml:space="preserve"> </v>
      </c>
      <c r="B48" s="231">
        <f>'経歴（別紙）'!B18</f>
        <v>0</v>
      </c>
      <c r="C48" s="40" t="s">
        <v>1484</v>
      </c>
      <c r="D48" s="230">
        <f>'経歴（別紙）'!D18</f>
        <v>0</v>
      </c>
      <c r="E48" s="40" t="s">
        <v>1484</v>
      </c>
      <c r="F48" s="41"/>
      <c r="G48" s="105" t="str">
        <f>IFERROR(_xlfn.IFS('経歴（別紙）'!G18="昭和",3,'経歴（別紙）'!G18="平成",4,'経歴（別紙）'!G18="令和",5)," ")</f>
        <v xml:space="preserve"> </v>
      </c>
      <c r="H48" s="231">
        <f>'経歴（別紙）'!H18</f>
        <v>0</v>
      </c>
      <c r="I48" s="40" t="s">
        <v>1484</v>
      </c>
      <c r="J48" s="231">
        <f>'経歴（別紙）'!J18</f>
        <v>0</v>
      </c>
      <c r="K48" s="40" t="s">
        <v>1484</v>
      </c>
      <c r="L48" s="41"/>
      <c r="M48" s="428">
        <f>'経歴（別紙）'!M18</f>
        <v>0</v>
      </c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29"/>
      <c r="Y48" s="429"/>
      <c r="Z48" s="429"/>
      <c r="AA48" s="429"/>
      <c r="AB48" s="429"/>
      <c r="AC48" s="430"/>
      <c r="AD48" s="34" t="str">
        <f t="shared" si="17"/>
        <v xml:space="preserve"> </v>
      </c>
      <c r="AE48" s="35" t="s">
        <v>1484</v>
      </c>
      <c r="AF48" s="36" t="str">
        <f t="shared" si="18"/>
        <v xml:space="preserve"> </v>
      </c>
      <c r="AG48" s="435"/>
      <c r="AH48" s="436"/>
      <c r="AI48" s="34" t="str">
        <f t="shared" si="19"/>
        <v xml:space="preserve"> </v>
      </c>
      <c r="AJ48" s="42" t="s">
        <v>1484</v>
      </c>
      <c r="AK48" s="35" t="str">
        <f t="shared" si="20"/>
        <v xml:space="preserve"> </v>
      </c>
      <c r="AL48" s="43" t="str">
        <f t="shared" si="21"/>
        <v xml:space="preserve"> </v>
      </c>
      <c r="AM48" s="344"/>
      <c r="AN48" s="345"/>
      <c r="AO48" s="345"/>
      <c r="AP48" s="345"/>
      <c r="AQ48" s="345"/>
      <c r="AT48" s="31"/>
      <c r="AU48" s="38" t="str">
        <f t="shared" si="27"/>
        <v>1925/0</v>
      </c>
      <c r="AV48" s="38" t="str">
        <f t="shared" si="28"/>
        <v>1925/0</v>
      </c>
      <c r="AW48" s="3" t="str">
        <f t="shared" si="29"/>
        <v xml:space="preserve"> </v>
      </c>
      <c r="AX48" s="3" t="str">
        <f t="shared" si="30"/>
        <v xml:space="preserve"> </v>
      </c>
      <c r="AY48" s="3" t="str">
        <f t="shared" si="31"/>
        <v xml:space="preserve"> </v>
      </c>
      <c r="BD48" s="33"/>
    </row>
    <row r="49" spans="1:56" ht="19.899999999999999" hidden="1" customHeight="1">
      <c r="A49" s="105" t="str">
        <f>IFERROR(_xlfn.IFS('経歴（別紙）'!A19="昭和",3,'経歴（別紙）'!A19="平成",4,'経歴（別紙）'!A19="令和",5)," ")</f>
        <v xml:space="preserve"> </v>
      </c>
      <c r="B49" s="231">
        <f>'経歴（別紙）'!B19</f>
        <v>0</v>
      </c>
      <c r="C49" s="40" t="s">
        <v>1484</v>
      </c>
      <c r="D49" s="230">
        <f>'経歴（別紙）'!D19</f>
        <v>0</v>
      </c>
      <c r="E49" s="40" t="s">
        <v>1484</v>
      </c>
      <c r="F49" s="41"/>
      <c r="G49" s="105" t="str">
        <f>IFERROR(_xlfn.IFS('経歴（別紙）'!G19="昭和",3,'経歴（別紙）'!G19="平成",4,'経歴（別紙）'!G19="令和",5)," ")</f>
        <v xml:space="preserve"> </v>
      </c>
      <c r="H49" s="231">
        <f>'経歴（別紙）'!H19</f>
        <v>0</v>
      </c>
      <c r="I49" s="40" t="s">
        <v>1484</v>
      </c>
      <c r="J49" s="231">
        <f>'経歴（別紙）'!J19</f>
        <v>0</v>
      </c>
      <c r="K49" s="40" t="s">
        <v>1484</v>
      </c>
      <c r="L49" s="41"/>
      <c r="M49" s="428">
        <f>'経歴（別紙）'!M19</f>
        <v>0</v>
      </c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29"/>
      <c r="Y49" s="429"/>
      <c r="Z49" s="429"/>
      <c r="AA49" s="429"/>
      <c r="AB49" s="429"/>
      <c r="AC49" s="430"/>
      <c r="AD49" s="34" t="str">
        <f t="shared" si="17"/>
        <v xml:space="preserve"> </v>
      </c>
      <c r="AE49" s="35" t="s">
        <v>1484</v>
      </c>
      <c r="AF49" s="36" t="str">
        <f t="shared" si="18"/>
        <v xml:space="preserve"> </v>
      </c>
      <c r="AG49" s="435"/>
      <c r="AH49" s="436"/>
      <c r="AI49" s="34" t="str">
        <f t="shared" si="19"/>
        <v xml:space="preserve"> </v>
      </c>
      <c r="AJ49" s="42" t="s">
        <v>1484</v>
      </c>
      <c r="AK49" s="35" t="str">
        <f t="shared" si="20"/>
        <v xml:space="preserve"> </v>
      </c>
      <c r="AL49" s="43" t="str">
        <f t="shared" si="21"/>
        <v xml:space="preserve"> </v>
      </c>
      <c r="AM49" s="344"/>
      <c r="AN49" s="345"/>
      <c r="AO49" s="345"/>
      <c r="AP49" s="345"/>
      <c r="AQ49" s="345"/>
      <c r="AT49" s="31"/>
      <c r="AU49" s="38" t="str">
        <f t="shared" si="27"/>
        <v>1925/0</v>
      </c>
      <c r="AV49" s="38" t="str">
        <f t="shared" si="28"/>
        <v>1925/0</v>
      </c>
      <c r="AW49" s="3" t="str">
        <f t="shared" si="29"/>
        <v xml:space="preserve"> </v>
      </c>
      <c r="AX49" s="3" t="str">
        <f t="shared" si="30"/>
        <v xml:space="preserve"> </v>
      </c>
      <c r="AY49" s="3" t="str">
        <f t="shared" si="31"/>
        <v xml:space="preserve"> </v>
      </c>
      <c r="BD49" s="33"/>
    </row>
    <row r="50" spans="1:56" ht="19.899999999999999" hidden="1" customHeight="1">
      <c r="A50" s="105" t="str">
        <f>IFERROR(_xlfn.IFS('経歴（別紙）'!A20="昭和",3,'経歴（別紙）'!A20="平成",4,'経歴（別紙）'!A20="令和",5)," ")</f>
        <v xml:space="preserve"> </v>
      </c>
      <c r="B50" s="231">
        <f>'経歴（別紙）'!B20</f>
        <v>0</v>
      </c>
      <c r="C50" s="40" t="s">
        <v>1484</v>
      </c>
      <c r="D50" s="230">
        <f>'経歴（別紙）'!D20</f>
        <v>0</v>
      </c>
      <c r="E50" s="40" t="s">
        <v>1484</v>
      </c>
      <c r="F50" s="41"/>
      <c r="G50" s="105" t="str">
        <f>IFERROR(_xlfn.IFS('経歴（別紙）'!G20="昭和",3,'経歴（別紙）'!G20="平成",4,'経歴（別紙）'!G20="令和",5)," ")</f>
        <v xml:space="preserve"> </v>
      </c>
      <c r="H50" s="231">
        <f>'経歴（別紙）'!H20</f>
        <v>0</v>
      </c>
      <c r="I50" s="40" t="s">
        <v>1484</v>
      </c>
      <c r="J50" s="231">
        <f>'経歴（別紙）'!J20</f>
        <v>0</v>
      </c>
      <c r="K50" s="40" t="s">
        <v>1484</v>
      </c>
      <c r="L50" s="41"/>
      <c r="M50" s="428">
        <f>'経歴（別紙）'!M20</f>
        <v>0</v>
      </c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29"/>
      <c r="Y50" s="429"/>
      <c r="Z50" s="429"/>
      <c r="AA50" s="429"/>
      <c r="AB50" s="429"/>
      <c r="AC50" s="430"/>
      <c r="AD50" s="34" t="str">
        <f t="shared" si="17"/>
        <v xml:space="preserve"> </v>
      </c>
      <c r="AE50" s="35" t="s">
        <v>1484</v>
      </c>
      <c r="AF50" s="36" t="str">
        <f t="shared" si="18"/>
        <v xml:space="preserve"> </v>
      </c>
      <c r="AG50" s="435"/>
      <c r="AH50" s="436"/>
      <c r="AI50" s="34" t="str">
        <f t="shared" si="19"/>
        <v xml:space="preserve"> </v>
      </c>
      <c r="AJ50" s="42" t="s">
        <v>1484</v>
      </c>
      <c r="AK50" s="35" t="str">
        <f t="shared" si="20"/>
        <v xml:space="preserve"> </v>
      </c>
      <c r="AL50" s="43" t="str">
        <f t="shared" si="21"/>
        <v xml:space="preserve"> </v>
      </c>
      <c r="AM50" s="344"/>
      <c r="AN50" s="345"/>
      <c r="AO50" s="345"/>
      <c r="AP50" s="345"/>
      <c r="AQ50" s="345"/>
      <c r="AT50" s="31"/>
      <c r="AU50" s="38" t="str">
        <f t="shared" si="27"/>
        <v>1925/0</v>
      </c>
      <c r="AV50" s="38" t="str">
        <f t="shared" si="28"/>
        <v>1925/0</v>
      </c>
      <c r="AW50" s="3" t="str">
        <f t="shared" si="29"/>
        <v xml:space="preserve"> </v>
      </c>
      <c r="AX50" s="3" t="str">
        <f t="shared" si="30"/>
        <v xml:space="preserve"> </v>
      </c>
      <c r="AY50" s="3" t="str">
        <f t="shared" si="31"/>
        <v xml:space="preserve"> </v>
      </c>
      <c r="BD50" s="33"/>
    </row>
    <row r="51" spans="1:56" ht="19.899999999999999" hidden="1" customHeight="1">
      <c r="A51" s="105" t="str">
        <f>IFERROR(_xlfn.IFS('経歴（別紙）'!A21="昭和",3,'経歴（別紙）'!A21="平成",4,'経歴（別紙）'!A21="令和",5)," ")</f>
        <v xml:space="preserve"> </v>
      </c>
      <c r="B51" s="231">
        <f>'経歴（別紙）'!B21</f>
        <v>0</v>
      </c>
      <c r="C51" s="40" t="s">
        <v>1484</v>
      </c>
      <c r="D51" s="230">
        <f>'経歴（別紙）'!D21</f>
        <v>0</v>
      </c>
      <c r="E51" s="40" t="s">
        <v>1484</v>
      </c>
      <c r="F51" s="41"/>
      <c r="G51" s="105" t="str">
        <f>IFERROR(_xlfn.IFS('経歴（別紙）'!G21="昭和",3,'経歴（別紙）'!G21="平成",4,'経歴（別紙）'!G21="令和",5)," ")</f>
        <v xml:space="preserve"> </v>
      </c>
      <c r="H51" s="231">
        <f>'経歴（別紙）'!H21</f>
        <v>0</v>
      </c>
      <c r="I51" s="40" t="s">
        <v>1484</v>
      </c>
      <c r="J51" s="231">
        <f>'経歴（別紙）'!J21</f>
        <v>0</v>
      </c>
      <c r="K51" s="40" t="s">
        <v>1484</v>
      </c>
      <c r="L51" s="41"/>
      <c r="M51" s="428">
        <f>'経歴（別紙）'!M21</f>
        <v>0</v>
      </c>
      <c r="N51" s="429"/>
      <c r="O51" s="429"/>
      <c r="P51" s="429"/>
      <c r="Q51" s="429"/>
      <c r="R51" s="429"/>
      <c r="S51" s="429"/>
      <c r="T51" s="429"/>
      <c r="U51" s="429"/>
      <c r="V51" s="429"/>
      <c r="W51" s="429"/>
      <c r="X51" s="429"/>
      <c r="Y51" s="429"/>
      <c r="Z51" s="429"/>
      <c r="AA51" s="429"/>
      <c r="AB51" s="429"/>
      <c r="AC51" s="430"/>
      <c r="AD51" s="34" t="str">
        <f t="shared" si="17"/>
        <v xml:space="preserve"> </v>
      </c>
      <c r="AE51" s="35" t="s">
        <v>1484</v>
      </c>
      <c r="AF51" s="36" t="str">
        <f t="shared" si="18"/>
        <v xml:space="preserve"> </v>
      </c>
      <c r="AG51" s="435"/>
      <c r="AH51" s="436"/>
      <c r="AI51" s="34" t="str">
        <f t="shared" si="19"/>
        <v xml:space="preserve"> </v>
      </c>
      <c r="AJ51" s="42" t="s">
        <v>1484</v>
      </c>
      <c r="AK51" s="35" t="str">
        <f t="shared" si="20"/>
        <v xml:space="preserve"> </v>
      </c>
      <c r="AL51" s="43" t="str">
        <f t="shared" si="21"/>
        <v xml:space="preserve"> </v>
      </c>
      <c r="AM51" s="344"/>
      <c r="AN51" s="345"/>
      <c r="AO51" s="345"/>
      <c r="AP51" s="345"/>
      <c r="AQ51" s="345"/>
      <c r="AT51" s="31"/>
      <c r="AU51" s="38" t="str">
        <f t="shared" si="27"/>
        <v>1925/0</v>
      </c>
      <c r="AV51" s="38" t="str">
        <f t="shared" si="28"/>
        <v>1925/0</v>
      </c>
      <c r="AW51" s="3" t="str">
        <f t="shared" si="29"/>
        <v xml:space="preserve"> </v>
      </c>
      <c r="AX51" s="3" t="str">
        <f t="shared" si="30"/>
        <v xml:space="preserve"> </v>
      </c>
      <c r="AY51" s="3" t="str">
        <f t="shared" si="31"/>
        <v xml:space="preserve"> </v>
      </c>
      <c r="BD51" s="33"/>
    </row>
    <row r="52" spans="1:56" ht="19.899999999999999" hidden="1" customHeight="1">
      <c r="A52" s="105" t="str">
        <f>IFERROR(_xlfn.IFS('経歴（別紙）'!A22="昭和",3,'経歴（別紙）'!A22="平成",4,'経歴（別紙）'!A22="令和",5)," ")</f>
        <v xml:space="preserve"> </v>
      </c>
      <c r="B52" s="231">
        <f>'経歴（別紙）'!B22</f>
        <v>0</v>
      </c>
      <c r="C52" s="40" t="s">
        <v>1484</v>
      </c>
      <c r="D52" s="230">
        <f>'経歴（別紙）'!D22</f>
        <v>0</v>
      </c>
      <c r="E52" s="40" t="s">
        <v>1484</v>
      </c>
      <c r="F52" s="41"/>
      <c r="G52" s="105" t="str">
        <f>IFERROR(_xlfn.IFS('経歴（別紙）'!G22="昭和",3,'経歴（別紙）'!G22="平成",4,'経歴（別紙）'!G22="令和",5)," ")</f>
        <v xml:space="preserve"> </v>
      </c>
      <c r="H52" s="231">
        <f>'経歴（別紙）'!H22</f>
        <v>0</v>
      </c>
      <c r="I52" s="40" t="s">
        <v>1484</v>
      </c>
      <c r="J52" s="231">
        <f>'経歴（別紙）'!J22</f>
        <v>0</v>
      </c>
      <c r="K52" s="40" t="s">
        <v>1484</v>
      </c>
      <c r="L52" s="41"/>
      <c r="M52" s="428">
        <f>'経歴（別紙）'!M22</f>
        <v>0</v>
      </c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9"/>
      <c r="Y52" s="429"/>
      <c r="Z52" s="429"/>
      <c r="AA52" s="429"/>
      <c r="AB52" s="429"/>
      <c r="AC52" s="430"/>
      <c r="AD52" s="34" t="str">
        <f t="shared" si="17"/>
        <v xml:space="preserve"> </v>
      </c>
      <c r="AE52" s="35" t="s">
        <v>1484</v>
      </c>
      <c r="AF52" s="36" t="str">
        <f t="shared" si="18"/>
        <v xml:space="preserve"> </v>
      </c>
      <c r="AG52" s="435"/>
      <c r="AH52" s="436"/>
      <c r="AI52" s="34" t="str">
        <f t="shared" si="19"/>
        <v xml:space="preserve"> </v>
      </c>
      <c r="AJ52" s="42" t="s">
        <v>1484</v>
      </c>
      <c r="AK52" s="35" t="str">
        <f t="shared" si="20"/>
        <v xml:space="preserve"> </v>
      </c>
      <c r="AL52" s="43" t="str">
        <f t="shared" si="21"/>
        <v xml:space="preserve"> </v>
      </c>
      <c r="AM52" s="344"/>
      <c r="AN52" s="345"/>
      <c r="AO52" s="345"/>
      <c r="AP52" s="345"/>
      <c r="AQ52" s="345"/>
      <c r="AT52" s="31"/>
      <c r="AU52" s="38" t="str">
        <f t="shared" si="27"/>
        <v>1925/0</v>
      </c>
      <c r="AV52" s="38" t="str">
        <f t="shared" si="28"/>
        <v>1925/0</v>
      </c>
      <c r="AW52" s="3" t="str">
        <f t="shared" si="29"/>
        <v xml:space="preserve"> </v>
      </c>
      <c r="AX52" s="3" t="str">
        <f t="shared" si="30"/>
        <v xml:space="preserve"> </v>
      </c>
      <c r="AY52" s="3" t="str">
        <f t="shared" si="31"/>
        <v xml:space="preserve"> </v>
      </c>
      <c r="BD52" s="33"/>
    </row>
    <row r="53" spans="1:56" ht="19.899999999999999" hidden="1" customHeight="1">
      <c r="A53" s="105" t="str">
        <f>IFERROR(_xlfn.IFS('経歴（別紙）'!A23="昭和",3,'経歴（別紙）'!A23="平成",4,'経歴（別紙）'!A23="令和",5)," ")</f>
        <v xml:space="preserve"> </v>
      </c>
      <c r="B53" s="231">
        <f>'経歴（別紙）'!B23</f>
        <v>0</v>
      </c>
      <c r="C53" s="40" t="s">
        <v>1484</v>
      </c>
      <c r="D53" s="230">
        <f>'経歴（別紙）'!D23</f>
        <v>0</v>
      </c>
      <c r="E53" s="40" t="s">
        <v>1484</v>
      </c>
      <c r="F53" s="41"/>
      <c r="G53" s="105" t="str">
        <f>IFERROR(_xlfn.IFS('経歴（別紙）'!G23="昭和",3,'経歴（別紙）'!G23="平成",4,'経歴（別紙）'!G23="令和",5)," ")</f>
        <v xml:space="preserve"> </v>
      </c>
      <c r="H53" s="231">
        <f>'経歴（別紙）'!H23</f>
        <v>0</v>
      </c>
      <c r="I53" s="40" t="s">
        <v>1484</v>
      </c>
      <c r="J53" s="231">
        <f>'経歴（別紙）'!J23</f>
        <v>0</v>
      </c>
      <c r="K53" s="40" t="s">
        <v>1484</v>
      </c>
      <c r="L53" s="41"/>
      <c r="M53" s="428">
        <f>'経歴（別紙）'!M23</f>
        <v>0</v>
      </c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29"/>
      <c r="Y53" s="429"/>
      <c r="Z53" s="429"/>
      <c r="AA53" s="429"/>
      <c r="AB53" s="429"/>
      <c r="AC53" s="430"/>
      <c r="AD53" s="34" t="str">
        <f t="shared" si="17"/>
        <v xml:space="preserve"> </v>
      </c>
      <c r="AE53" s="35" t="s">
        <v>1484</v>
      </c>
      <c r="AF53" s="36" t="str">
        <f t="shared" si="18"/>
        <v xml:space="preserve"> </v>
      </c>
      <c r="AG53" s="435"/>
      <c r="AH53" s="436"/>
      <c r="AI53" s="34" t="str">
        <f t="shared" si="19"/>
        <v xml:space="preserve"> </v>
      </c>
      <c r="AJ53" s="42" t="s">
        <v>1484</v>
      </c>
      <c r="AK53" s="35" t="str">
        <f t="shared" si="20"/>
        <v xml:space="preserve"> </v>
      </c>
      <c r="AL53" s="43" t="str">
        <f t="shared" si="21"/>
        <v xml:space="preserve"> </v>
      </c>
      <c r="AM53" s="344"/>
      <c r="AN53" s="345"/>
      <c r="AO53" s="345"/>
      <c r="AP53" s="345"/>
      <c r="AQ53" s="345"/>
      <c r="AT53" s="31"/>
      <c r="AU53" s="38" t="str">
        <f t="shared" si="27"/>
        <v>1925/0</v>
      </c>
      <c r="AV53" s="38" t="str">
        <f t="shared" si="28"/>
        <v>1925/0</v>
      </c>
      <c r="AW53" s="3" t="str">
        <f t="shared" si="29"/>
        <v xml:space="preserve"> </v>
      </c>
      <c r="AX53" s="3" t="str">
        <f t="shared" si="30"/>
        <v xml:space="preserve"> </v>
      </c>
      <c r="AY53" s="3" t="str">
        <f t="shared" si="31"/>
        <v xml:space="preserve"> </v>
      </c>
      <c r="BD53" s="33"/>
    </row>
    <row r="54" spans="1:56" ht="19.899999999999999" hidden="1" customHeight="1">
      <c r="A54" s="105" t="str">
        <f>IFERROR(_xlfn.IFS('経歴（別紙）'!A24="昭和",3,'経歴（別紙）'!A24="平成",4,'経歴（別紙）'!A24="令和",5)," ")</f>
        <v xml:space="preserve"> </v>
      </c>
      <c r="B54" s="231">
        <f>'経歴（別紙）'!B24</f>
        <v>0</v>
      </c>
      <c r="C54" s="40" t="s">
        <v>1484</v>
      </c>
      <c r="D54" s="230">
        <f>'経歴（別紙）'!D24</f>
        <v>0</v>
      </c>
      <c r="E54" s="40" t="s">
        <v>1484</v>
      </c>
      <c r="F54" s="41"/>
      <c r="G54" s="105" t="str">
        <f>IFERROR(_xlfn.IFS('経歴（別紙）'!G24="昭和",3,'経歴（別紙）'!G24="平成",4,'経歴（別紙）'!G24="令和",5)," ")</f>
        <v xml:space="preserve"> </v>
      </c>
      <c r="H54" s="231">
        <f>'経歴（別紙）'!H24</f>
        <v>0</v>
      </c>
      <c r="I54" s="40" t="s">
        <v>1484</v>
      </c>
      <c r="J54" s="231">
        <f>'経歴（別紙）'!J24</f>
        <v>0</v>
      </c>
      <c r="K54" s="40" t="s">
        <v>1484</v>
      </c>
      <c r="L54" s="41"/>
      <c r="M54" s="428">
        <f>'経歴（別紙）'!M24</f>
        <v>0</v>
      </c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29"/>
      <c r="AC54" s="430"/>
      <c r="AD54" s="34" t="str">
        <f t="shared" si="17"/>
        <v xml:space="preserve"> </v>
      </c>
      <c r="AE54" s="35" t="s">
        <v>1484</v>
      </c>
      <c r="AF54" s="36" t="str">
        <f t="shared" si="18"/>
        <v xml:space="preserve"> </v>
      </c>
      <c r="AG54" s="435"/>
      <c r="AH54" s="436"/>
      <c r="AI54" s="34" t="str">
        <f t="shared" si="19"/>
        <v xml:space="preserve"> </v>
      </c>
      <c r="AJ54" s="42" t="s">
        <v>1484</v>
      </c>
      <c r="AK54" s="35" t="str">
        <f t="shared" si="20"/>
        <v xml:space="preserve"> </v>
      </c>
      <c r="AL54" s="43" t="str">
        <f t="shared" si="21"/>
        <v xml:space="preserve"> </v>
      </c>
      <c r="AM54" s="344"/>
      <c r="AN54" s="345"/>
      <c r="AO54" s="345"/>
      <c r="AP54" s="345"/>
      <c r="AQ54" s="345"/>
      <c r="AT54" s="31"/>
      <c r="AU54" s="38" t="str">
        <f t="shared" si="27"/>
        <v>1925/0</v>
      </c>
      <c r="AV54" s="38" t="str">
        <f t="shared" si="28"/>
        <v>1925/0</v>
      </c>
      <c r="AW54" s="3" t="str">
        <f t="shared" si="29"/>
        <v xml:space="preserve"> </v>
      </c>
      <c r="AX54" s="3" t="str">
        <f t="shared" si="30"/>
        <v xml:space="preserve"> </v>
      </c>
      <c r="AY54" s="3" t="str">
        <f t="shared" si="31"/>
        <v xml:space="preserve"> </v>
      </c>
      <c r="BD54" s="33"/>
    </row>
    <row r="55" spans="1:56" ht="19.899999999999999" hidden="1" customHeight="1">
      <c r="A55" s="105" t="str">
        <f>IFERROR(_xlfn.IFS('経歴（別紙）'!A25="昭和",3,'経歴（別紙）'!A25="平成",4,'経歴（別紙）'!A25="令和",5)," ")</f>
        <v xml:space="preserve"> </v>
      </c>
      <c r="B55" s="231">
        <f>'経歴（別紙）'!B25</f>
        <v>0</v>
      </c>
      <c r="C55" s="40" t="s">
        <v>1484</v>
      </c>
      <c r="D55" s="230">
        <f>'経歴（別紙）'!D25</f>
        <v>0</v>
      </c>
      <c r="E55" s="40" t="s">
        <v>1484</v>
      </c>
      <c r="F55" s="41"/>
      <c r="G55" s="105" t="str">
        <f>IFERROR(_xlfn.IFS('経歴（別紙）'!G25="昭和",3,'経歴（別紙）'!G25="平成",4,'経歴（別紙）'!G25="令和",5)," ")</f>
        <v xml:space="preserve"> </v>
      </c>
      <c r="H55" s="231">
        <f>'経歴（別紙）'!H25</f>
        <v>0</v>
      </c>
      <c r="I55" s="40" t="s">
        <v>1484</v>
      </c>
      <c r="J55" s="231">
        <f>'経歴（別紙）'!J25</f>
        <v>0</v>
      </c>
      <c r="K55" s="40" t="s">
        <v>1484</v>
      </c>
      <c r="L55" s="41"/>
      <c r="M55" s="428">
        <f>'経歴（別紙）'!M25</f>
        <v>0</v>
      </c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29"/>
      <c r="Y55" s="429"/>
      <c r="Z55" s="429"/>
      <c r="AA55" s="429"/>
      <c r="AB55" s="429"/>
      <c r="AC55" s="430"/>
      <c r="AD55" s="34" t="str">
        <f t="shared" si="17"/>
        <v xml:space="preserve"> </v>
      </c>
      <c r="AE55" s="35" t="s">
        <v>1484</v>
      </c>
      <c r="AF55" s="36" t="str">
        <f t="shared" si="18"/>
        <v xml:space="preserve"> </v>
      </c>
      <c r="AG55" s="435"/>
      <c r="AH55" s="436"/>
      <c r="AI55" s="34" t="str">
        <f t="shared" si="19"/>
        <v xml:space="preserve"> </v>
      </c>
      <c r="AJ55" s="42" t="s">
        <v>1484</v>
      </c>
      <c r="AK55" s="35" t="str">
        <f t="shared" si="20"/>
        <v xml:space="preserve"> </v>
      </c>
      <c r="AL55" s="43" t="str">
        <f t="shared" si="21"/>
        <v xml:space="preserve"> </v>
      </c>
      <c r="AM55" s="344"/>
      <c r="AN55" s="345"/>
      <c r="AO55" s="345"/>
      <c r="AP55" s="345"/>
      <c r="AQ55" s="345"/>
      <c r="AT55" s="31"/>
      <c r="AU55" s="38" t="str">
        <f t="shared" si="27"/>
        <v>1925/0</v>
      </c>
      <c r="AV55" s="38" t="str">
        <f t="shared" si="28"/>
        <v>1925/0</v>
      </c>
      <c r="AW55" s="3" t="str">
        <f t="shared" si="29"/>
        <v xml:space="preserve"> </v>
      </c>
      <c r="AX55" s="3" t="str">
        <f t="shared" si="30"/>
        <v xml:space="preserve"> </v>
      </c>
      <c r="AY55" s="3" t="str">
        <f t="shared" si="31"/>
        <v xml:space="preserve"> </v>
      </c>
      <c r="BD55" s="33"/>
    </row>
    <row r="56" spans="1:56" ht="19.899999999999999" hidden="1" customHeight="1">
      <c r="A56" s="105" t="str">
        <f>IFERROR(_xlfn.IFS('経歴（別紙）'!A26="昭和",3,'経歴（別紙）'!A26="平成",4,'経歴（別紙）'!A26="令和",5)," ")</f>
        <v xml:space="preserve"> </v>
      </c>
      <c r="B56" s="231">
        <f>'経歴（別紙）'!B26</f>
        <v>0</v>
      </c>
      <c r="C56" s="40" t="s">
        <v>1484</v>
      </c>
      <c r="D56" s="230">
        <f>'経歴（別紙）'!D26</f>
        <v>0</v>
      </c>
      <c r="E56" s="40" t="s">
        <v>1484</v>
      </c>
      <c r="F56" s="41"/>
      <c r="G56" s="105" t="str">
        <f>IFERROR(_xlfn.IFS('経歴（別紙）'!G26="昭和",3,'経歴（別紙）'!G26="平成",4,'経歴（別紙）'!G26="令和",5)," ")</f>
        <v xml:space="preserve"> </v>
      </c>
      <c r="H56" s="231">
        <f>'経歴（別紙）'!H26</f>
        <v>0</v>
      </c>
      <c r="I56" s="40" t="s">
        <v>1484</v>
      </c>
      <c r="J56" s="231">
        <f>'経歴（別紙）'!J26</f>
        <v>0</v>
      </c>
      <c r="K56" s="40" t="s">
        <v>1484</v>
      </c>
      <c r="L56" s="41"/>
      <c r="M56" s="428">
        <f>'経歴（別紙）'!M26</f>
        <v>0</v>
      </c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29"/>
      <c r="Y56" s="429"/>
      <c r="Z56" s="429"/>
      <c r="AA56" s="429"/>
      <c r="AB56" s="429"/>
      <c r="AC56" s="430"/>
      <c r="AD56" s="34" t="str">
        <f t="shared" si="17"/>
        <v xml:space="preserve"> </v>
      </c>
      <c r="AE56" s="35" t="s">
        <v>1484</v>
      </c>
      <c r="AF56" s="36" t="str">
        <f t="shared" si="18"/>
        <v xml:space="preserve"> </v>
      </c>
      <c r="AG56" s="435"/>
      <c r="AH56" s="436"/>
      <c r="AI56" s="34" t="str">
        <f t="shared" si="19"/>
        <v xml:space="preserve"> </v>
      </c>
      <c r="AJ56" s="42" t="s">
        <v>1484</v>
      </c>
      <c r="AK56" s="35" t="str">
        <f t="shared" si="20"/>
        <v xml:space="preserve"> </v>
      </c>
      <c r="AL56" s="43" t="str">
        <f t="shared" si="21"/>
        <v xml:space="preserve"> </v>
      </c>
      <c r="AM56" s="344"/>
      <c r="AN56" s="345"/>
      <c r="AO56" s="345"/>
      <c r="AP56" s="345"/>
      <c r="AQ56" s="345"/>
      <c r="AT56" s="31"/>
      <c r="AU56" s="38" t="str">
        <f t="shared" si="27"/>
        <v>1925/0</v>
      </c>
      <c r="AV56" s="38" t="str">
        <f t="shared" si="28"/>
        <v>1925/0</v>
      </c>
      <c r="AW56" s="3" t="str">
        <f t="shared" si="29"/>
        <v xml:space="preserve"> </v>
      </c>
      <c r="AX56" s="3" t="str">
        <f t="shared" si="30"/>
        <v xml:space="preserve"> </v>
      </c>
      <c r="AY56" s="3" t="str">
        <f t="shared" si="31"/>
        <v xml:space="preserve"> </v>
      </c>
      <c r="BD56" s="33"/>
    </row>
    <row r="57" spans="1:56" ht="19.899999999999999" hidden="1" customHeight="1">
      <c r="A57" s="105" t="str">
        <f>IFERROR(_xlfn.IFS('経歴（別紙）'!A27="昭和",3,'経歴（別紙）'!A27="平成",4,'経歴（別紙）'!A27="令和",5)," ")</f>
        <v xml:space="preserve"> </v>
      </c>
      <c r="B57" s="231">
        <f>'経歴（別紙）'!B27</f>
        <v>0</v>
      </c>
      <c r="C57" s="40" t="s">
        <v>1484</v>
      </c>
      <c r="D57" s="230">
        <f>'経歴（別紙）'!D27</f>
        <v>0</v>
      </c>
      <c r="E57" s="40" t="s">
        <v>1484</v>
      </c>
      <c r="F57" s="41"/>
      <c r="G57" s="105" t="str">
        <f>IFERROR(_xlfn.IFS('経歴（別紙）'!G27="昭和",3,'経歴（別紙）'!G27="平成",4,'経歴（別紙）'!G27="令和",5)," ")</f>
        <v xml:space="preserve"> </v>
      </c>
      <c r="H57" s="231">
        <f>'経歴（別紙）'!H27</f>
        <v>0</v>
      </c>
      <c r="I57" s="40" t="s">
        <v>1484</v>
      </c>
      <c r="J57" s="231">
        <f>'経歴（別紙）'!J27</f>
        <v>0</v>
      </c>
      <c r="K57" s="40" t="s">
        <v>1484</v>
      </c>
      <c r="L57" s="41"/>
      <c r="M57" s="428">
        <f>'経歴（別紙）'!M27</f>
        <v>0</v>
      </c>
      <c r="N57" s="429"/>
      <c r="O57" s="429"/>
      <c r="P57" s="429"/>
      <c r="Q57" s="429"/>
      <c r="R57" s="429"/>
      <c r="S57" s="429"/>
      <c r="T57" s="429"/>
      <c r="U57" s="429"/>
      <c r="V57" s="429"/>
      <c r="W57" s="429"/>
      <c r="X57" s="429"/>
      <c r="Y57" s="429"/>
      <c r="Z57" s="429"/>
      <c r="AA57" s="429"/>
      <c r="AB57" s="429"/>
      <c r="AC57" s="430"/>
      <c r="AD57" s="34" t="str">
        <f t="shared" si="17"/>
        <v xml:space="preserve"> </v>
      </c>
      <c r="AE57" s="35" t="s">
        <v>1484</v>
      </c>
      <c r="AF57" s="36" t="str">
        <f t="shared" si="18"/>
        <v xml:space="preserve"> </v>
      </c>
      <c r="AG57" s="435"/>
      <c r="AH57" s="436"/>
      <c r="AI57" s="34" t="str">
        <f t="shared" si="19"/>
        <v xml:space="preserve"> </v>
      </c>
      <c r="AJ57" s="42" t="s">
        <v>1484</v>
      </c>
      <c r="AK57" s="35" t="str">
        <f t="shared" si="20"/>
        <v xml:space="preserve"> </v>
      </c>
      <c r="AL57" s="43" t="str">
        <f t="shared" si="21"/>
        <v xml:space="preserve"> </v>
      </c>
      <c r="AM57" s="344"/>
      <c r="AN57" s="345"/>
      <c r="AO57" s="345"/>
      <c r="AP57" s="345"/>
      <c r="AQ57" s="345"/>
      <c r="AT57" s="31"/>
      <c r="AU57" s="38" t="str">
        <f t="shared" si="27"/>
        <v>1925/0</v>
      </c>
      <c r="AV57" s="38" t="str">
        <f t="shared" si="28"/>
        <v>1925/0</v>
      </c>
      <c r="AW57" s="3" t="str">
        <f t="shared" si="29"/>
        <v xml:space="preserve"> </v>
      </c>
      <c r="AX57" s="3" t="str">
        <f t="shared" si="30"/>
        <v xml:space="preserve"> </v>
      </c>
      <c r="AY57" s="3" t="str">
        <f t="shared" si="31"/>
        <v xml:space="preserve"> </v>
      </c>
      <c r="BD57" s="33"/>
    </row>
    <row r="58" spans="1:56" ht="19.899999999999999" hidden="1" customHeight="1">
      <c r="A58" s="105" t="str">
        <f>IFERROR(_xlfn.IFS('経歴（別紙）'!A28="昭和",3,'経歴（別紙）'!A28="平成",4,'経歴（別紙）'!A28="令和",5)," ")</f>
        <v xml:space="preserve"> </v>
      </c>
      <c r="B58" s="231">
        <f>'経歴（別紙）'!B28</f>
        <v>0</v>
      </c>
      <c r="C58" s="40" t="s">
        <v>1484</v>
      </c>
      <c r="D58" s="230">
        <f>'経歴（別紙）'!D28</f>
        <v>0</v>
      </c>
      <c r="E58" s="40" t="s">
        <v>1484</v>
      </c>
      <c r="F58" s="41"/>
      <c r="G58" s="105" t="str">
        <f>IFERROR(_xlfn.IFS('経歴（別紙）'!G28="昭和",3,'経歴（別紙）'!G28="平成",4,'経歴（別紙）'!G28="令和",5)," ")</f>
        <v xml:space="preserve"> </v>
      </c>
      <c r="H58" s="231">
        <f>'経歴（別紙）'!H28</f>
        <v>0</v>
      </c>
      <c r="I58" s="40" t="s">
        <v>1484</v>
      </c>
      <c r="J58" s="231">
        <f>'経歴（別紙）'!J28</f>
        <v>0</v>
      </c>
      <c r="K58" s="40" t="s">
        <v>1484</v>
      </c>
      <c r="L58" s="41"/>
      <c r="M58" s="428">
        <f>'経歴（別紙）'!M28</f>
        <v>0</v>
      </c>
      <c r="N58" s="429"/>
      <c r="O58" s="429"/>
      <c r="P58" s="429"/>
      <c r="Q58" s="429"/>
      <c r="R58" s="429"/>
      <c r="S58" s="429"/>
      <c r="T58" s="429"/>
      <c r="U58" s="429"/>
      <c r="V58" s="429"/>
      <c r="W58" s="429"/>
      <c r="X58" s="429"/>
      <c r="Y58" s="429"/>
      <c r="Z58" s="429"/>
      <c r="AA58" s="429"/>
      <c r="AB58" s="429"/>
      <c r="AC58" s="430"/>
      <c r="AD58" s="34" t="str">
        <f t="shared" si="17"/>
        <v xml:space="preserve"> </v>
      </c>
      <c r="AE58" s="35" t="s">
        <v>1484</v>
      </c>
      <c r="AF58" s="36" t="str">
        <f t="shared" si="18"/>
        <v xml:space="preserve"> </v>
      </c>
      <c r="AG58" s="435"/>
      <c r="AH58" s="436"/>
      <c r="AI58" s="34" t="str">
        <f t="shared" si="19"/>
        <v xml:space="preserve"> </v>
      </c>
      <c r="AJ58" s="42" t="s">
        <v>1484</v>
      </c>
      <c r="AK58" s="35" t="str">
        <f t="shared" si="20"/>
        <v xml:space="preserve"> </v>
      </c>
      <c r="AL58" s="43" t="str">
        <f t="shared" si="21"/>
        <v xml:space="preserve"> </v>
      </c>
      <c r="AM58" s="344"/>
      <c r="AN58" s="345"/>
      <c r="AO58" s="345"/>
      <c r="AP58" s="345"/>
      <c r="AQ58" s="345"/>
      <c r="AT58" s="31"/>
      <c r="AU58" s="38" t="str">
        <f t="shared" si="27"/>
        <v>1925/0</v>
      </c>
      <c r="AV58" s="38" t="str">
        <f t="shared" si="28"/>
        <v>1925/0</v>
      </c>
      <c r="AW58" s="3" t="str">
        <f t="shared" si="29"/>
        <v xml:space="preserve"> </v>
      </c>
      <c r="AX58" s="3" t="str">
        <f t="shared" si="30"/>
        <v xml:space="preserve"> </v>
      </c>
      <c r="AY58" s="3" t="str">
        <f t="shared" si="31"/>
        <v xml:space="preserve"> </v>
      </c>
      <c r="BD58" s="33"/>
    </row>
    <row r="59" spans="1:56" ht="19.899999999999999" hidden="1" customHeight="1">
      <c r="A59" s="105" t="str">
        <f>IFERROR(_xlfn.IFS('経歴（別紙）'!A29="昭和",3,'経歴（別紙）'!A29="平成",4,'経歴（別紙）'!A29="令和",5)," ")</f>
        <v xml:space="preserve"> </v>
      </c>
      <c r="B59" s="231">
        <f>'経歴（別紙）'!B29</f>
        <v>0</v>
      </c>
      <c r="C59" s="40" t="s">
        <v>1484</v>
      </c>
      <c r="D59" s="230">
        <f>'経歴（別紙）'!D29</f>
        <v>0</v>
      </c>
      <c r="E59" s="40" t="s">
        <v>1484</v>
      </c>
      <c r="F59" s="41"/>
      <c r="G59" s="105" t="str">
        <f>IFERROR(_xlfn.IFS('経歴（別紙）'!G29="昭和",3,'経歴（別紙）'!G29="平成",4,'経歴（別紙）'!G29="令和",5)," ")</f>
        <v xml:space="preserve"> </v>
      </c>
      <c r="H59" s="231">
        <f>'経歴（別紙）'!H29</f>
        <v>0</v>
      </c>
      <c r="I59" s="40" t="s">
        <v>1484</v>
      </c>
      <c r="J59" s="231">
        <f>'経歴（別紙）'!J29</f>
        <v>0</v>
      </c>
      <c r="K59" s="40" t="s">
        <v>1484</v>
      </c>
      <c r="L59" s="41"/>
      <c r="M59" s="428">
        <f>'経歴（別紙）'!M29</f>
        <v>0</v>
      </c>
      <c r="N59" s="429"/>
      <c r="O59" s="429"/>
      <c r="P59" s="429"/>
      <c r="Q59" s="429"/>
      <c r="R59" s="429"/>
      <c r="S59" s="429"/>
      <c r="T59" s="429"/>
      <c r="U59" s="429"/>
      <c r="V59" s="429"/>
      <c r="W59" s="429"/>
      <c r="X59" s="429"/>
      <c r="Y59" s="429"/>
      <c r="Z59" s="429"/>
      <c r="AA59" s="429"/>
      <c r="AB59" s="429"/>
      <c r="AC59" s="430"/>
      <c r="AD59" s="34" t="str">
        <f t="shared" si="17"/>
        <v xml:space="preserve"> </v>
      </c>
      <c r="AE59" s="35" t="s">
        <v>1484</v>
      </c>
      <c r="AF59" s="36" t="str">
        <f t="shared" si="18"/>
        <v xml:space="preserve"> </v>
      </c>
      <c r="AG59" s="435"/>
      <c r="AH59" s="436"/>
      <c r="AI59" s="34" t="str">
        <f t="shared" si="19"/>
        <v xml:space="preserve"> </v>
      </c>
      <c r="AJ59" s="42" t="s">
        <v>1484</v>
      </c>
      <c r="AK59" s="35" t="str">
        <f t="shared" si="20"/>
        <v xml:space="preserve"> </v>
      </c>
      <c r="AL59" s="43" t="str">
        <f t="shared" si="21"/>
        <v xml:space="preserve"> </v>
      </c>
      <c r="AM59" s="344"/>
      <c r="AN59" s="345"/>
      <c r="AO59" s="345"/>
      <c r="AP59" s="345"/>
      <c r="AQ59" s="345"/>
      <c r="AT59" s="31"/>
      <c r="AU59" s="38" t="str">
        <f t="shared" si="27"/>
        <v>1925/0</v>
      </c>
      <c r="AV59" s="38" t="str">
        <f t="shared" si="28"/>
        <v>1925/0</v>
      </c>
      <c r="AW59" s="3" t="str">
        <f t="shared" si="29"/>
        <v xml:space="preserve"> </v>
      </c>
      <c r="AX59" s="3" t="str">
        <f t="shared" si="30"/>
        <v xml:space="preserve"> </v>
      </c>
      <c r="AY59" s="3" t="str">
        <f t="shared" si="31"/>
        <v xml:space="preserve"> </v>
      </c>
      <c r="BD59" s="33"/>
    </row>
    <row r="60" spans="1:56" ht="19.899999999999999" hidden="1" customHeight="1">
      <c r="A60" s="105" t="str">
        <f>IFERROR(_xlfn.IFS('経歴（別紙）'!A30="昭和",3,'経歴（別紙）'!A30="平成",4,'経歴（別紙）'!A30="令和",5)," ")</f>
        <v xml:space="preserve"> </v>
      </c>
      <c r="B60" s="231">
        <f>'経歴（別紙）'!B30</f>
        <v>0</v>
      </c>
      <c r="C60" s="40" t="s">
        <v>1484</v>
      </c>
      <c r="D60" s="230">
        <f>'経歴（別紙）'!D30</f>
        <v>0</v>
      </c>
      <c r="E60" s="40" t="s">
        <v>1484</v>
      </c>
      <c r="F60" s="41"/>
      <c r="G60" s="105" t="str">
        <f>IFERROR(_xlfn.IFS('経歴（別紙）'!G30="昭和",3,'経歴（別紙）'!G30="平成",4,'経歴（別紙）'!G30="令和",5)," ")</f>
        <v xml:space="preserve"> </v>
      </c>
      <c r="H60" s="231">
        <f>'経歴（別紙）'!H30</f>
        <v>0</v>
      </c>
      <c r="I60" s="40" t="s">
        <v>1484</v>
      </c>
      <c r="J60" s="231">
        <f>'経歴（別紙）'!J30</f>
        <v>0</v>
      </c>
      <c r="K60" s="40" t="s">
        <v>1484</v>
      </c>
      <c r="L60" s="41"/>
      <c r="M60" s="428">
        <f>'経歴（別紙）'!M30</f>
        <v>0</v>
      </c>
      <c r="N60" s="429"/>
      <c r="O60" s="429"/>
      <c r="P60" s="429"/>
      <c r="Q60" s="429"/>
      <c r="R60" s="429"/>
      <c r="S60" s="429"/>
      <c r="T60" s="429"/>
      <c r="U60" s="429"/>
      <c r="V60" s="429"/>
      <c r="W60" s="429"/>
      <c r="X60" s="429"/>
      <c r="Y60" s="429"/>
      <c r="Z60" s="429"/>
      <c r="AA60" s="429"/>
      <c r="AB60" s="429"/>
      <c r="AC60" s="430"/>
      <c r="AD60" s="34" t="str">
        <f t="shared" si="17"/>
        <v xml:space="preserve"> </v>
      </c>
      <c r="AE60" s="35" t="s">
        <v>1484</v>
      </c>
      <c r="AF60" s="36" t="str">
        <f t="shared" si="18"/>
        <v xml:space="preserve"> </v>
      </c>
      <c r="AG60" s="435"/>
      <c r="AH60" s="436"/>
      <c r="AI60" s="34" t="str">
        <f t="shared" si="19"/>
        <v xml:space="preserve"> </v>
      </c>
      <c r="AJ60" s="42" t="s">
        <v>1484</v>
      </c>
      <c r="AK60" s="35" t="str">
        <f t="shared" si="20"/>
        <v xml:space="preserve"> </v>
      </c>
      <c r="AL60" s="43" t="str">
        <f t="shared" si="21"/>
        <v xml:space="preserve"> </v>
      </c>
      <c r="AM60" s="344"/>
      <c r="AN60" s="345"/>
      <c r="AO60" s="345"/>
      <c r="AP60" s="345"/>
      <c r="AQ60" s="345"/>
      <c r="AT60" s="31"/>
      <c r="AU60" s="38" t="str">
        <f t="shared" si="27"/>
        <v>1925/0</v>
      </c>
      <c r="AV60" s="38" t="str">
        <f t="shared" si="28"/>
        <v>1925/0</v>
      </c>
      <c r="AW60" s="3" t="str">
        <f t="shared" si="29"/>
        <v xml:space="preserve"> </v>
      </c>
      <c r="AX60" s="3" t="str">
        <f t="shared" si="30"/>
        <v xml:space="preserve"> </v>
      </c>
      <c r="AY60" s="3" t="str">
        <f t="shared" si="31"/>
        <v xml:space="preserve"> </v>
      </c>
      <c r="BD60" s="33"/>
    </row>
    <row r="61" spans="1:56" ht="19.899999999999999" hidden="1" customHeight="1">
      <c r="A61" s="105" t="str">
        <f>IFERROR(_xlfn.IFS('経歴（別紙）'!A31="昭和",3,'経歴（別紙）'!A31="平成",4,'経歴（別紙）'!A31="令和",5)," ")</f>
        <v xml:space="preserve"> </v>
      </c>
      <c r="B61" s="231">
        <f>'経歴（別紙）'!B31</f>
        <v>0</v>
      </c>
      <c r="C61" s="40" t="s">
        <v>1484</v>
      </c>
      <c r="D61" s="230">
        <f>'経歴（別紙）'!D31</f>
        <v>0</v>
      </c>
      <c r="E61" s="40" t="s">
        <v>1484</v>
      </c>
      <c r="F61" s="41"/>
      <c r="G61" s="105" t="str">
        <f>IFERROR(_xlfn.IFS('経歴（別紙）'!G31="昭和",3,'経歴（別紙）'!G31="平成",4,'経歴（別紙）'!G31="令和",5)," ")</f>
        <v xml:space="preserve"> </v>
      </c>
      <c r="H61" s="231">
        <f>'経歴（別紙）'!H31</f>
        <v>0</v>
      </c>
      <c r="I61" s="40" t="s">
        <v>1484</v>
      </c>
      <c r="J61" s="231">
        <f>'経歴（別紙）'!J31</f>
        <v>0</v>
      </c>
      <c r="K61" s="40" t="s">
        <v>1484</v>
      </c>
      <c r="L61" s="41"/>
      <c r="M61" s="428">
        <f>'経歴（別紙）'!M31</f>
        <v>0</v>
      </c>
      <c r="N61" s="429"/>
      <c r="O61" s="429"/>
      <c r="P61" s="429"/>
      <c r="Q61" s="429"/>
      <c r="R61" s="429"/>
      <c r="S61" s="429"/>
      <c r="T61" s="429"/>
      <c r="U61" s="429"/>
      <c r="V61" s="429"/>
      <c r="W61" s="429"/>
      <c r="X61" s="429"/>
      <c r="Y61" s="429"/>
      <c r="Z61" s="429"/>
      <c r="AA61" s="429"/>
      <c r="AB61" s="429"/>
      <c r="AC61" s="430"/>
      <c r="AD61" s="34" t="str">
        <f t="shared" si="17"/>
        <v xml:space="preserve"> </v>
      </c>
      <c r="AE61" s="35" t="s">
        <v>1484</v>
      </c>
      <c r="AF61" s="36" t="str">
        <f t="shared" si="18"/>
        <v xml:space="preserve"> </v>
      </c>
      <c r="AG61" s="435"/>
      <c r="AH61" s="436"/>
      <c r="AI61" s="34" t="str">
        <f t="shared" si="19"/>
        <v xml:space="preserve"> </v>
      </c>
      <c r="AJ61" s="42" t="s">
        <v>1484</v>
      </c>
      <c r="AK61" s="35" t="str">
        <f t="shared" si="20"/>
        <v xml:space="preserve"> </v>
      </c>
      <c r="AL61" s="43" t="str">
        <f t="shared" si="21"/>
        <v xml:space="preserve"> </v>
      </c>
      <c r="AM61" s="344"/>
      <c r="AN61" s="345"/>
      <c r="AO61" s="345"/>
      <c r="AP61" s="345"/>
      <c r="AQ61" s="345"/>
      <c r="AT61" s="31"/>
      <c r="AU61" s="38" t="str">
        <f t="shared" si="27"/>
        <v>1925/0</v>
      </c>
      <c r="AV61" s="38" t="str">
        <f t="shared" si="28"/>
        <v>1925/0</v>
      </c>
      <c r="AW61" s="3" t="str">
        <f t="shared" si="29"/>
        <v xml:space="preserve"> </v>
      </c>
      <c r="AX61" s="3" t="str">
        <f t="shared" si="30"/>
        <v xml:space="preserve"> </v>
      </c>
      <c r="AY61" s="3" t="str">
        <f t="shared" si="31"/>
        <v xml:space="preserve"> </v>
      </c>
      <c r="BD61" s="33"/>
    </row>
    <row r="62" spans="1:56" ht="19.899999999999999" hidden="1" customHeight="1">
      <c r="A62" s="105" t="str">
        <f>IFERROR(_xlfn.IFS('経歴（別紙）'!A32="昭和",3,'経歴（別紙）'!A32="平成",4,'経歴（別紙）'!A32="令和",5)," ")</f>
        <v xml:space="preserve"> </v>
      </c>
      <c r="B62" s="231">
        <f>'経歴（別紙）'!B32</f>
        <v>0</v>
      </c>
      <c r="C62" s="40" t="s">
        <v>1484</v>
      </c>
      <c r="D62" s="230">
        <f>'経歴（別紙）'!D32</f>
        <v>0</v>
      </c>
      <c r="E62" s="40" t="s">
        <v>1484</v>
      </c>
      <c r="F62" s="41"/>
      <c r="G62" s="105" t="str">
        <f>IFERROR(_xlfn.IFS('経歴（別紙）'!G32="昭和",3,'経歴（別紙）'!G32="平成",4,'経歴（別紙）'!G32="令和",5)," ")</f>
        <v xml:space="preserve"> </v>
      </c>
      <c r="H62" s="231">
        <f>'経歴（別紙）'!H32</f>
        <v>0</v>
      </c>
      <c r="I62" s="40" t="s">
        <v>1484</v>
      </c>
      <c r="J62" s="231">
        <f>'経歴（別紙）'!J32</f>
        <v>0</v>
      </c>
      <c r="K62" s="40" t="s">
        <v>1484</v>
      </c>
      <c r="L62" s="41"/>
      <c r="M62" s="428">
        <f>'経歴（別紙）'!M32</f>
        <v>0</v>
      </c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429"/>
      <c r="Y62" s="429"/>
      <c r="Z62" s="429"/>
      <c r="AA62" s="429"/>
      <c r="AB62" s="429"/>
      <c r="AC62" s="430"/>
      <c r="AD62" s="34" t="str">
        <f t="shared" si="17"/>
        <v xml:space="preserve"> </v>
      </c>
      <c r="AE62" s="35" t="s">
        <v>1484</v>
      </c>
      <c r="AF62" s="36" t="str">
        <f t="shared" si="18"/>
        <v xml:space="preserve"> </v>
      </c>
      <c r="AG62" s="435"/>
      <c r="AH62" s="436"/>
      <c r="AI62" s="34" t="str">
        <f t="shared" si="19"/>
        <v xml:space="preserve"> </v>
      </c>
      <c r="AJ62" s="42" t="s">
        <v>1484</v>
      </c>
      <c r="AK62" s="35" t="str">
        <f t="shared" si="20"/>
        <v xml:space="preserve"> </v>
      </c>
      <c r="AL62" s="43" t="str">
        <f t="shared" si="21"/>
        <v xml:space="preserve"> </v>
      </c>
      <c r="AM62" s="344"/>
      <c r="AN62" s="345"/>
      <c r="AO62" s="345"/>
      <c r="AP62" s="345"/>
      <c r="AQ62" s="345"/>
      <c r="AT62" s="31"/>
      <c r="AU62" s="38" t="str">
        <f t="shared" si="27"/>
        <v>1925/0</v>
      </c>
      <c r="AV62" s="38" t="str">
        <f t="shared" si="28"/>
        <v>1925/0</v>
      </c>
      <c r="AW62" s="3" t="str">
        <f t="shared" si="29"/>
        <v xml:space="preserve"> </v>
      </c>
      <c r="AX62" s="3" t="str">
        <f t="shared" si="30"/>
        <v xml:space="preserve"> </v>
      </c>
      <c r="AY62" s="3" t="str">
        <f t="shared" si="31"/>
        <v xml:space="preserve"> </v>
      </c>
      <c r="BD62" s="33"/>
    </row>
    <row r="63" spans="1:56" ht="19.899999999999999" hidden="1" customHeight="1">
      <c r="A63" s="105" t="str">
        <f>IFERROR(_xlfn.IFS('経歴（別紙）'!A33="昭和",3,'経歴（別紙）'!A33="平成",4,'経歴（別紙）'!A33="令和",5)," ")</f>
        <v xml:space="preserve"> </v>
      </c>
      <c r="B63" s="231">
        <f>'経歴（別紙）'!B33</f>
        <v>0</v>
      </c>
      <c r="C63" s="40" t="s">
        <v>1484</v>
      </c>
      <c r="D63" s="230">
        <f>'経歴（別紙）'!D33</f>
        <v>0</v>
      </c>
      <c r="E63" s="40" t="s">
        <v>1484</v>
      </c>
      <c r="F63" s="41"/>
      <c r="G63" s="105" t="str">
        <f>IFERROR(_xlfn.IFS('経歴（別紙）'!G33="昭和",3,'経歴（別紙）'!G33="平成",4,'経歴（別紙）'!G33="令和",5)," ")</f>
        <v xml:space="preserve"> </v>
      </c>
      <c r="H63" s="231">
        <f>'経歴（別紙）'!H33</f>
        <v>0</v>
      </c>
      <c r="I63" s="40" t="s">
        <v>1484</v>
      </c>
      <c r="J63" s="231">
        <f>'経歴（別紙）'!J33</f>
        <v>0</v>
      </c>
      <c r="K63" s="40" t="s">
        <v>1484</v>
      </c>
      <c r="L63" s="41"/>
      <c r="M63" s="428">
        <f>'経歴（別紙）'!M33</f>
        <v>0</v>
      </c>
      <c r="N63" s="429"/>
      <c r="O63" s="429"/>
      <c r="P63" s="429"/>
      <c r="Q63" s="429"/>
      <c r="R63" s="429"/>
      <c r="S63" s="429"/>
      <c r="T63" s="429"/>
      <c r="U63" s="429"/>
      <c r="V63" s="429"/>
      <c r="W63" s="429"/>
      <c r="X63" s="429"/>
      <c r="Y63" s="429"/>
      <c r="Z63" s="429"/>
      <c r="AA63" s="429"/>
      <c r="AB63" s="429"/>
      <c r="AC63" s="430"/>
      <c r="AD63" s="34" t="str">
        <f t="shared" si="17"/>
        <v xml:space="preserve"> </v>
      </c>
      <c r="AE63" s="35" t="s">
        <v>1484</v>
      </c>
      <c r="AF63" s="36" t="str">
        <f t="shared" si="18"/>
        <v xml:space="preserve"> </v>
      </c>
      <c r="AG63" s="435"/>
      <c r="AH63" s="436"/>
      <c r="AI63" s="34" t="str">
        <f t="shared" si="19"/>
        <v xml:space="preserve"> </v>
      </c>
      <c r="AJ63" s="42" t="s">
        <v>1484</v>
      </c>
      <c r="AK63" s="35" t="str">
        <f t="shared" si="20"/>
        <v xml:space="preserve"> </v>
      </c>
      <c r="AL63" s="43" t="str">
        <f t="shared" si="21"/>
        <v xml:space="preserve"> </v>
      </c>
      <c r="AM63" s="344"/>
      <c r="AN63" s="345"/>
      <c r="AO63" s="345"/>
      <c r="AP63" s="345"/>
      <c r="AQ63" s="345"/>
      <c r="AT63" s="31"/>
      <c r="AU63" s="38" t="str">
        <f t="shared" si="27"/>
        <v>1925/0</v>
      </c>
      <c r="AV63" s="38" t="str">
        <f t="shared" si="28"/>
        <v>1925/0</v>
      </c>
      <c r="AW63" s="3" t="str">
        <f t="shared" si="29"/>
        <v xml:space="preserve"> </v>
      </c>
      <c r="AX63" s="3" t="str">
        <f t="shared" si="30"/>
        <v xml:space="preserve"> </v>
      </c>
      <c r="AY63" s="3" t="str">
        <f t="shared" si="31"/>
        <v xml:space="preserve"> </v>
      </c>
      <c r="BD63" s="33"/>
    </row>
    <row r="64" spans="1:56" ht="19.899999999999999" hidden="1" customHeight="1">
      <c r="A64" s="105" t="str">
        <f>IFERROR(_xlfn.IFS('経歴（別紙）'!A34="昭和",3,'経歴（別紙）'!A34="平成",4,'経歴（別紙）'!A34="令和",5)," ")</f>
        <v xml:space="preserve"> </v>
      </c>
      <c r="B64" s="231">
        <f>'経歴（別紙）'!B34</f>
        <v>0</v>
      </c>
      <c r="C64" s="40" t="s">
        <v>1484</v>
      </c>
      <c r="D64" s="230">
        <f>'経歴（別紙）'!D34</f>
        <v>0</v>
      </c>
      <c r="E64" s="40" t="s">
        <v>1484</v>
      </c>
      <c r="F64" s="41"/>
      <c r="G64" s="105" t="str">
        <f>IFERROR(_xlfn.IFS('経歴（別紙）'!G34="昭和",3,'経歴（別紙）'!G34="平成",4,'経歴（別紙）'!G34="令和",5)," ")</f>
        <v xml:space="preserve"> </v>
      </c>
      <c r="H64" s="231">
        <f>'経歴（別紙）'!H34</f>
        <v>0</v>
      </c>
      <c r="I64" s="40" t="s">
        <v>1484</v>
      </c>
      <c r="J64" s="231">
        <f>'経歴（別紙）'!J34</f>
        <v>0</v>
      </c>
      <c r="K64" s="40" t="s">
        <v>1484</v>
      </c>
      <c r="L64" s="41"/>
      <c r="M64" s="428">
        <f>'経歴（別紙）'!M34</f>
        <v>0</v>
      </c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29"/>
      <c r="Y64" s="429"/>
      <c r="Z64" s="429"/>
      <c r="AA64" s="429"/>
      <c r="AB64" s="429"/>
      <c r="AC64" s="430"/>
      <c r="AD64" s="34" t="str">
        <f t="shared" si="17"/>
        <v xml:space="preserve"> </v>
      </c>
      <c r="AE64" s="35" t="s">
        <v>1484</v>
      </c>
      <c r="AF64" s="36" t="str">
        <f t="shared" si="18"/>
        <v xml:space="preserve"> </v>
      </c>
      <c r="AG64" s="435"/>
      <c r="AH64" s="436"/>
      <c r="AI64" s="34" t="str">
        <f t="shared" si="19"/>
        <v xml:space="preserve"> </v>
      </c>
      <c r="AJ64" s="42" t="s">
        <v>1484</v>
      </c>
      <c r="AK64" s="35" t="str">
        <f t="shared" si="20"/>
        <v xml:space="preserve"> </v>
      </c>
      <c r="AL64" s="43" t="str">
        <f t="shared" si="21"/>
        <v xml:space="preserve"> </v>
      </c>
      <c r="AM64" s="344"/>
      <c r="AN64" s="345"/>
      <c r="AO64" s="345"/>
      <c r="AP64" s="345"/>
      <c r="AQ64" s="345"/>
      <c r="AT64" s="31"/>
      <c r="AU64" s="38" t="str">
        <f t="shared" si="27"/>
        <v>1925/0</v>
      </c>
      <c r="AV64" s="38" t="str">
        <f t="shared" si="28"/>
        <v>1925/0</v>
      </c>
      <c r="AW64" s="3" t="str">
        <f t="shared" si="29"/>
        <v xml:space="preserve"> </v>
      </c>
      <c r="AX64" s="3" t="str">
        <f t="shared" si="30"/>
        <v xml:space="preserve"> </v>
      </c>
      <c r="AY64" s="3" t="str">
        <f t="shared" si="31"/>
        <v xml:space="preserve"> </v>
      </c>
      <c r="BD64" s="33"/>
    </row>
    <row r="65" spans="1:56" ht="19.899999999999999" hidden="1" customHeight="1">
      <c r="A65" s="105" t="str">
        <f>IFERROR(_xlfn.IFS('経歴（別紙）'!A35="昭和",3,'経歴（別紙）'!A35="平成",4,'経歴（別紙）'!A35="令和",5)," ")</f>
        <v xml:space="preserve"> </v>
      </c>
      <c r="B65" s="231">
        <f>'経歴（別紙）'!B35</f>
        <v>0</v>
      </c>
      <c r="C65" s="40" t="s">
        <v>1484</v>
      </c>
      <c r="D65" s="230">
        <f>'経歴（別紙）'!D35</f>
        <v>0</v>
      </c>
      <c r="E65" s="40" t="s">
        <v>1484</v>
      </c>
      <c r="F65" s="41"/>
      <c r="G65" s="105" t="str">
        <f>IFERROR(_xlfn.IFS('経歴（別紙）'!G35="昭和",3,'経歴（別紙）'!G35="平成",4,'経歴（別紙）'!G35="令和",5)," ")</f>
        <v xml:space="preserve"> </v>
      </c>
      <c r="H65" s="231">
        <f>'経歴（別紙）'!H35</f>
        <v>0</v>
      </c>
      <c r="I65" s="40" t="s">
        <v>1484</v>
      </c>
      <c r="J65" s="231">
        <f>'経歴（別紙）'!J35</f>
        <v>0</v>
      </c>
      <c r="K65" s="40" t="s">
        <v>1484</v>
      </c>
      <c r="L65" s="41"/>
      <c r="M65" s="428">
        <f>'経歴（別紙）'!M35</f>
        <v>0</v>
      </c>
      <c r="N65" s="429"/>
      <c r="O65" s="429"/>
      <c r="P65" s="429"/>
      <c r="Q65" s="429"/>
      <c r="R65" s="429"/>
      <c r="S65" s="429"/>
      <c r="T65" s="429"/>
      <c r="U65" s="429"/>
      <c r="V65" s="429"/>
      <c r="W65" s="429"/>
      <c r="X65" s="429"/>
      <c r="Y65" s="429"/>
      <c r="Z65" s="429"/>
      <c r="AA65" s="429"/>
      <c r="AB65" s="429"/>
      <c r="AC65" s="430"/>
      <c r="AD65" s="34" t="str">
        <f t="shared" si="17"/>
        <v xml:space="preserve"> </v>
      </c>
      <c r="AE65" s="35" t="s">
        <v>1484</v>
      </c>
      <c r="AF65" s="36" t="str">
        <f t="shared" si="18"/>
        <v xml:space="preserve"> </v>
      </c>
      <c r="AG65" s="435"/>
      <c r="AH65" s="436"/>
      <c r="AI65" s="34" t="str">
        <f t="shared" si="19"/>
        <v xml:space="preserve"> </v>
      </c>
      <c r="AJ65" s="42" t="s">
        <v>1484</v>
      </c>
      <c r="AK65" s="35" t="str">
        <f t="shared" si="20"/>
        <v xml:space="preserve"> </v>
      </c>
      <c r="AL65" s="43" t="str">
        <f t="shared" si="21"/>
        <v xml:space="preserve"> </v>
      </c>
      <c r="AM65" s="344"/>
      <c r="AN65" s="345"/>
      <c r="AO65" s="345"/>
      <c r="AP65" s="345"/>
      <c r="AQ65" s="345"/>
      <c r="AT65" s="31"/>
      <c r="AU65" s="38" t="str">
        <f t="shared" si="22"/>
        <v>1925/0</v>
      </c>
      <c r="AV65" s="38" t="str">
        <f t="shared" si="23"/>
        <v>1925/0</v>
      </c>
      <c r="AW65" s="3" t="str">
        <f t="shared" si="24"/>
        <v xml:space="preserve"> </v>
      </c>
      <c r="AX65" s="3" t="str">
        <f t="shared" si="25"/>
        <v xml:space="preserve"> </v>
      </c>
      <c r="AY65" s="3" t="str">
        <f t="shared" si="26"/>
        <v xml:space="preserve"> </v>
      </c>
      <c r="BD65" s="33"/>
    </row>
    <row r="66" spans="1:56" ht="19.899999999999999" hidden="1" customHeight="1">
      <c r="A66" s="105" t="str">
        <f>IFERROR(_xlfn.IFS('経歴（別紙）'!A36="昭和",3,'経歴（別紙）'!A36="平成",4,'経歴（別紙）'!A36="令和",5)," ")</f>
        <v xml:space="preserve"> </v>
      </c>
      <c r="B66" s="231">
        <f>'経歴（別紙）'!B36</f>
        <v>0</v>
      </c>
      <c r="C66" s="40" t="s">
        <v>1484</v>
      </c>
      <c r="D66" s="230">
        <f>'経歴（別紙）'!D36</f>
        <v>0</v>
      </c>
      <c r="E66" s="40" t="s">
        <v>1484</v>
      </c>
      <c r="F66" s="41"/>
      <c r="G66" s="105" t="str">
        <f>IFERROR(_xlfn.IFS('経歴（別紙）'!G36="昭和",3,'経歴（別紙）'!G36="平成",4,'経歴（別紙）'!G36="令和",5)," ")</f>
        <v xml:space="preserve"> </v>
      </c>
      <c r="H66" s="231">
        <f>'経歴（別紙）'!H36</f>
        <v>0</v>
      </c>
      <c r="I66" s="40" t="s">
        <v>1484</v>
      </c>
      <c r="J66" s="231">
        <f>'経歴（別紙）'!J36</f>
        <v>0</v>
      </c>
      <c r="K66" s="40" t="s">
        <v>1484</v>
      </c>
      <c r="L66" s="41"/>
      <c r="M66" s="428">
        <f>'経歴（別紙）'!M36</f>
        <v>0</v>
      </c>
      <c r="N66" s="429"/>
      <c r="O66" s="429"/>
      <c r="P66" s="429"/>
      <c r="Q66" s="429"/>
      <c r="R66" s="429"/>
      <c r="S66" s="429"/>
      <c r="T66" s="429"/>
      <c r="U66" s="429"/>
      <c r="V66" s="429"/>
      <c r="W66" s="429"/>
      <c r="X66" s="429"/>
      <c r="Y66" s="429"/>
      <c r="Z66" s="429"/>
      <c r="AA66" s="429"/>
      <c r="AB66" s="429"/>
      <c r="AC66" s="430"/>
      <c r="AD66" s="34" t="str">
        <f t="shared" si="17"/>
        <v xml:space="preserve"> </v>
      </c>
      <c r="AE66" s="35" t="s">
        <v>1484</v>
      </c>
      <c r="AF66" s="36" t="str">
        <f t="shared" si="18"/>
        <v xml:space="preserve"> </v>
      </c>
      <c r="AG66" s="435"/>
      <c r="AH66" s="436"/>
      <c r="AI66" s="34" t="str">
        <f t="shared" si="19"/>
        <v xml:space="preserve"> </v>
      </c>
      <c r="AJ66" s="42" t="s">
        <v>1484</v>
      </c>
      <c r="AK66" s="35" t="str">
        <f t="shared" si="20"/>
        <v xml:space="preserve"> </v>
      </c>
      <c r="AL66" s="43" t="str">
        <f t="shared" si="21"/>
        <v xml:space="preserve"> </v>
      </c>
      <c r="AM66" s="344"/>
      <c r="AN66" s="345"/>
      <c r="AO66" s="345"/>
      <c r="AP66" s="345"/>
      <c r="AQ66" s="345"/>
      <c r="AT66" s="31"/>
      <c r="AU66" s="38" t="str">
        <f t="shared" si="5"/>
        <v>1925/0</v>
      </c>
      <c r="AV66" s="38" t="str">
        <f t="shared" si="6"/>
        <v>1925/0</v>
      </c>
      <c r="AW66" s="3" t="str">
        <f t="shared" si="7"/>
        <v xml:space="preserve"> </v>
      </c>
      <c r="AX66" s="3" t="str">
        <f t="shared" si="8"/>
        <v xml:space="preserve"> </v>
      </c>
      <c r="AY66" s="3" t="str">
        <f t="shared" si="9"/>
        <v xml:space="preserve"> </v>
      </c>
      <c r="BD66" s="33"/>
    </row>
    <row r="67" spans="1:56" ht="19.899999999999999" customHeight="1">
      <c r="A67" s="101"/>
      <c r="B67" s="102"/>
      <c r="C67" s="40"/>
      <c r="D67" s="40"/>
      <c r="E67" s="40"/>
      <c r="F67" s="41"/>
      <c r="G67" s="103"/>
      <c r="H67" s="104"/>
      <c r="I67" s="40"/>
      <c r="J67" s="40"/>
      <c r="K67" s="40"/>
      <c r="L67" s="41"/>
      <c r="M67" s="438"/>
      <c r="N67" s="439"/>
      <c r="O67" s="439"/>
      <c r="P67" s="439"/>
      <c r="Q67" s="439"/>
      <c r="R67" s="439"/>
      <c r="S67" s="439"/>
      <c r="T67" s="439"/>
      <c r="U67" s="439"/>
      <c r="V67" s="439"/>
      <c r="W67" s="439"/>
      <c r="X67" s="439"/>
      <c r="Y67" s="439"/>
      <c r="Z67" s="439"/>
      <c r="AA67" s="439"/>
      <c r="AB67" s="439"/>
      <c r="AC67" s="440"/>
      <c r="AD67" s="342"/>
      <c r="AE67" s="343"/>
      <c r="AF67" s="45"/>
      <c r="AG67" s="441" t="s">
        <v>1487</v>
      </c>
      <c r="AH67" s="442"/>
      <c r="AI67" s="46">
        <f>IFERROR(BA67," ")</f>
        <v>0</v>
      </c>
      <c r="AJ67" s="44" t="s">
        <v>1484</v>
      </c>
      <c r="AK67" s="44">
        <f>IFERROR(BC67," ")</f>
        <v>0</v>
      </c>
      <c r="AL67" s="47" t="str">
        <f>IFERROR(IF(BC68&gt;0,BC68," ")," ")</f>
        <v xml:space="preserve"> </v>
      </c>
      <c r="AM67" s="268" t="s">
        <v>1488</v>
      </c>
      <c r="AN67" s="48">
        <f>SUM(AO68:AO69)</f>
        <v>0</v>
      </c>
      <c r="AO67" s="48" t="s">
        <v>1489</v>
      </c>
      <c r="AP67" s="437">
        <f>SUM(AQ68:AQ69)</f>
        <v>0</v>
      </c>
      <c r="AQ67" s="437"/>
      <c r="AR67" s="272"/>
      <c r="AS67" s="271"/>
      <c r="AT67" s="49"/>
      <c r="AX67" s="3">
        <f>SUM(AX20:AX66)</f>
        <v>0</v>
      </c>
      <c r="AY67" s="3">
        <f>SUM(AY21:AY66)</f>
        <v>0</v>
      </c>
      <c r="AZ67" s="3">
        <f>ROUNDDOWN(AY67,0)</f>
        <v>0</v>
      </c>
      <c r="BA67" s="3">
        <f>ROUNDDOWN(AZ67/12,0)</f>
        <v>0</v>
      </c>
      <c r="BB67" s="3" t="s">
        <v>5</v>
      </c>
      <c r="BC67" s="3">
        <f>AZ67-BA67*12</f>
        <v>0</v>
      </c>
      <c r="BD67" s="33" t="s">
        <v>29</v>
      </c>
    </row>
    <row r="68" spans="1:56">
      <c r="A68" s="443" t="s">
        <v>1491</v>
      </c>
      <c r="B68" s="443"/>
      <c r="C68" s="443"/>
      <c r="D68" s="443"/>
      <c r="E68" s="443"/>
      <c r="F68" s="443"/>
      <c r="G68" s="443"/>
      <c r="H68" s="443"/>
      <c r="I68" s="443"/>
      <c r="J68" s="443"/>
      <c r="K68" s="443"/>
      <c r="L68" s="444"/>
      <c r="M68" s="444"/>
      <c r="N68" s="444"/>
      <c r="O68" s="444"/>
      <c r="P68" s="444"/>
      <c r="Q68" s="445"/>
      <c r="R68" s="443" t="s">
        <v>1492</v>
      </c>
      <c r="S68" s="443"/>
      <c r="T68" s="443"/>
      <c r="U68" s="443"/>
      <c r="V68" s="443"/>
      <c r="W68" s="443"/>
      <c r="X68" s="443"/>
      <c r="Y68" s="443" t="s">
        <v>1493</v>
      </c>
      <c r="Z68" s="443"/>
      <c r="AA68" s="443"/>
      <c r="AB68" s="443"/>
      <c r="AC68" s="443"/>
      <c r="AD68" s="443"/>
      <c r="AE68" s="443"/>
      <c r="AF68" s="443" t="s">
        <v>1494</v>
      </c>
      <c r="AG68" s="443"/>
      <c r="AH68" s="443"/>
      <c r="AI68" s="443"/>
      <c r="AJ68" s="443"/>
      <c r="AK68" s="443"/>
      <c r="AL68" s="443"/>
      <c r="AM68" s="455">
        <v>1</v>
      </c>
      <c r="AN68" s="456"/>
      <c r="AO68" s="270">
        <v>0</v>
      </c>
      <c r="AP68" s="269" t="s">
        <v>1484</v>
      </c>
      <c r="AQ68" s="270">
        <v>0</v>
      </c>
      <c r="AR68" s="270"/>
      <c r="AS68" s="270"/>
      <c r="AT68" s="51"/>
      <c r="AU68" s="50"/>
      <c r="AV68" s="50"/>
      <c r="AW68" s="50"/>
      <c r="AX68" s="50"/>
      <c r="AY68" s="50"/>
      <c r="AZ68" s="3">
        <f>AY67-AZ67</f>
        <v>0</v>
      </c>
      <c r="BC68" s="3">
        <f>AZ68*10</f>
        <v>0</v>
      </c>
      <c r="BD68" s="33" t="s">
        <v>7</v>
      </c>
    </row>
    <row r="69" spans="1:56" ht="13.15" customHeight="1">
      <c r="A69" s="52" t="s">
        <v>1495</v>
      </c>
      <c r="B69" s="53"/>
      <c r="C69" s="53"/>
      <c r="D69" s="53"/>
      <c r="E69" s="53"/>
      <c r="F69" s="53"/>
      <c r="G69" s="53"/>
      <c r="H69" s="53"/>
      <c r="I69" s="53"/>
      <c r="J69" s="53"/>
      <c r="K69" s="451" t="s">
        <v>5</v>
      </c>
      <c r="L69" s="450"/>
      <c r="M69" s="450"/>
      <c r="N69" s="450"/>
      <c r="O69" s="450"/>
      <c r="P69" s="450"/>
      <c r="Q69" s="451"/>
      <c r="R69" s="459" t="s">
        <v>1492</v>
      </c>
      <c r="S69" s="460"/>
      <c r="T69" s="460"/>
      <c r="U69" s="460"/>
      <c r="V69" s="460"/>
      <c r="W69" s="460"/>
      <c r="X69" s="461"/>
      <c r="Y69" s="459" t="s">
        <v>5</v>
      </c>
      <c r="Z69" s="460"/>
      <c r="AA69" s="460"/>
      <c r="AB69" s="460"/>
      <c r="AC69" s="460"/>
      <c r="AD69" s="460"/>
      <c r="AE69" s="461"/>
      <c r="AF69" s="459" t="s">
        <v>1496</v>
      </c>
      <c r="AG69" s="460"/>
      <c r="AH69" s="460"/>
      <c r="AI69" s="460"/>
      <c r="AJ69" s="460"/>
      <c r="AK69" s="460"/>
      <c r="AL69" s="461"/>
      <c r="AM69" s="465" t="s">
        <v>1497</v>
      </c>
      <c r="AN69" s="466"/>
      <c r="AO69" s="270">
        <v>0</v>
      </c>
      <c r="AP69" s="269" t="s">
        <v>1484</v>
      </c>
      <c r="AQ69" s="270">
        <v>0</v>
      </c>
      <c r="AR69" s="270"/>
      <c r="AS69" s="270"/>
      <c r="AT69" s="54"/>
      <c r="AU69" s="55"/>
      <c r="AV69" s="55"/>
      <c r="AW69" s="55"/>
      <c r="AX69" s="55"/>
      <c r="AY69" s="55"/>
      <c r="AZ69" s="56"/>
      <c r="BA69" s="56"/>
      <c r="BB69" s="56"/>
      <c r="BC69" s="56"/>
      <c r="BD69" s="57"/>
    </row>
    <row r="70" spans="1:56" ht="13.9" customHeight="1" thickBot="1">
      <c r="A70" s="58" t="s">
        <v>1498</v>
      </c>
      <c r="B70" s="59"/>
      <c r="C70" s="59"/>
      <c r="D70" s="59"/>
      <c r="E70" s="59"/>
      <c r="F70" s="59"/>
      <c r="G70" s="59"/>
      <c r="H70" s="59"/>
      <c r="I70" s="59"/>
      <c r="J70" s="59"/>
      <c r="K70" s="457"/>
      <c r="L70" s="458"/>
      <c r="M70" s="458"/>
      <c r="N70" s="458"/>
      <c r="O70" s="458"/>
      <c r="P70" s="458"/>
      <c r="Q70" s="457"/>
      <c r="R70" s="462"/>
      <c r="S70" s="463"/>
      <c r="T70" s="463"/>
      <c r="U70" s="463"/>
      <c r="V70" s="463"/>
      <c r="W70" s="463"/>
      <c r="X70" s="464"/>
      <c r="Y70" s="462"/>
      <c r="Z70" s="463"/>
      <c r="AA70" s="463"/>
      <c r="AB70" s="463"/>
      <c r="AC70" s="463"/>
      <c r="AD70" s="463"/>
      <c r="AE70" s="464"/>
      <c r="AF70" s="462"/>
      <c r="AG70" s="463"/>
      <c r="AH70" s="463"/>
      <c r="AI70" s="463"/>
      <c r="AJ70" s="463"/>
      <c r="AK70" s="463"/>
      <c r="AL70" s="464"/>
      <c r="AM70" s="60"/>
      <c r="AN70" s="61"/>
      <c r="AO70" s="61"/>
      <c r="AP70" s="61"/>
      <c r="AQ70" s="61"/>
      <c r="AR70" s="50"/>
      <c r="AS70" s="50"/>
      <c r="AT70" s="50"/>
      <c r="AU70" s="546" t="s">
        <v>1499</v>
      </c>
      <c r="AV70" s="239" t="e">
        <f>IF(AX7=AX67,"漏れなし","再確認")</f>
        <v>#VALUE!</v>
      </c>
      <c r="AW70" s="50"/>
      <c r="AX70" s="50"/>
      <c r="AY70" s="50"/>
    </row>
    <row r="71" spans="1:56" ht="21.75" customHeight="1" thickTop="1">
      <c r="A71" s="467" t="s">
        <v>1500</v>
      </c>
      <c r="B71" s="468"/>
      <c r="C71" s="468"/>
      <c r="D71" s="468"/>
      <c r="E71" s="468"/>
      <c r="F71" s="469"/>
      <c r="G71" s="446" t="s">
        <v>1501</v>
      </c>
      <c r="H71" s="447"/>
      <c r="I71" s="447"/>
      <c r="J71" s="447"/>
      <c r="K71" s="447"/>
      <c r="L71" s="447"/>
      <c r="M71" s="447"/>
      <c r="N71" s="447"/>
      <c r="O71" s="447"/>
      <c r="P71" s="447"/>
      <c r="Q71" s="447"/>
      <c r="R71" s="447"/>
      <c r="S71" s="447"/>
      <c r="T71" s="447"/>
      <c r="U71" s="447"/>
      <c r="V71" s="447"/>
      <c r="W71" s="447"/>
      <c r="X71" s="447"/>
      <c r="Y71" s="447"/>
      <c r="Z71" s="447"/>
      <c r="AA71" s="447"/>
      <c r="AB71" s="447"/>
      <c r="AC71" s="447"/>
      <c r="AD71" s="447"/>
      <c r="AE71" s="448"/>
      <c r="AF71" s="446" t="s">
        <v>1502</v>
      </c>
      <c r="AG71" s="447"/>
      <c r="AH71" s="447"/>
      <c r="AI71" s="447"/>
      <c r="AJ71" s="447"/>
      <c r="AK71" s="447"/>
      <c r="AL71" s="448"/>
      <c r="AU71" s="547"/>
    </row>
    <row r="72" spans="1:56">
      <c r="A72" s="467"/>
      <c r="B72" s="468"/>
      <c r="C72" s="468"/>
      <c r="D72" s="468"/>
      <c r="E72" s="468"/>
      <c r="F72" s="468"/>
      <c r="G72" s="480" t="s">
        <v>1503</v>
      </c>
      <c r="H72" s="481"/>
      <c r="I72" s="481"/>
      <c r="J72" s="481"/>
      <c r="K72" s="482"/>
      <c r="L72" s="449" t="s">
        <v>1504</v>
      </c>
      <c r="M72" s="450"/>
      <c r="N72" s="450"/>
      <c r="O72" s="451"/>
      <c r="P72" s="449" t="s">
        <v>1505</v>
      </c>
      <c r="Q72" s="450"/>
      <c r="R72" s="450"/>
      <c r="S72" s="451"/>
      <c r="T72" s="449" t="s">
        <v>1506</v>
      </c>
      <c r="U72" s="450"/>
      <c r="V72" s="450"/>
      <c r="W72" s="451"/>
      <c r="X72" s="449" t="s">
        <v>1507</v>
      </c>
      <c r="Y72" s="450"/>
      <c r="Z72" s="450"/>
      <c r="AA72" s="451"/>
      <c r="AB72" s="449" t="s">
        <v>1487</v>
      </c>
      <c r="AC72" s="450"/>
      <c r="AD72" s="450"/>
      <c r="AE72" s="451"/>
      <c r="AF72" s="449" t="s">
        <v>1508</v>
      </c>
      <c r="AG72" s="450"/>
      <c r="AH72" s="451"/>
      <c r="AI72" s="449" t="s">
        <v>1509</v>
      </c>
      <c r="AJ72" s="450"/>
      <c r="AK72" s="450"/>
      <c r="AL72" s="451"/>
    </row>
    <row r="73" spans="1:56">
      <c r="A73" s="452"/>
      <c r="B73" s="453"/>
      <c r="C73" s="453"/>
      <c r="D73" s="453"/>
      <c r="E73" s="453"/>
      <c r="F73" s="453"/>
      <c r="G73" s="483"/>
      <c r="H73" s="484"/>
      <c r="I73" s="484"/>
      <c r="J73" s="484"/>
      <c r="K73" s="485"/>
      <c r="L73" s="452" t="s">
        <v>1510</v>
      </c>
      <c r="M73" s="453"/>
      <c r="N73" s="453"/>
      <c r="O73" s="454"/>
      <c r="P73" s="452" t="s">
        <v>1510</v>
      </c>
      <c r="Q73" s="453"/>
      <c r="R73" s="453"/>
      <c r="S73" s="454"/>
      <c r="T73" s="452" t="s">
        <v>1510</v>
      </c>
      <c r="U73" s="453"/>
      <c r="V73" s="453"/>
      <c r="W73" s="454"/>
      <c r="X73" s="452" t="s">
        <v>1511</v>
      </c>
      <c r="Y73" s="453"/>
      <c r="Z73" s="453"/>
      <c r="AA73" s="454"/>
      <c r="AB73" s="452"/>
      <c r="AC73" s="453"/>
      <c r="AD73" s="453"/>
      <c r="AE73" s="454"/>
      <c r="AF73" s="452"/>
      <c r="AG73" s="453"/>
      <c r="AH73" s="454"/>
      <c r="AI73" s="452"/>
      <c r="AJ73" s="453"/>
      <c r="AK73" s="453"/>
      <c r="AL73" s="454"/>
    </row>
    <row r="74" spans="1:56" ht="22.5" customHeight="1" thickBot="1">
      <c r="A74" s="478" t="s">
        <v>1512</v>
      </c>
      <c r="B74" s="479"/>
      <c r="C74" s="504">
        <v>25</v>
      </c>
      <c r="D74" s="504"/>
      <c r="E74" s="504"/>
      <c r="F74" s="505"/>
      <c r="G74" s="500">
        <f>-I74*4</f>
        <v>0</v>
      </c>
      <c r="H74" s="501"/>
      <c r="I74" s="502"/>
      <c r="J74" s="502"/>
      <c r="K74" s="503"/>
      <c r="L74" s="500">
        <f>-N74*4</f>
        <v>0</v>
      </c>
      <c r="M74" s="501"/>
      <c r="N74" s="470"/>
      <c r="O74" s="471"/>
      <c r="P74" s="500">
        <f>-R74*4</f>
        <v>0</v>
      </c>
      <c r="Q74" s="501"/>
      <c r="R74" s="470"/>
      <c r="S74" s="471"/>
      <c r="T74" s="472">
        <f>-V74*4</f>
        <v>0</v>
      </c>
      <c r="U74" s="473"/>
      <c r="V74" s="474"/>
      <c r="W74" s="475"/>
      <c r="X74" s="472">
        <f>-Z74*4</f>
        <v>0</v>
      </c>
      <c r="Y74" s="473"/>
      <c r="Z74" s="508"/>
      <c r="AA74" s="509"/>
      <c r="AB74" s="476">
        <f>-AD74*4</f>
        <v>0</v>
      </c>
      <c r="AC74" s="477"/>
      <c r="AD74" s="568">
        <f>I74+N74+R74+V74</f>
        <v>0</v>
      </c>
      <c r="AE74" s="569"/>
      <c r="AF74" s="449"/>
      <c r="AG74" s="450"/>
      <c r="AH74" s="451"/>
      <c r="AI74" s="506"/>
      <c r="AJ74" s="444"/>
      <c r="AK74" s="444"/>
      <c r="AL74" s="445"/>
    </row>
    <row r="75" spans="1:56" ht="18" customHeight="1">
      <c r="A75" s="443" t="s">
        <v>1513</v>
      </c>
      <c r="B75" s="443"/>
      <c r="C75" s="443"/>
      <c r="D75" s="443"/>
      <c r="E75" s="443"/>
      <c r="F75" s="443"/>
      <c r="G75" s="443"/>
      <c r="H75" s="443"/>
      <c r="I75" s="443"/>
      <c r="J75" s="443"/>
      <c r="K75" s="443"/>
      <c r="L75" s="443"/>
      <c r="M75" s="443"/>
      <c r="N75" s="443"/>
      <c r="O75" s="443"/>
      <c r="P75" s="443"/>
      <c r="Q75" s="443"/>
      <c r="R75" s="506"/>
      <c r="S75" s="558" t="s">
        <v>1514</v>
      </c>
      <c r="T75" s="559"/>
      <c r="U75" s="559"/>
      <c r="V75" s="559"/>
      <c r="W75" s="559"/>
      <c r="X75" s="559"/>
      <c r="Y75" s="559"/>
      <c r="Z75" s="559"/>
      <c r="AA75" s="559"/>
      <c r="AB75" s="559"/>
      <c r="AC75" s="559"/>
      <c r="AD75" s="559"/>
      <c r="AE75" s="559"/>
      <c r="AF75" s="559"/>
      <c r="AG75" s="559"/>
      <c r="AH75" s="560"/>
      <c r="AI75" s="444" t="s">
        <v>1515</v>
      </c>
      <c r="AJ75" s="444"/>
      <c r="AK75" s="444"/>
      <c r="AL75" s="445"/>
    </row>
    <row r="76" spans="1:56" ht="18" customHeight="1">
      <c r="A76" s="443" t="s">
        <v>1492</v>
      </c>
      <c r="B76" s="443"/>
      <c r="C76" s="443"/>
      <c r="D76" s="443"/>
      <c r="E76" s="443"/>
      <c r="F76" s="443" t="s">
        <v>1509</v>
      </c>
      <c r="G76" s="443"/>
      <c r="H76" s="443"/>
      <c r="I76" s="443"/>
      <c r="J76" s="443"/>
      <c r="K76" s="443"/>
      <c r="L76" s="443"/>
      <c r="M76" s="443" t="s">
        <v>1516</v>
      </c>
      <c r="N76" s="443"/>
      <c r="O76" s="443"/>
      <c r="P76" s="443"/>
      <c r="Q76" s="443"/>
      <c r="R76" s="506"/>
      <c r="S76" s="507" t="s">
        <v>1517</v>
      </c>
      <c r="T76" s="443"/>
      <c r="U76" s="443"/>
      <c r="V76" s="443"/>
      <c r="W76" s="443"/>
      <c r="X76" s="443" t="s">
        <v>1518</v>
      </c>
      <c r="Y76" s="443"/>
      <c r="Z76" s="443"/>
      <c r="AA76" s="443"/>
      <c r="AB76" s="443" t="s">
        <v>1516</v>
      </c>
      <c r="AC76" s="443"/>
      <c r="AD76" s="443"/>
      <c r="AE76" s="443"/>
      <c r="AF76" s="443"/>
      <c r="AG76" s="443"/>
      <c r="AH76" s="510"/>
      <c r="AI76" s="511"/>
      <c r="AJ76" s="512"/>
      <c r="AK76" s="512"/>
      <c r="AL76" s="512"/>
    </row>
    <row r="77" spans="1:56" ht="22.5" customHeight="1" thickBot="1">
      <c r="A77" s="486" t="str">
        <f>A74</f>
        <v>A1</v>
      </c>
      <c r="B77" s="487"/>
      <c r="C77" s="487"/>
      <c r="D77" s="487"/>
      <c r="E77" s="488"/>
      <c r="F77" s="489">
        <f>C74+AB74</f>
        <v>25</v>
      </c>
      <c r="G77" s="490"/>
      <c r="H77" s="490"/>
      <c r="I77" s="490"/>
      <c r="J77" s="490"/>
      <c r="K77" s="490"/>
      <c r="L77" s="491"/>
      <c r="M77" s="492"/>
      <c r="N77" s="492"/>
      <c r="O77" s="492"/>
      <c r="P77" s="492"/>
      <c r="Q77" s="492"/>
      <c r="R77" s="493"/>
      <c r="S77" s="494" t="s">
        <v>1519</v>
      </c>
      <c r="T77" s="495"/>
      <c r="U77" s="496"/>
      <c r="V77" s="497">
        <v>1</v>
      </c>
      <c r="W77" s="498"/>
      <c r="X77" s="499"/>
      <c r="Y77" s="499"/>
      <c r="Z77" s="499"/>
      <c r="AA77" s="499"/>
      <c r="AB77" s="513" t="str">
        <f>IFERROR(VLOOKUP(S77&amp;X77,給料表!A6:J1299,V77+1,FALSE)," ")</f>
        <v xml:space="preserve"> </v>
      </c>
      <c r="AC77" s="514"/>
      <c r="AD77" s="514"/>
      <c r="AE77" s="514"/>
      <c r="AF77" s="514"/>
      <c r="AG77" s="514"/>
      <c r="AH77" s="515"/>
      <c r="AI77" s="511"/>
      <c r="AJ77" s="512"/>
      <c r="AK77" s="512"/>
      <c r="AL77" s="512"/>
    </row>
    <row r="78" spans="1:56" ht="22.5" customHeight="1">
      <c r="A78" s="443" t="s">
        <v>1520</v>
      </c>
      <c r="B78" s="443"/>
      <c r="C78" s="443"/>
      <c r="D78" s="443"/>
      <c r="E78" s="443"/>
      <c r="F78" s="443"/>
      <c r="G78" s="506">
        <f>SUM(AI81:AI83)</f>
        <v>0</v>
      </c>
      <c r="H78" s="444"/>
      <c r="I78" s="444"/>
      <c r="J78" s="444" t="s">
        <v>29</v>
      </c>
      <c r="K78" s="445"/>
      <c r="L78" s="443" t="s">
        <v>1521</v>
      </c>
      <c r="M78" s="443"/>
      <c r="N78" s="443"/>
      <c r="O78" s="443"/>
      <c r="P78" s="443"/>
      <c r="Q78" s="443"/>
      <c r="R78" s="443"/>
      <c r="S78" s="517"/>
      <c r="T78" s="517"/>
      <c r="U78" s="517"/>
      <c r="V78" s="517"/>
      <c r="W78" s="517" t="s">
        <v>1522</v>
      </c>
      <c r="X78" s="517"/>
      <c r="Y78" s="517"/>
      <c r="Z78" s="517"/>
      <c r="AA78" s="452"/>
      <c r="AB78" s="453"/>
      <c r="AC78" s="453"/>
      <c r="AD78" s="68" t="s">
        <v>1523</v>
      </c>
      <c r="AE78" s="452"/>
      <c r="AF78" s="453"/>
      <c r="AG78" s="453"/>
      <c r="AH78" s="453"/>
      <c r="AI78" s="444"/>
      <c r="AJ78" s="444"/>
      <c r="AK78" s="444"/>
      <c r="AL78" s="445"/>
    </row>
    <row r="79" spans="1:56" ht="22.5" customHeight="1">
      <c r="A79" s="449" t="s">
        <v>1524</v>
      </c>
      <c r="B79" s="450"/>
      <c r="C79" s="450"/>
      <c r="D79" s="450"/>
      <c r="E79" s="450"/>
      <c r="F79" s="451"/>
      <c r="G79" s="443" t="s">
        <v>1525</v>
      </c>
      <c r="H79" s="443"/>
      <c r="I79" s="443"/>
      <c r="J79" s="443"/>
      <c r="K79" s="443"/>
      <c r="L79" s="443"/>
      <c r="M79" s="443"/>
      <c r="N79" s="516" t="s">
        <v>1526</v>
      </c>
      <c r="O79" s="516"/>
      <c r="P79" s="516"/>
      <c r="Q79" s="516"/>
      <c r="R79" s="516"/>
      <c r="S79" s="516" t="s">
        <v>1518</v>
      </c>
      <c r="T79" s="516"/>
      <c r="U79" s="516"/>
      <c r="V79" s="516"/>
      <c r="W79" s="443" t="s">
        <v>1527</v>
      </c>
      <c r="X79" s="443"/>
      <c r="Y79" s="443"/>
      <c r="Z79" s="443"/>
      <c r="AA79" s="506"/>
      <c r="AB79" s="444"/>
      <c r="AC79" s="444"/>
      <c r="AD79" s="69" t="s">
        <v>29</v>
      </c>
      <c r="AE79" s="561"/>
      <c r="AF79" s="562"/>
      <c r="AG79" s="562"/>
      <c r="AH79" s="562"/>
      <c r="AI79" s="562"/>
      <c r="AJ79" s="562"/>
      <c r="AK79" s="562"/>
      <c r="AL79" s="511"/>
    </row>
    <row r="80" spans="1:56" ht="22.5" customHeight="1">
      <c r="A80" s="452" t="s">
        <v>1528</v>
      </c>
      <c r="B80" s="453"/>
      <c r="C80" s="453"/>
      <c r="D80" s="453"/>
      <c r="E80" s="453"/>
      <c r="F80" s="454"/>
      <c r="G80" s="443" t="s">
        <v>1529</v>
      </c>
      <c r="H80" s="443"/>
      <c r="I80" s="443"/>
      <c r="J80" s="443"/>
      <c r="K80" s="443"/>
      <c r="L80" s="443"/>
      <c r="M80" s="443"/>
      <c r="N80" s="516" t="s">
        <v>1526</v>
      </c>
      <c r="O80" s="516"/>
      <c r="P80" s="516"/>
      <c r="Q80" s="516"/>
      <c r="R80" s="516"/>
      <c r="S80" s="516" t="s">
        <v>1518</v>
      </c>
      <c r="T80" s="516"/>
      <c r="U80" s="516"/>
      <c r="V80" s="516"/>
      <c r="W80" s="443" t="s">
        <v>1530</v>
      </c>
      <c r="X80" s="443"/>
      <c r="Y80" s="443"/>
      <c r="Z80" s="443"/>
      <c r="AA80" s="563"/>
      <c r="AB80" s="564"/>
      <c r="AC80" s="564"/>
      <c r="AD80" s="69" t="s">
        <v>29</v>
      </c>
      <c r="AE80" s="565"/>
      <c r="AF80" s="566"/>
      <c r="AG80" s="566"/>
      <c r="AH80" s="566"/>
      <c r="AI80" s="566"/>
      <c r="AJ80" s="566"/>
      <c r="AK80" s="566"/>
      <c r="AL80" s="567"/>
    </row>
    <row r="81" spans="1:50" ht="15" customHeight="1">
      <c r="A81" s="449" t="s">
        <v>1531</v>
      </c>
      <c r="B81" s="450"/>
      <c r="C81" s="450"/>
      <c r="D81" s="450"/>
      <c r="E81" s="450"/>
      <c r="F81" s="451"/>
      <c r="G81" s="518" t="str">
        <f>A77</f>
        <v>A1</v>
      </c>
      <c r="H81" s="519"/>
      <c r="I81" s="520" t="s">
        <v>1532</v>
      </c>
      <c r="J81" s="520"/>
      <c r="K81" s="521">
        <f>F77</f>
        <v>25</v>
      </c>
      <c r="L81" s="521"/>
      <c r="M81" s="522"/>
      <c r="N81" s="522"/>
      <c r="O81" s="53"/>
      <c r="P81" s="53"/>
      <c r="Q81" s="53"/>
      <c r="R81" s="53"/>
      <c r="S81" s="53"/>
      <c r="T81" s="53"/>
      <c r="U81" s="53"/>
      <c r="V81" s="53"/>
      <c r="W81" s="449" t="s">
        <v>1533</v>
      </c>
      <c r="X81" s="450"/>
      <c r="Y81" s="450"/>
      <c r="Z81" s="451"/>
      <c r="AA81" s="523">
        <f>SUM(AK81:AL83)</f>
        <v>0</v>
      </c>
      <c r="AB81" s="524"/>
      <c r="AC81" s="524"/>
      <c r="AD81" s="451" t="s">
        <v>29</v>
      </c>
      <c r="AE81" s="238">
        <v>12</v>
      </c>
      <c r="AF81" s="236" t="s">
        <v>1534</v>
      </c>
      <c r="AG81" s="70">
        <v>12</v>
      </c>
      <c r="AH81" s="70" t="s">
        <v>1532</v>
      </c>
      <c r="AI81" s="70"/>
      <c r="AJ81" s="70" t="s">
        <v>1535</v>
      </c>
      <c r="AK81" s="529">
        <f>IF(AE81-(AG81-AI81)&gt;0,AE81-(AG81-AI81),0)</f>
        <v>0</v>
      </c>
      <c r="AL81" s="530"/>
      <c r="AT81" s="325"/>
    </row>
    <row r="82" spans="1:50" ht="15" customHeight="1">
      <c r="A82" s="467"/>
      <c r="B82" s="468"/>
      <c r="C82" s="468"/>
      <c r="D82" s="468"/>
      <c r="E82" s="468"/>
      <c r="F82" s="469"/>
      <c r="G82" s="234"/>
      <c r="H82" s="468" t="s">
        <v>1536</v>
      </c>
      <c r="I82" s="468"/>
      <c r="J82" s="468"/>
      <c r="K82" s="468"/>
      <c r="L82" s="468"/>
      <c r="M82" s="262">
        <f>ROUNDDOWN(AA84/3,0)</f>
        <v>0</v>
      </c>
      <c r="N82" s="273" t="s">
        <v>1537</v>
      </c>
      <c r="O82" s="72"/>
      <c r="P82" s="72"/>
      <c r="Q82" s="72"/>
      <c r="R82" s="72"/>
      <c r="S82" s="72"/>
      <c r="T82" s="72"/>
      <c r="U82" s="72"/>
      <c r="V82" s="72"/>
      <c r="W82" s="467"/>
      <c r="X82" s="468"/>
      <c r="Y82" s="468"/>
      <c r="Z82" s="469"/>
      <c r="AA82" s="525"/>
      <c r="AB82" s="526"/>
      <c r="AC82" s="526"/>
      <c r="AD82" s="469"/>
      <c r="AE82" s="235">
        <v>12</v>
      </c>
      <c r="AF82" s="237" t="s">
        <v>1534</v>
      </c>
      <c r="AG82" s="235">
        <v>15</v>
      </c>
      <c r="AH82" s="235" t="s">
        <v>1532</v>
      </c>
      <c r="AI82" s="235"/>
      <c r="AJ82" s="235" t="s">
        <v>1535</v>
      </c>
      <c r="AK82" s="531">
        <f>IF(AE82-(AG82-AI82)&gt;0,AE82-(AG82-AI82),0)</f>
        <v>0</v>
      </c>
      <c r="AL82" s="532"/>
    </row>
    <row r="83" spans="1:50" ht="15" customHeight="1">
      <c r="A83" s="467"/>
      <c r="B83" s="468"/>
      <c r="C83" s="468"/>
      <c r="D83" s="468"/>
      <c r="E83" s="468"/>
      <c r="F83" s="469"/>
      <c r="G83" s="533" t="str">
        <f>G81</f>
        <v>A1</v>
      </c>
      <c r="H83" s="534"/>
      <c r="I83" s="535" t="s">
        <v>1532</v>
      </c>
      <c r="J83" s="535"/>
      <c r="K83" s="536">
        <f>K81+M82</f>
        <v>25</v>
      </c>
      <c r="L83" s="412"/>
      <c r="M83" s="77"/>
      <c r="N83" s="77"/>
      <c r="O83" s="77"/>
      <c r="P83" s="77"/>
      <c r="Q83" s="72"/>
      <c r="R83" s="72"/>
      <c r="S83" s="72"/>
      <c r="T83" s="72"/>
      <c r="U83" s="72"/>
      <c r="V83" s="72"/>
      <c r="W83" s="452"/>
      <c r="X83" s="453"/>
      <c r="Y83" s="453"/>
      <c r="Z83" s="454"/>
      <c r="AA83" s="527"/>
      <c r="AB83" s="528"/>
      <c r="AC83" s="528"/>
      <c r="AD83" s="454"/>
      <c r="AE83" s="235">
        <v>12</v>
      </c>
      <c r="AF83" s="237" t="s">
        <v>1534</v>
      </c>
      <c r="AG83" s="235">
        <v>18</v>
      </c>
      <c r="AH83" s="235" t="s">
        <v>1532</v>
      </c>
      <c r="AI83" s="235"/>
      <c r="AJ83" s="235" t="s">
        <v>1535</v>
      </c>
      <c r="AK83" s="531">
        <f>IF(AE83-(AG83-AI83)&gt;0,AE83-(AG83-AI83),0)</f>
        <v>0</v>
      </c>
      <c r="AL83" s="532"/>
      <c r="AU83" s="3" t="s">
        <v>1555</v>
      </c>
    </row>
    <row r="84" spans="1:50" ht="15" customHeight="1">
      <c r="A84" s="62"/>
      <c r="B84" s="63"/>
      <c r="C84" s="63"/>
      <c r="D84" s="63"/>
      <c r="E84" s="63"/>
      <c r="F84" s="64"/>
      <c r="G84" s="242"/>
      <c r="H84" s="468" t="s">
        <v>1536</v>
      </c>
      <c r="I84" s="468"/>
      <c r="J84" s="468"/>
      <c r="K84" s="468"/>
      <c r="L84" s="468"/>
      <c r="M84" s="77"/>
      <c r="N84" s="274"/>
      <c r="O84" s="72"/>
      <c r="P84" s="72"/>
      <c r="Q84" s="72"/>
      <c r="R84" s="72"/>
      <c r="S84" s="72"/>
      <c r="T84" s="72"/>
      <c r="U84" s="72"/>
      <c r="V84" s="72"/>
      <c r="W84" s="449" t="s">
        <v>1487</v>
      </c>
      <c r="X84" s="450"/>
      <c r="Y84" s="450"/>
      <c r="Z84" s="451"/>
      <c r="AA84" s="449">
        <f>SUM(AA78:AC83)</f>
        <v>0</v>
      </c>
      <c r="AB84" s="450"/>
      <c r="AC84" s="450"/>
      <c r="AD84" s="451" t="s">
        <v>1523</v>
      </c>
      <c r="AE84" s="449"/>
      <c r="AF84" s="450"/>
      <c r="AG84" s="450"/>
      <c r="AH84" s="450"/>
      <c r="AI84" s="450"/>
      <c r="AJ84" s="450"/>
      <c r="AK84" s="450"/>
      <c r="AL84" s="451"/>
      <c r="AU84" s="3" t="s">
        <v>1556</v>
      </c>
    </row>
    <row r="85" spans="1:50" ht="15" customHeight="1">
      <c r="A85" s="62"/>
      <c r="B85" s="63"/>
      <c r="C85" s="63"/>
      <c r="D85" s="63"/>
      <c r="E85" s="63"/>
      <c r="F85" s="64"/>
      <c r="G85" s="541" t="s">
        <v>1538</v>
      </c>
      <c r="H85" s="542"/>
      <c r="I85" s="468" t="s">
        <v>1532</v>
      </c>
      <c r="J85" s="468"/>
      <c r="K85" s="468"/>
      <c r="L85" s="468"/>
      <c r="M85" s="77"/>
      <c r="N85" s="274"/>
      <c r="O85" s="72"/>
      <c r="P85" s="72"/>
      <c r="Q85" s="72"/>
      <c r="R85" s="72"/>
      <c r="S85" s="72"/>
      <c r="T85" s="72"/>
      <c r="U85" s="72"/>
      <c r="V85" s="72"/>
      <c r="W85" s="452"/>
      <c r="X85" s="453"/>
      <c r="Y85" s="453"/>
      <c r="Z85" s="454"/>
      <c r="AA85" s="452"/>
      <c r="AB85" s="453"/>
      <c r="AC85" s="453"/>
      <c r="AD85" s="454"/>
      <c r="AE85" s="452"/>
      <c r="AF85" s="453"/>
      <c r="AG85" s="453"/>
      <c r="AH85" s="453"/>
      <c r="AI85" s="453"/>
      <c r="AJ85" s="453"/>
      <c r="AK85" s="453"/>
      <c r="AL85" s="454"/>
      <c r="AU85" s="56" t="s">
        <v>1557</v>
      </c>
    </row>
    <row r="86" spans="1:50" ht="15" customHeight="1">
      <c r="A86" s="315"/>
      <c r="B86" s="314"/>
      <c r="C86" s="314"/>
      <c r="D86" s="314"/>
      <c r="E86" s="314"/>
      <c r="F86" s="311"/>
      <c r="G86" s="312"/>
      <c r="H86" s="313"/>
      <c r="I86" s="314"/>
      <c r="J86" s="314"/>
      <c r="K86" s="314"/>
      <c r="L86" s="314"/>
      <c r="M86" s="77"/>
      <c r="N86" s="274"/>
      <c r="O86" s="72"/>
      <c r="P86" s="72"/>
      <c r="Q86" s="72"/>
      <c r="R86" s="72"/>
      <c r="S86" s="72"/>
      <c r="T86" s="72"/>
      <c r="U86" s="72"/>
      <c r="V86" s="72"/>
      <c r="W86" s="329"/>
      <c r="X86" s="329"/>
      <c r="Y86" s="329"/>
      <c r="Z86" s="329"/>
      <c r="AA86" s="329"/>
      <c r="AB86" s="329"/>
      <c r="AC86" s="329"/>
      <c r="AD86" s="329"/>
      <c r="AE86" s="329"/>
      <c r="AF86" s="329"/>
      <c r="AG86" s="329"/>
      <c r="AH86" s="329"/>
      <c r="AI86" s="329"/>
      <c r="AJ86" s="329"/>
      <c r="AK86" s="329"/>
      <c r="AL86" s="311"/>
      <c r="AU86" s="326" t="s">
        <v>1490</v>
      </c>
    </row>
    <row r="87" spans="1:50" ht="15" customHeight="1">
      <c r="A87" s="62"/>
      <c r="B87" s="63"/>
      <c r="C87" s="63"/>
      <c r="D87" s="63"/>
      <c r="E87" s="63"/>
      <c r="F87" s="64"/>
      <c r="G87" s="242"/>
      <c r="H87" s="468"/>
      <c r="I87" s="468"/>
      <c r="J87" s="468"/>
      <c r="K87" s="468"/>
      <c r="L87" s="468"/>
      <c r="M87" s="77"/>
      <c r="O87" s="72"/>
      <c r="P87" s="72"/>
      <c r="Q87" s="72"/>
      <c r="R87" s="72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4"/>
      <c r="AU87" s="326"/>
    </row>
    <row r="88" spans="1:50" ht="15" customHeight="1">
      <c r="A88" s="62"/>
      <c r="B88" s="63"/>
      <c r="C88" s="63"/>
      <c r="D88" s="63"/>
      <c r="E88" s="63"/>
      <c r="F88" s="64"/>
      <c r="G88" s="541"/>
      <c r="H88" s="542"/>
      <c r="I88" s="468"/>
      <c r="J88" s="468"/>
      <c r="K88" s="468"/>
      <c r="L88" s="468"/>
      <c r="M88" s="72"/>
      <c r="N88" s="2"/>
      <c r="O88" s="71" t="s">
        <v>50</v>
      </c>
      <c r="P88" s="327">
        <f>AE4</f>
        <v>7</v>
      </c>
      <c r="Q88" s="75" t="s">
        <v>1539</v>
      </c>
      <c r="R88" s="286">
        <f>AG4</f>
        <v>4</v>
      </c>
      <c r="S88" s="540" t="s">
        <v>1539</v>
      </c>
      <c r="T88" s="540"/>
      <c r="U88" s="287">
        <f>AI4</f>
        <v>1</v>
      </c>
      <c r="V88" s="76"/>
      <c r="W88" s="73"/>
      <c r="X88" s="73"/>
      <c r="Y88" s="73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9"/>
    </row>
    <row r="89" spans="1:50" ht="15" customHeight="1" thickBot="1">
      <c r="A89" s="62"/>
      <c r="B89" s="63"/>
      <c r="C89" s="63"/>
      <c r="D89" s="63"/>
      <c r="E89" s="63"/>
      <c r="F89" s="64"/>
      <c r="G89" s="242"/>
      <c r="H89" s="75"/>
      <c r="I89" s="72"/>
      <c r="J89" s="72"/>
      <c r="K89" s="72"/>
      <c r="L89" s="72"/>
      <c r="N89" s="2"/>
      <c r="O89" s="328" t="s">
        <v>1498</v>
      </c>
      <c r="P89" s="323">
        <f>AN67</f>
        <v>0</v>
      </c>
      <c r="Q89" s="81" t="s">
        <v>1539</v>
      </c>
      <c r="R89" s="80">
        <f>AP67</f>
        <v>0</v>
      </c>
      <c r="S89" s="543" t="s">
        <v>1539</v>
      </c>
      <c r="T89" s="543"/>
      <c r="U89" s="82"/>
      <c r="V89" s="76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9"/>
      <c r="AT89" s="73"/>
      <c r="AU89" s="73">
        <f>AE4+2018</f>
        <v>2025</v>
      </c>
      <c r="AV89" s="73">
        <f>AG4</f>
        <v>4</v>
      </c>
      <c r="AW89" s="73"/>
      <c r="AX89" s="73"/>
    </row>
    <row r="90" spans="1:50" ht="15" customHeight="1" thickBot="1">
      <c r="A90" s="62"/>
      <c r="B90" s="63"/>
      <c r="C90" s="63"/>
      <c r="D90" s="63"/>
      <c r="E90" s="63"/>
      <c r="F90" s="64"/>
      <c r="G90" s="83"/>
      <c r="H90" s="72"/>
      <c r="I90" s="72"/>
      <c r="J90" s="72"/>
      <c r="K90" s="72"/>
      <c r="L90" s="72"/>
      <c r="M90" s="84"/>
      <c r="N90" s="75"/>
      <c r="O90" s="71" t="s">
        <v>50</v>
      </c>
      <c r="P90" s="2">
        <f>AU93</f>
        <v>7</v>
      </c>
      <c r="Q90" s="85" t="s">
        <v>1539</v>
      </c>
      <c r="R90" s="87">
        <f>AV93</f>
        <v>4</v>
      </c>
      <c r="S90" s="538" t="s">
        <v>1539</v>
      </c>
      <c r="T90" s="538"/>
      <c r="U90" s="87">
        <f>U88</f>
        <v>1</v>
      </c>
      <c r="V90" s="3" t="s">
        <v>1540</v>
      </c>
      <c r="W90" s="544" t="str">
        <f>CONCATENATE(O90,,P90,".",R90)</f>
        <v>R7.4</v>
      </c>
      <c r="X90" s="544"/>
      <c r="Y90" s="544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9"/>
      <c r="AT90" s="73"/>
      <c r="AU90" s="89">
        <f>P89</f>
        <v>0</v>
      </c>
      <c r="AV90" s="90">
        <f>R89</f>
        <v>0</v>
      </c>
      <c r="AW90" s="91"/>
      <c r="AX90" s="73"/>
    </row>
    <row r="91" spans="1:50" ht="15" customHeight="1">
      <c r="A91" s="62"/>
      <c r="B91" s="63"/>
      <c r="C91" s="63"/>
      <c r="D91" s="63"/>
      <c r="E91" s="63"/>
      <c r="F91" s="64"/>
      <c r="G91" s="83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3"/>
      <c r="T91" s="73"/>
      <c r="U91" s="73"/>
      <c r="V91" s="73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9"/>
      <c r="AT91" s="73"/>
      <c r="AU91" s="73">
        <f>IF((AV89-AV90)&gt;=0,AU89-AU90,(AU89-1-AU90))</f>
        <v>2025</v>
      </c>
      <c r="AV91" s="92">
        <f>IF((AV89-AV90)&gt;=0,(AV89-AV90),(12+(AV89-AV90)))</f>
        <v>4</v>
      </c>
      <c r="AW91" s="73"/>
      <c r="AX91" s="73"/>
    </row>
    <row r="92" spans="1:50" ht="15" customHeight="1">
      <c r="A92" s="65"/>
      <c r="B92" s="66"/>
      <c r="C92" s="66"/>
      <c r="D92" s="66"/>
      <c r="E92" s="66"/>
      <c r="F92" s="67"/>
      <c r="G92" s="93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6"/>
      <c r="AU92" s="3">
        <f>_xlfn.IFS(AU91&gt;=2019,AU91-2018,2018&gt;=AU91&gt;=1989,AU91-1988,AU91&lt;1989,AU91-1925)</f>
        <v>7</v>
      </c>
      <c r="AV92" s="3">
        <f>AV91</f>
        <v>4</v>
      </c>
    </row>
    <row r="93" spans="1:50" ht="14.25" customHeight="1">
      <c r="A93" s="73"/>
      <c r="B93" s="73"/>
      <c r="C93" s="73"/>
      <c r="D93" s="73"/>
      <c r="E93" s="73"/>
      <c r="F93" s="73"/>
      <c r="G93" s="539" t="s">
        <v>1541</v>
      </c>
      <c r="H93" s="539"/>
      <c r="I93" s="539"/>
      <c r="J93" s="539"/>
      <c r="K93" s="539"/>
      <c r="L93" s="73"/>
      <c r="M93" s="97">
        <v>17</v>
      </c>
      <c r="N93" s="73"/>
      <c r="O93" s="73"/>
      <c r="P93" s="545" t="s">
        <v>1542</v>
      </c>
      <c r="Q93" s="545"/>
      <c r="R93" s="545"/>
      <c r="S93" s="545"/>
      <c r="T93" s="545"/>
      <c r="U93" s="98" t="str">
        <f>P8</f>
        <v>.</v>
      </c>
      <c r="V93" s="73"/>
      <c r="W93" s="73"/>
      <c r="X93" s="73"/>
      <c r="Y93" s="73"/>
      <c r="Z93" s="73"/>
      <c r="AA93" s="73"/>
      <c r="AB93" s="73"/>
      <c r="AC93" s="288" t="s">
        <v>1543</v>
      </c>
      <c r="AD93" s="73">
        <f>P90</f>
        <v>7</v>
      </c>
      <c r="AE93" s="289" t="s">
        <v>1544</v>
      </c>
      <c r="AF93" s="73">
        <f>R90</f>
        <v>4</v>
      </c>
      <c r="AG93" s="73"/>
      <c r="AI93" s="2"/>
      <c r="AJ93" s="73"/>
      <c r="AK93" s="73"/>
      <c r="AU93" s="3">
        <f>IF(AV92=0,AU92-1,AU92)</f>
        <v>7</v>
      </c>
      <c r="AV93" s="3">
        <f>IF(AV92=0,12,AV92)</f>
        <v>4</v>
      </c>
    </row>
    <row r="94" spans="1:50" ht="14.25" customHeight="1">
      <c r="A94" s="73"/>
      <c r="B94" s="73"/>
      <c r="C94" s="73"/>
      <c r="D94" s="73"/>
      <c r="E94" s="73"/>
      <c r="F94" s="73"/>
      <c r="G94" s="537" t="s">
        <v>1545</v>
      </c>
      <c r="H94" s="537"/>
      <c r="I94" s="537"/>
      <c r="J94" s="537"/>
      <c r="K94" s="537"/>
      <c r="L94" s="73"/>
      <c r="M94" s="73" t="str">
        <f>W90</f>
        <v>R7.4</v>
      </c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290" t="s">
        <v>1546</v>
      </c>
      <c r="AD94" s="95">
        <v>3</v>
      </c>
      <c r="AE94" s="291" t="s">
        <v>1544</v>
      </c>
      <c r="AF94" s="95">
        <v>0</v>
      </c>
      <c r="AG94" s="73"/>
      <c r="AI94" s="2"/>
      <c r="AJ94" s="73"/>
      <c r="AK94" s="73"/>
    </row>
    <row r="95" spans="1:50" ht="14.25" customHeight="1">
      <c r="A95" s="73"/>
      <c r="B95" s="73"/>
      <c r="C95" s="73"/>
      <c r="D95" s="73"/>
      <c r="E95" s="73"/>
      <c r="F95" s="73"/>
      <c r="G95" s="537" t="s">
        <v>1547</v>
      </c>
      <c r="H95" s="537"/>
      <c r="I95" s="537"/>
      <c r="J95" s="537"/>
      <c r="K95" s="537"/>
      <c r="L95" s="73"/>
      <c r="M95" s="275" t="s">
        <v>129</v>
      </c>
      <c r="N95" s="310">
        <v>60</v>
      </c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288" t="s">
        <v>1543</v>
      </c>
      <c r="AD95" s="73">
        <f>AD93+AD94</f>
        <v>10</v>
      </c>
      <c r="AE95" s="289" t="s">
        <v>1544</v>
      </c>
      <c r="AF95" s="73">
        <f>AF93+AF94</f>
        <v>4</v>
      </c>
      <c r="AG95" s="2" t="s">
        <v>1548</v>
      </c>
      <c r="AH95" s="552" t="str">
        <f>CONCATENATE(AC95,,AD95,".",4)</f>
        <v>R10.4</v>
      </c>
      <c r="AI95" s="552"/>
      <c r="AJ95" s="552"/>
      <c r="AK95" s="552"/>
      <c r="AL95" s="552"/>
    </row>
    <row r="102" ht="13.15" customHeight="1"/>
    <row r="115" spans="29:43">
      <c r="AM115" s="268" t="s">
        <v>1488</v>
      </c>
      <c r="AN115" s="334">
        <f>SUM(AO116,AO119)</f>
        <v>1</v>
      </c>
      <c r="AO115" s="334" t="s">
        <v>1489</v>
      </c>
      <c r="AP115" s="437">
        <f>SUM(AQ116,AQ119)</f>
        <v>0</v>
      </c>
      <c r="AQ115" s="437">
        <f t="shared" ref="AQ115" si="32">SUM(AR116:AR117)</f>
        <v>0</v>
      </c>
    </row>
    <row r="116" spans="29:43" ht="13.15" customHeight="1">
      <c r="AC116" s="288" t="s">
        <v>1543</v>
      </c>
      <c r="AD116" s="73">
        <f>P113</f>
        <v>0</v>
      </c>
      <c r="AE116" s="289" t="s">
        <v>1544</v>
      </c>
      <c r="AF116" s="73">
        <f>R113</f>
        <v>0</v>
      </c>
      <c r="AG116" s="73"/>
      <c r="AI116" s="2"/>
      <c r="AJ116" s="73"/>
      <c r="AK116" s="73"/>
      <c r="AM116" s="548">
        <v>1</v>
      </c>
      <c r="AN116" s="549"/>
      <c r="AO116" s="270">
        <f>SUM(AO117:AO118)</f>
        <v>1</v>
      </c>
      <c r="AP116" s="269" t="s">
        <v>1484</v>
      </c>
      <c r="AQ116" s="270">
        <f>SUM(AQ117:AQ118)</f>
        <v>0</v>
      </c>
    </row>
    <row r="117" spans="29:43" ht="13.15" customHeight="1">
      <c r="AC117" s="290" t="s">
        <v>1546</v>
      </c>
      <c r="AD117" s="95">
        <v>3</v>
      </c>
      <c r="AE117" s="291" t="s">
        <v>1544</v>
      </c>
      <c r="AF117" s="95">
        <v>0</v>
      </c>
      <c r="AG117" s="73"/>
      <c r="AI117" s="2"/>
      <c r="AJ117" s="73"/>
      <c r="AK117" s="73"/>
      <c r="AM117" s="550" t="s">
        <v>1549</v>
      </c>
      <c r="AN117" s="551"/>
      <c r="AO117" s="270">
        <v>0</v>
      </c>
      <c r="AP117" s="269" t="s">
        <v>1484</v>
      </c>
      <c r="AQ117" s="270">
        <v>0</v>
      </c>
    </row>
    <row r="118" spans="29:43" ht="13.15" customHeight="1">
      <c r="AC118" s="288" t="s">
        <v>1543</v>
      </c>
      <c r="AD118" s="73">
        <f>AD116+AD117</f>
        <v>3</v>
      </c>
      <c r="AE118" s="289" t="s">
        <v>1544</v>
      </c>
      <c r="AF118" s="73">
        <f>AF116+AF117</f>
        <v>0</v>
      </c>
      <c r="AG118" s="2" t="s">
        <v>1548</v>
      </c>
      <c r="AH118" s="553" t="str">
        <f>CONCATENATE(AC118,AD118+1,".","4")</f>
        <v>R4.4</v>
      </c>
      <c r="AI118" s="553"/>
      <c r="AJ118" s="553"/>
      <c r="AK118" s="553"/>
      <c r="AL118" s="553"/>
      <c r="AM118" s="550" t="s">
        <v>1550</v>
      </c>
      <c r="AN118" s="551"/>
      <c r="AO118" s="270">
        <v>1</v>
      </c>
      <c r="AP118" s="269" t="s">
        <v>1484</v>
      </c>
      <c r="AQ118" s="270">
        <v>0</v>
      </c>
    </row>
    <row r="119" spans="29:43" ht="13.15" customHeight="1">
      <c r="AM119" s="465" t="s">
        <v>1497</v>
      </c>
      <c r="AN119" s="466"/>
      <c r="AO119" s="270">
        <v>0</v>
      </c>
      <c r="AP119" s="269" t="s">
        <v>1484</v>
      </c>
      <c r="AQ119" s="270">
        <v>0</v>
      </c>
    </row>
    <row r="121" spans="29:43">
      <c r="AL121" s="324" t="s">
        <v>1553</v>
      </c>
      <c r="AM121" s="554" t="s">
        <v>1554</v>
      </c>
      <c r="AN121" s="555"/>
      <c r="AO121" s="555"/>
      <c r="AP121" s="555"/>
      <c r="AQ121" s="555"/>
    </row>
    <row r="122" spans="29:43" ht="13.15" customHeight="1"/>
    <row r="123" spans="29:43" ht="13.15" customHeight="1">
      <c r="AM123" s="556" t="s">
        <v>1551</v>
      </c>
      <c r="AN123" s="557"/>
      <c r="AO123" s="557"/>
      <c r="AP123" s="557"/>
      <c r="AQ123" s="557"/>
    </row>
    <row r="124" spans="29:43">
      <c r="AM124" s="556"/>
      <c r="AN124" s="557"/>
      <c r="AO124" s="557"/>
      <c r="AP124" s="557"/>
      <c r="AQ124" s="557"/>
    </row>
    <row r="125" spans="29:43">
      <c r="AM125" s="268" t="s">
        <v>1488</v>
      </c>
      <c r="AN125" s="334">
        <f>SUM(AO126:AO127)</f>
        <v>0</v>
      </c>
      <c r="AO125" s="334" t="s">
        <v>1489</v>
      </c>
      <c r="AP125" s="437">
        <f t="shared" ref="AP125:AQ125" si="33">SUM(AQ126:AQ127)</f>
        <v>1</v>
      </c>
      <c r="AQ125" s="437">
        <f t="shared" si="33"/>
        <v>0</v>
      </c>
    </row>
    <row r="126" spans="29:43">
      <c r="AM126" s="548">
        <v>1</v>
      </c>
      <c r="AN126" s="549"/>
      <c r="AO126" s="270">
        <v>0</v>
      </c>
      <c r="AP126" s="269" t="s">
        <v>1484</v>
      </c>
      <c r="AQ126" s="270">
        <v>1</v>
      </c>
    </row>
    <row r="127" spans="29:43" ht="13.15" customHeight="1">
      <c r="AM127" s="465" t="s">
        <v>1497</v>
      </c>
      <c r="AN127" s="466"/>
      <c r="AO127" s="270">
        <v>0</v>
      </c>
      <c r="AP127" s="269" t="s">
        <v>1484</v>
      </c>
      <c r="AQ127" s="270">
        <v>0</v>
      </c>
    </row>
    <row r="128" spans="29:43" ht="13.15" customHeight="1">
      <c r="AM128" s="60"/>
      <c r="AN128" s="61"/>
      <c r="AO128" s="61"/>
      <c r="AP128" s="61"/>
      <c r="AQ128" s="61"/>
    </row>
    <row r="130" spans="27:43" ht="13.15" customHeight="1">
      <c r="AM130" s="579" t="s">
        <v>1552</v>
      </c>
      <c r="AN130" s="580"/>
      <c r="AO130" s="580"/>
      <c r="AP130" s="580"/>
      <c r="AQ130" s="580"/>
    </row>
    <row r="131" spans="27:43">
      <c r="AM131" s="579"/>
      <c r="AN131" s="580"/>
      <c r="AO131" s="580"/>
      <c r="AP131" s="580"/>
      <c r="AQ131" s="580"/>
    </row>
    <row r="132" spans="27:43">
      <c r="AM132" s="262"/>
      <c r="AN132" s="334">
        <f>SUM(AO133:AO134)</f>
        <v>0</v>
      </c>
      <c r="AO132" s="334" t="s">
        <v>1489</v>
      </c>
      <c r="AP132" s="437">
        <f>SUM(AQ133:AQ134)</f>
        <v>0</v>
      </c>
      <c r="AQ132" s="437">
        <f t="shared" ref="AQ132" si="34">SUM(AR133:AR134)</f>
        <v>0</v>
      </c>
    </row>
    <row r="133" spans="27:43">
      <c r="AM133" s="548">
        <v>1</v>
      </c>
      <c r="AN133" s="549"/>
      <c r="AO133" s="270">
        <v>0</v>
      </c>
      <c r="AP133" s="269" t="s">
        <v>1484</v>
      </c>
      <c r="AQ133" s="270">
        <v>0</v>
      </c>
    </row>
    <row r="134" spans="27:43" ht="13.15" customHeight="1">
      <c r="AM134" s="465" t="s">
        <v>1497</v>
      </c>
      <c r="AN134" s="466"/>
      <c r="AO134" s="270">
        <v>0</v>
      </c>
      <c r="AP134" s="269" t="s">
        <v>1484</v>
      </c>
      <c r="AQ134" s="270">
        <v>0</v>
      </c>
    </row>
    <row r="135" spans="27:43">
      <c r="AM135" s="335"/>
      <c r="AN135" s="335"/>
      <c r="AO135" s="270"/>
      <c r="AP135" s="269"/>
      <c r="AQ135" s="270"/>
    </row>
    <row r="136" spans="27:43" ht="13.15" customHeight="1">
      <c r="AE136" s="576" t="s">
        <v>1563</v>
      </c>
      <c r="AF136" s="577"/>
      <c r="AG136" s="577"/>
      <c r="AH136" s="577"/>
      <c r="AI136" s="577"/>
      <c r="AJ136" s="577"/>
      <c r="AK136" s="577"/>
      <c r="AL136" s="578"/>
    </row>
    <row r="137" spans="27:43">
      <c r="AA137" s="77"/>
      <c r="AB137" s="77"/>
      <c r="AC137" s="330" t="s">
        <v>1558</v>
      </c>
      <c r="AD137" s="331"/>
      <c r="AE137" s="331"/>
      <c r="AF137" s="76"/>
      <c r="AG137" s="336">
        <f>AK131</f>
        <v>0</v>
      </c>
      <c r="AH137" s="76" t="s">
        <v>1559</v>
      </c>
      <c r="AI137" s="76"/>
      <c r="AJ137" s="77"/>
      <c r="AK137" s="77"/>
      <c r="AL137" s="79"/>
    </row>
    <row r="138" spans="27:43" ht="14.25" thickBot="1">
      <c r="AA138" s="412" t="s">
        <v>1495</v>
      </c>
      <c r="AB138" s="412"/>
      <c r="AC138" s="332" t="s">
        <v>1560</v>
      </c>
      <c r="AD138" s="333"/>
      <c r="AE138" s="333"/>
      <c r="AF138" s="82"/>
      <c r="AG138" s="337" t="e">
        <f>CHOOSE(AG52,3,2,1,0,11,10,9,8,7,6,5,4)</f>
        <v>#VALUE!</v>
      </c>
      <c r="AH138" s="82" t="s">
        <v>29</v>
      </c>
      <c r="AI138" s="82"/>
      <c r="AJ138" s="77"/>
      <c r="AK138" s="77"/>
      <c r="AL138" s="79"/>
    </row>
    <row r="139" spans="27:43">
      <c r="AA139" s="262"/>
      <c r="AB139" s="262"/>
      <c r="AC139" s="2"/>
      <c r="AD139" s="85"/>
      <c r="AE139" s="86"/>
      <c r="AF139" s="2"/>
      <c r="AG139" s="336" t="e">
        <f>AG137+AG138</f>
        <v>#VALUE!</v>
      </c>
      <c r="AH139" s="87" t="s">
        <v>29</v>
      </c>
      <c r="AI139" s="88"/>
      <c r="AJ139" s="77"/>
      <c r="AK139" s="77"/>
      <c r="AL139" s="79"/>
    </row>
    <row r="140" spans="27:43">
      <c r="AA140" s="572" t="s">
        <v>1488</v>
      </c>
      <c r="AB140" s="572"/>
      <c r="AC140" s="338" t="s">
        <v>1561</v>
      </c>
      <c r="AD140" s="339"/>
      <c r="AE140" s="339"/>
      <c r="AF140" s="340"/>
      <c r="AG140" s="339" t="e">
        <f>ROUNDDOWN(AG139/3,0)</f>
        <v>#VALUE!</v>
      </c>
      <c r="AH140" s="341" t="s">
        <v>1562</v>
      </c>
      <c r="AI140" s="573">
        <f>V126</f>
        <v>0</v>
      </c>
      <c r="AJ140" s="573"/>
      <c r="AK140" s="574" t="e">
        <f>X126+AG140</f>
        <v>#VALUE!</v>
      </c>
      <c r="AL140" s="575"/>
    </row>
  </sheetData>
  <sheetProtection selectLockedCells="1" selectUnlockedCells="1"/>
  <mergeCells count="334">
    <mergeCell ref="AI74:AL74"/>
    <mergeCell ref="AD81:AD83"/>
    <mergeCell ref="AK82:AL82"/>
    <mergeCell ref="AA78:AC78"/>
    <mergeCell ref="AM6:AQ6"/>
    <mergeCell ref="AA138:AB138"/>
    <mergeCell ref="AA140:AB140"/>
    <mergeCell ref="AI140:AJ140"/>
    <mergeCell ref="AK140:AL140"/>
    <mergeCell ref="AE136:AL136"/>
    <mergeCell ref="AM130:AQ131"/>
    <mergeCell ref="AP132:AQ132"/>
    <mergeCell ref="AM133:AN133"/>
    <mergeCell ref="AM134:AN134"/>
    <mergeCell ref="AG59:AH59"/>
    <mergeCell ref="AG60:AH60"/>
    <mergeCell ref="AG61:AH61"/>
    <mergeCell ref="AG62:AH62"/>
    <mergeCell ref="AG63:AH63"/>
    <mergeCell ref="AG64:AH64"/>
    <mergeCell ref="AG65:AH65"/>
    <mergeCell ref="M65:AC65"/>
    <mergeCell ref="AG36:AH36"/>
    <mergeCell ref="AG37:AH37"/>
    <mergeCell ref="AG47:AH47"/>
    <mergeCell ref="AG48:AH48"/>
    <mergeCell ref="AG49:AH49"/>
    <mergeCell ref="AG50:AH50"/>
    <mergeCell ref="AU70:AU71"/>
    <mergeCell ref="AM127:AN127"/>
    <mergeCell ref="AM116:AN116"/>
    <mergeCell ref="AM117:AN117"/>
    <mergeCell ref="AM118:AN118"/>
    <mergeCell ref="AH95:AL95"/>
    <mergeCell ref="AH118:AL118"/>
    <mergeCell ref="AP115:AQ115"/>
    <mergeCell ref="AM119:AN119"/>
    <mergeCell ref="AM121:AQ121"/>
    <mergeCell ref="AM123:AQ124"/>
    <mergeCell ref="AP125:AQ125"/>
    <mergeCell ref="AM126:AN126"/>
    <mergeCell ref="S75:AH75"/>
    <mergeCell ref="AE79:AL79"/>
    <mergeCell ref="AA80:AC80"/>
    <mergeCell ref="AE80:AL80"/>
    <mergeCell ref="AE78:AL78"/>
    <mergeCell ref="AD74:AE74"/>
    <mergeCell ref="AF74:AH74"/>
    <mergeCell ref="AG51:AH51"/>
    <mergeCell ref="AG52:AH52"/>
    <mergeCell ref="AG53:AH53"/>
    <mergeCell ref="AG54:AH54"/>
    <mergeCell ref="AG55:AH55"/>
    <mergeCell ref="AG56:AH56"/>
    <mergeCell ref="AG57:AH57"/>
    <mergeCell ref="AG58:AH58"/>
    <mergeCell ref="M56:AC56"/>
    <mergeCell ref="M57:AC57"/>
    <mergeCell ref="M58:AC58"/>
    <mergeCell ref="M59:AC59"/>
    <mergeCell ref="M60:AC60"/>
    <mergeCell ref="M61:AC61"/>
    <mergeCell ref="M62:AC62"/>
    <mergeCell ref="M63:AC63"/>
    <mergeCell ref="M64:AC64"/>
    <mergeCell ref="M47:AC47"/>
    <mergeCell ref="M48:AC48"/>
    <mergeCell ref="M49:AC49"/>
    <mergeCell ref="M50:AC50"/>
    <mergeCell ref="M51:AC51"/>
    <mergeCell ref="M52:AC52"/>
    <mergeCell ref="M53:AC53"/>
    <mergeCell ref="M54:AC54"/>
    <mergeCell ref="M55:AC55"/>
    <mergeCell ref="G95:K95"/>
    <mergeCell ref="S90:T90"/>
    <mergeCell ref="G93:K93"/>
    <mergeCell ref="G94:K94"/>
    <mergeCell ref="AD84:AD85"/>
    <mergeCell ref="AE84:AL85"/>
    <mergeCell ref="S88:T88"/>
    <mergeCell ref="G88:H88"/>
    <mergeCell ref="I88:J88"/>
    <mergeCell ref="K88:L88"/>
    <mergeCell ref="S89:T89"/>
    <mergeCell ref="W90:Y90"/>
    <mergeCell ref="P93:T93"/>
    <mergeCell ref="H87:L87"/>
    <mergeCell ref="AA84:AC85"/>
    <mergeCell ref="W84:Z85"/>
    <mergeCell ref="H84:L84"/>
    <mergeCell ref="G85:H85"/>
    <mergeCell ref="I85:J85"/>
    <mergeCell ref="K85:L85"/>
    <mergeCell ref="AA79:AC79"/>
    <mergeCell ref="A81:F83"/>
    <mergeCell ref="G81:H81"/>
    <mergeCell ref="I81:J81"/>
    <mergeCell ref="K81:L81"/>
    <mergeCell ref="M81:N81"/>
    <mergeCell ref="W81:Z83"/>
    <mergeCell ref="AA81:AC83"/>
    <mergeCell ref="AK81:AL81"/>
    <mergeCell ref="AK83:AL83"/>
    <mergeCell ref="H82:L82"/>
    <mergeCell ref="G83:H83"/>
    <mergeCell ref="I83:J83"/>
    <mergeCell ref="K83:L83"/>
    <mergeCell ref="A78:F78"/>
    <mergeCell ref="A80:F80"/>
    <mergeCell ref="G80:M80"/>
    <mergeCell ref="N80:R80"/>
    <mergeCell ref="S80:V80"/>
    <mergeCell ref="W80:Z80"/>
    <mergeCell ref="G78:I78"/>
    <mergeCell ref="J78:K78"/>
    <mergeCell ref="L78:Q78"/>
    <mergeCell ref="R78:V78"/>
    <mergeCell ref="W78:Z78"/>
    <mergeCell ref="A79:F79"/>
    <mergeCell ref="G79:M79"/>
    <mergeCell ref="N79:R79"/>
    <mergeCell ref="S79:V79"/>
    <mergeCell ref="W79:Z79"/>
    <mergeCell ref="A77:E77"/>
    <mergeCell ref="F77:L77"/>
    <mergeCell ref="M77:R77"/>
    <mergeCell ref="S77:U77"/>
    <mergeCell ref="V77:W77"/>
    <mergeCell ref="X77:AA77"/>
    <mergeCell ref="AI75:AL75"/>
    <mergeCell ref="N74:O74"/>
    <mergeCell ref="P74:Q74"/>
    <mergeCell ref="I74:K74"/>
    <mergeCell ref="X74:Y74"/>
    <mergeCell ref="L74:M74"/>
    <mergeCell ref="C74:F74"/>
    <mergeCell ref="G74:H74"/>
    <mergeCell ref="A76:E76"/>
    <mergeCell ref="F76:L76"/>
    <mergeCell ref="M76:R76"/>
    <mergeCell ref="A75:R75"/>
    <mergeCell ref="S76:W76"/>
    <mergeCell ref="X76:AA76"/>
    <mergeCell ref="Z74:AA74"/>
    <mergeCell ref="AB76:AH76"/>
    <mergeCell ref="AI76:AL77"/>
    <mergeCell ref="AB77:AH77"/>
    <mergeCell ref="A71:F73"/>
    <mergeCell ref="G71:AE71"/>
    <mergeCell ref="R74:S74"/>
    <mergeCell ref="T74:U74"/>
    <mergeCell ref="V74:W74"/>
    <mergeCell ref="L73:O73"/>
    <mergeCell ref="P73:S73"/>
    <mergeCell ref="T73:W73"/>
    <mergeCell ref="AB74:AC74"/>
    <mergeCell ref="A74:B74"/>
    <mergeCell ref="G72:K73"/>
    <mergeCell ref="L72:O72"/>
    <mergeCell ref="P72:S72"/>
    <mergeCell ref="T72:W72"/>
    <mergeCell ref="X72:AA72"/>
    <mergeCell ref="AB72:AE73"/>
    <mergeCell ref="X73:AA73"/>
    <mergeCell ref="AF71:AL71"/>
    <mergeCell ref="AF72:AH73"/>
    <mergeCell ref="AI72:AL73"/>
    <mergeCell ref="AM68:AN68"/>
    <mergeCell ref="K69:K70"/>
    <mergeCell ref="L69:Q70"/>
    <mergeCell ref="R69:X70"/>
    <mergeCell ref="Y69:AE70"/>
    <mergeCell ref="AF69:AL70"/>
    <mergeCell ref="AM69:AN69"/>
    <mergeCell ref="AP67:AQ67"/>
    <mergeCell ref="M34:AC34"/>
    <mergeCell ref="AG34:AH34"/>
    <mergeCell ref="M67:AC67"/>
    <mergeCell ref="AG67:AH67"/>
    <mergeCell ref="A68:K68"/>
    <mergeCell ref="L68:Q68"/>
    <mergeCell ref="R68:X68"/>
    <mergeCell ref="Y68:AE68"/>
    <mergeCell ref="AF68:AL68"/>
    <mergeCell ref="M66:AC66"/>
    <mergeCell ref="AG66:AH66"/>
    <mergeCell ref="M35:AC35"/>
    <mergeCell ref="AG35:AH35"/>
    <mergeCell ref="M36:AC36"/>
    <mergeCell ref="M37:AC37"/>
    <mergeCell ref="M38:AC38"/>
    <mergeCell ref="M39:AC39"/>
    <mergeCell ref="M40:AC40"/>
    <mergeCell ref="M41:AC41"/>
    <mergeCell ref="M42:AC42"/>
    <mergeCell ref="M43:AC43"/>
    <mergeCell ref="M44:AC44"/>
    <mergeCell ref="M45:AC45"/>
    <mergeCell ref="M46:AC46"/>
    <mergeCell ref="M32:AC32"/>
    <mergeCell ref="M28:AC28"/>
    <mergeCell ref="AG28:AH28"/>
    <mergeCell ref="M29:AC29"/>
    <mergeCell ref="AG29:AH29"/>
    <mergeCell ref="M30:AC30"/>
    <mergeCell ref="AG30:AH30"/>
    <mergeCell ref="M33:AC33"/>
    <mergeCell ref="AG33:AH33"/>
    <mergeCell ref="AG31:AH31"/>
    <mergeCell ref="AG32:AH32"/>
    <mergeCell ref="AG42:AH42"/>
    <mergeCell ref="AG43:AH43"/>
    <mergeCell ref="AG44:AH44"/>
    <mergeCell ref="AG45:AH45"/>
    <mergeCell ref="AG46:AH46"/>
    <mergeCell ref="AG38:AH38"/>
    <mergeCell ref="AG39:AH39"/>
    <mergeCell ref="AG40:AH40"/>
    <mergeCell ref="AG41:AH41"/>
    <mergeCell ref="M24:AC24"/>
    <mergeCell ref="AG24:AH24"/>
    <mergeCell ref="M25:AC25"/>
    <mergeCell ref="AG25:AH25"/>
    <mergeCell ref="M26:AC26"/>
    <mergeCell ref="AG26:AH26"/>
    <mergeCell ref="M27:AC27"/>
    <mergeCell ref="AG27:AH27"/>
    <mergeCell ref="M31:AC31"/>
    <mergeCell ref="M19:AC19"/>
    <mergeCell ref="M20:AC20"/>
    <mergeCell ref="AG20:AH20"/>
    <mergeCell ref="M21:AC21"/>
    <mergeCell ref="AG21:AH21"/>
    <mergeCell ref="M22:AC22"/>
    <mergeCell ref="AG22:AH22"/>
    <mergeCell ref="M23:AC23"/>
    <mergeCell ref="AG23:AH23"/>
    <mergeCell ref="A14:E17"/>
    <mergeCell ref="A18:F18"/>
    <mergeCell ref="G18:L18"/>
    <mergeCell ref="M18:AC18"/>
    <mergeCell ref="AD18:AF18"/>
    <mergeCell ref="AG18:AH18"/>
    <mergeCell ref="AH14:AL17"/>
    <mergeCell ref="AI18:AL18"/>
    <mergeCell ref="AD14:AG17"/>
    <mergeCell ref="F14:I14"/>
    <mergeCell ref="J14:AC14"/>
    <mergeCell ref="F15:I15"/>
    <mergeCell ref="J15:AC15"/>
    <mergeCell ref="F16:I16"/>
    <mergeCell ref="J16:AC16"/>
    <mergeCell ref="F17:I17"/>
    <mergeCell ref="J17:AC17"/>
    <mergeCell ref="A7:E7"/>
    <mergeCell ref="F7:M7"/>
    <mergeCell ref="N7:P7"/>
    <mergeCell ref="Q7:Z7"/>
    <mergeCell ref="Z6:AB6"/>
    <mergeCell ref="A6:E6"/>
    <mergeCell ref="AF7:AL7"/>
    <mergeCell ref="A8:E13"/>
    <mergeCell ref="F8:O8"/>
    <mergeCell ref="P8:AC8"/>
    <mergeCell ref="F13:O13"/>
    <mergeCell ref="P13:AC13"/>
    <mergeCell ref="AA7:AE7"/>
    <mergeCell ref="F9:O9"/>
    <mergeCell ref="AH8:AL13"/>
    <mergeCell ref="P9:AC9"/>
    <mergeCell ref="AD8:AG13"/>
    <mergeCell ref="F10:O10"/>
    <mergeCell ref="P10:AC10"/>
    <mergeCell ref="F11:O11"/>
    <mergeCell ref="P11:AC11"/>
    <mergeCell ref="F12:O12"/>
    <mergeCell ref="P12:AC12"/>
    <mergeCell ref="AD1:AJ1"/>
    <mergeCell ref="A2:AJ2"/>
    <mergeCell ref="AC4:AD4"/>
    <mergeCell ref="AK4:AL4"/>
    <mergeCell ref="A5:E5"/>
    <mergeCell ref="F5:Z5"/>
    <mergeCell ref="AA5:AD5"/>
    <mergeCell ref="AE5:AL5"/>
    <mergeCell ref="F6:X6"/>
    <mergeCell ref="AM20:AQ20"/>
    <mergeCell ref="AM21:AQ21"/>
    <mergeCell ref="AM22:AQ22"/>
    <mergeCell ref="AM23:AQ23"/>
    <mergeCell ref="AM24:AQ24"/>
    <mergeCell ref="AM25:AQ25"/>
    <mergeCell ref="AM26:AQ26"/>
    <mergeCell ref="AM27:AQ27"/>
    <mergeCell ref="AM28:AQ28"/>
    <mergeCell ref="AM29:AQ29"/>
    <mergeCell ref="AM30:AQ30"/>
    <mergeCell ref="AM31:AQ31"/>
    <mergeCell ref="AM32:AQ32"/>
    <mergeCell ref="AM33:AQ33"/>
    <mergeCell ref="AM34:AQ34"/>
    <mergeCell ref="AM35:AQ35"/>
    <mergeCell ref="AM36:AQ36"/>
    <mergeCell ref="AM37:AQ37"/>
    <mergeCell ref="AM38:AQ38"/>
    <mergeCell ref="AM39:AQ39"/>
    <mergeCell ref="AM40:AQ40"/>
    <mergeCell ref="AM41:AQ41"/>
    <mergeCell ref="AM42:AQ42"/>
    <mergeCell ref="AM43:AQ43"/>
    <mergeCell ref="AM44:AQ44"/>
    <mergeCell ref="AM45:AQ45"/>
    <mergeCell ref="AM46:AQ46"/>
    <mergeCell ref="AM47:AQ47"/>
    <mergeCell ref="AM48:AQ48"/>
    <mergeCell ref="AM49:AQ49"/>
    <mergeCell ref="AM50:AQ50"/>
    <mergeCell ref="AM51:AQ51"/>
    <mergeCell ref="AM52:AQ52"/>
    <mergeCell ref="AM53:AQ53"/>
    <mergeCell ref="AM54:AQ54"/>
    <mergeCell ref="AM55:AQ55"/>
    <mergeCell ref="AM65:AQ65"/>
    <mergeCell ref="AM66:AQ66"/>
    <mergeCell ref="AM56:AQ56"/>
    <mergeCell ref="AM57:AQ57"/>
    <mergeCell ref="AM58:AQ58"/>
    <mergeCell ref="AM59:AQ59"/>
    <mergeCell ref="AM60:AQ60"/>
    <mergeCell ref="AM61:AQ61"/>
    <mergeCell ref="AM62:AQ62"/>
    <mergeCell ref="AM63:AQ63"/>
    <mergeCell ref="AM64:AQ64"/>
  </mergeCells>
  <phoneticPr fontId="1"/>
  <conditionalFormatting sqref="C21 C34">
    <cfRule type="expression" dxfId="46" priority="52" stopIfTrue="1">
      <formula>I20=""</formula>
    </cfRule>
  </conditionalFormatting>
  <conditionalFormatting sqref="G74:H74 L74:M74 P74:Q74 T74:U74 X74:Y74 AL33 AL21:AL30">
    <cfRule type="cellIs" dxfId="45" priority="53" stopIfTrue="1" operator="equal">
      <formula>0</formula>
    </cfRule>
  </conditionalFormatting>
  <conditionalFormatting sqref="AB74:AC74">
    <cfRule type="cellIs" dxfId="44" priority="48" stopIfTrue="1" operator="equal">
      <formula>0</formula>
    </cfRule>
  </conditionalFormatting>
  <conditionalFormatting sqref="C22:C30">
    <cfRule type="expression" dxfId="43" priority="47" stopIfTrue="1">
      <formula>I21=""</formula>
    </cfRule>
  </conditionalFormatting>
  <conditionalFormatting sqref="AL34">
    <cfRule type="cellIs" dxfId="42" priority="20" stopIfTrue="1" operator="equal">
      <formula>0</formula>
    </cfRule>
  </conditionalFormatting>
  <conditionalFormatting sqref="AL31:AL32">
    <cfRule type="cellIs" dxfId="41" priority="17" stopIfTrue="1" operator="equal">
      <formula>0</formula>
    </cfRule>
  </conditionalFormatting>
  <conditionalFormatting sqref="C31">
    <cfRule type="expression" dxfId="40" priority="61" stopIfTrue="1">
      <formula>#REF!=""</formula>
    </cfRule>
  </conditionalFormatting>
  <conditionalFormatting sqref="AD74:AE74">
    <cfRule type="cellIs" dxfId="39" priority="15" stopIfTrue="1" operator="equal">
      <formula>0</formula>
    </cfRule>
  </conditionalFormatting>
  <conditionalFormatting sqref="C35">
    <cfRule type="expression" dxfId="38" priority="14" stopIfTrue="1">
      <formula>I34=""</formula>
    </cfRule>
  </conditionalFormatting>
  <conditionalFormatting sqref="AL35">
    <cfRule type="cellIs" dxfId="37" priority="13" stopIfTrue="1" operator="equal">
      <formula>0</formula>
    </cfRule>
  </conditionalFormatting>
  <conditionalFormatting sqref="AL36:AL66">
    <cfRule type="cellIs" dxfId="36" priority="5" stopIfTrue="1" operator="equal">
      <formula>0</formula>
    </cfRule>
  </conditionalFormatting>
  <conditionalFormatting sqref="C36">
    <cfRule type="expression" dxfId="35" priority="4" stopIfTrue="1">
      <formula>I35=""</formula>
    </cfRule>
  </conditionalFormatting>
  <conditionalFormatting sqref="G84 N84">
    <cfRule type="expression" dxfId="34" priority="2" stopIfTrue="1">
      <formula>$M$83=0</formula>
    </cfRule>
  </conditionalFormatting>
  <dataValidations count="2">
    <dataValidation imeMode="hiragana" allowBlank="1" showInputMessage="1" showErrorMessage="1" sqref="G19 Q5:Q7 G5:N7 O5:P6 Z5:AB5 M19:AC67 A19 R5:Y6 Z6 J14:J17 AH14:AH16 AD8 AH8 AC5:AL6 AD14 P8:P13 F5:F17 AA7" xr:uid="{00000000-0002-0000-0200-000000000000}"/>
    <dataValidation imeMode="halfAlpha" allowBlank="1" showInputMessage="1" showErrorMessage="1" sqref="AF35:AF67 AH23:AH24 AI21:AI67 AP67 AG35:AG66 AH26:AH66 AF21:AG34 AD21:AD67 AL21:AL67 AP115 AP125 AP132" xr:uid="{00000000-0002-0000-0200-000001000000}"/>
  </dataValidations>
  <printOptions horizontalCentered="1"/>
  <pageMargins left="0.70866141732283472" right="0" top="0.35433070866141736" bottom="0" header="0.31496062992125984" footer="0"/>
  <pageSetup paperSize="9" scale="93" orientation="portrait" r:id="rId1"/>
  <ignoredErrors>
    <ignoredError sqref="G20:J2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290D27-0A14-479C-B54D-ABC07018FF99}">
          <x14:formula1>
            <xm:f>計算用シート!$A$2:$A$12</xm:f>
          </x14:formula1>
          <xm:sqref>AF7:AL7</xm:sqref>
        </x14:dataValidation>
        <x14:dataValidation type="list" allowBlank="1" showInputMessage="1" showErrorMessage="1" xr:uid="{88441476-4A4B-4F93-BCDD-2168CF51E53B}">
          <x14:formula1>
            <xm:f>計算用シート!$C$2:$C$8</xm:f>
          </x14:formula1>
          <xm:sqref>S77:U77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C48D-D795-44CB-BB2D-81FC0C0DE294}">
  <sheetPr>
    <tabColor rgb="FFFFFF00"/>
  </sheetPr>
  <dimension ref="A1:O1299"/>
  <sheetViews>
    <sheetView workbookViewId="0">
      <selection activeCell="B6" sqref="B6"/>
    </sheetView>
  </sheetViews>
  <sheetFormatPr defaultColWidth="9" defaultRowHeight="13.5"/>
  <cols>
    <col min="1" max="10" width="8.875" style="118" customWidth="1"/>
    <col min="11" max="14" width="9" style="119" customWidth="1"/>
    <col min="15" max="15" width="8.5" style="119" customWidth="1"/>
    <col min="16" max="16384" width="9" style="119"/>
  </cols>
  <sheetData>
    <row r="1" spans="1:15">
      <c r="A1" s="118" t="s">
        <v>116</v>
      </c>
    </row>
    <row r="2" spans="1:15">
      <c r="A2" s="119" t="s">
        <v>117</v>
      </c>
      <c r="B2" s="119"/>
      <c r="C2" s="119"/>
      <c r="D2" s="119"/>
      <c r="E2" s="119"/>
      <c r="F2" s="119"/>
      <c r="G2" s="119"/>
      <c r="H2" s="119"/>
      <c r="I2" s="119"/>
      <c r="J2" s="119"/>
      <c r="N2" s="119" t="s">
        <v>118</v>
      </c>
    </row>
    <row r="3" spans="1:15">
      <c r="A3" s="120"/>
      <c r="B3" s="121" t="s">
        <v>119</v>
      </c>
      <c r="C3" s="121" t="s">
        <v>120</v>
      </c>
      <c r="D3" s="121" t="s">
        <v>121</v>
      </c>
      <c r="E3" s="121" t="s">
        <v>122</v>
      </c>
      <c r="F3" s="121" t="s">
        <v>123</v>
      </c>
      <c r="G3" s="121" t="s">
        <v>124</v>
      </c>
      <c r="H3" s="121" t="s">
        <v>125</v>
      </c>
      <c r="I3" s="121" t="s">
        <v>126</v>
      </c>
      <c r="J3" s="121" t="s">
        <v>127</v>
      </c>
      <c r="N3" s="122" t="s">
        <v>128</v>
      </c>
      <c r="O3" s="123" t="s">
        <v>129</v>
      </c>
    </row>
    <row r="4" spans="1:15">
      <c r="A4" s="121"/>
      <c r="B4" s="121" t="s">
        <v>130</v>
      </c>
      <c r="C4" s="121" t="s">
        <v>130</v>
      </c>
      <c r="D4" s="121" t="s">
        <v>130</v>
      </c>
      <c r="E4" s="121" t="s">
        <v>130</v>
      </c>
      <c r="F4" s="121" t="s">
        <v>130</v>
      </c>
      <c r="G4" s="121" t="s">
        <v>130</v>
      </c>
      <c r="H4" s="121" t="s">
        <v>130</v>
      </c>
      <c r="I4" s="121" t="s">
        <v>130</v>
      </c>
      <c r="J4" s="121" t="s">
        <v>130</v>
      </c>
      <c r="N4" s="122" t="s">
        <v>131</v>
      </c>
      <c r="O4" s="123" t="s">
        <v>132</v>
      </c>
    </row>
    <row r="5" spans="1:15">
      <c r="A5" s="124"/>
      <c r="B5" s="125" t="s">
        <v>133</v>
      </c>
      <c r="C5" s="125" t="s">
        <v>133</v>
      </c>
      <c r="D5" s="125" t="s">
        <v>133</v>
      </c>
      <c r="E5" s="125" t="s">
        <v>133</v>
      </c>
      <c r="F5" s="125" t="s">
        <v>133</v>
      </c>
      <c r="G5" s="125" t="s">
        <v>133</v>
      </c>
      <c r="H5" s="125" t="s">
        <v>133</v>
      </c>
      <c r="I5" s="125" t="s">
        <v>133</v>
      </c>
      <c r="J5" s="125" t="s">
        <v>133</v>
      </c>
      <c r="N5" s="122" t="s">
        <v>134</v>
      </c>
      <c r="O5" s="123" t="s">
        <v>135</v>
      </c>
    </row>
    <row r="6" spans="1:15">
      <c r="A6" s="126" t="s">
        <v>136</v>
      </c>
      <c r="B6" s="127">
        <v>162100</v>
      </c>
      <c r="C6" s="127">
        <v>208000</v>
      </c>
      <c r="D6" s="128">
        <v>240900</v>
      </c>
      <c r="E6" s="128">
        <v>271600</v>
      </c>
      <c r="F6" s="128">
        <v>295400</v>
      </c>
      <c r="G6" s="128">
        <v>323100</v>
      </c>
      <c r="H6" s="128">
        <v>365500</v>
      </c>
      <c r="I6" s="128">
        <v>410300</v>
      </c>
      <c r="J6" s="128">
        <v>459900</v>
      </c>
      <c r="N6" s="122" t="s">
        <v>137</v>
      </c>
      <c r="O6" s="123" t="s">
        <v>138</v>
      </c>
    </row>
    <row r="7" spans="1:15">
      <c r="A7" s="126" t="s">
        <v>139</v>
      </c>
      <c r="B7" s="128">
        <v>163200</v>
      </c>
      <c r="C7" s="128">
        <v>209700</v>
      </c>
      <c r="D7" s="128">
        <v>242400</v>
      </c>
      <c r="E7" s="128">
        <v>273200</v>
      </c>
      <c r="F7" s="128">
        <v>297500</v>
      </c>
      <c r="G7" s="128">
        <v>325300</v>
      </c>
      <c r="H7" s="128">
        <v>368100</v>
      </c>
      <c r="I7" s="128">
        <v>412700</v>
      </c>
      <c r="J7" s="128">
        <v>463000</v>
      </c>
      <c r="N7" s="122" t="s">
        <v>140</v>
      </c>
      <c r="O7" s="123" t="s">
        <v>141</v>
      </c>
    </row>
    <row r="8" spans="1:15">
      <c r="A8" s="126" t="s">
        <v>142</v>
      </c>
      <c r="B8" s="128">
        <v>164400</v>
      </c>
      <c r="C8" s="128">
        <v>211400</v>
      </c>
      <c r="D8" s="128">
        <v>243800</v>
      </c>
      <c r="E8" s="128">
        <v>274700</v>
      </c>
      <c r="F8" s="128">
        <v>299500</v>
      </c>
      <c r="G8" s="128">
        <v>327500</v>
      </c>
      <c r="H8" s="128">
        <v>370500</v>
      </c>
      <c r="I8" s="128">
        <v>415200</v>
      </c>
      <c r="J8" s="128">
        <v>466000</v>
      </c>
      <c r="N8" s="122" t="s">
        <v>143</v>
      </c>
      <c r="O8" s="123" t="s">
        <v>144</v>
      </c>
    </row>
    <row r="9" spans="1:15">
      <c r="A9" s="126" t="s">
        <v>145</v>
      </c>
      <c r="B9" s="128">
        <v>165500</v>
      </c>
      <c r="C9" s="128">
        <v>212900</v>
      </c>
      <c r="D9" s="128">
        <v>245200</v>
      </c>
      <c r="E9" s="128">
        <v>276300</v>
      </c>
      <c r="F9" s="128">
        <v>301400</v>
      </c>
      <c r="G9" s="128">
        <v>329500</v>
      </c>
      <c r="H9" s="128">
        <v>372900</v>
      </c>
      <c r="I9" s="128">
        <v>417600</v>
      </c>
      <c r="J9" s="128">
        <v>469000</v>
      </c>
      <c r="N9" s="122" t="s">
        <v>146</v>
      </c>
      <c r="O9" s="123" t="s">
        <v>48</v>
      </c>
    </row>
    <row r="10" spans="1:15">
      <c r="A10" s="126" t="s">
        <v>147</v>
      </c>
      <c r="B10" s="128">
        <v>166600</v>
      </c>
      <c r="C10" s="128">
        <v>214400</v>
      </c>
      <c r="D10" s="128">
        <v>246400</v>
      </c>
      <c r="E10" s="128">
        <v>277800</v>
      </c>
      <c r="F10" s="128">
        <v>303200</v>
      </c>
      <c r="G10" s="128">
        <v>331500</v>
      </c>
      <c r="H10" s="128">
        <v>374800</v>
      </c>
      <c r="I10" s="128">
        <v>419500</v>
      </c>
      <c r="J10" s="128">
        <v>472000</v>
      </c>
      <c r="N10" s="122" t="s">
        <v>148</v>
      </c>
      <c r="O10" s="123" t="s">
        <v>149</v>
      </c>
    </row>
    <row r="11" spans="1:15">
      <c r="A11" s="126" t="s">
        <v>150</v>
      </c>
      <c r="B11" s="128">
        <v>167700</v>
      </c>
      <c r="C11" s="128">
        <v>216200</v>
      </c>
      <c r="D11" s="128">
        <v>248000</v>
      </c>
      <c r="E11" s="128">
        <v>279500</v>
      </c>
      <c r="F11" s="128">
        <v>305000</v>
      </c>
      <c r="G11" s="128">
        <v>333500</v>
      </c>
      <c r="H11" s="128">
        <v>377300</v>
      </c>
      <c r="I11" s="128">
        <v>421600</v>
      </c>
      <c r="J11" s="128">
        <v>475000</v>
      </c>
      <c r="N11" s="122" t="s">
        <v>151</v>
      </c>
      <c r="O11" s="123" t="s">
        <v>152</v>
      </c>
    </row>
    <row r="12" spans="1:15">
      <c r="A12" s="126" t="s">
        <v>153</v>
      </c>
      <c r="B12" s="128">
        <v>168800</v>
      </c>
      <c r="C12" s="128">
        <v>217900</v>
      </c>
      <c r="D12" s="128">
        <v>249500</v>
      </c>
      <c r="E12" s="128">
        <v>281300</v>
      </c>
      <c r="F12" s="128">
        <v>306600</v>
      </c>
      <c r="G12" s="128">
        <v>335400</v>
      </c>
      <c r="H12" s="128">
        <v>379600</v>
      </c>
      <c r="I12" s="128">
        <v>423700</v>
      </c>
      <c r="J12" s="128">
        <v>478000</v>
      </c>
      <c r="N12" s="122" t="s">
        <v>154</v>
      </c>
      <c r="O12" s="123" t="s">
        <v>155</v>
      </c>
    </row>
    <row r="13" spans="1:15">
      <c r="A13" s="126" t="s">
        <v>156</v>
      </c>
      <c r="B13" s="128">
        <v>169900</v>
      </c>
      <c r="C13" s="128">
        <v>219600</v>
      </c>
      <c r="D13" s="128">
        <v>250900</v>
      </c>
      <c r="E13" s="128">
        <v>283100</v>
      </c>
      <c r="F13" s="128">
        <v>308200</v>
      </c>
      <c r="G13" s="128">
        <v>337300</v>
      </c>
      <c r="H13" s="128">
        <v>382100</v>
      </c>
      <c r="I13" s="128">
        <v>425900</v>
      </c>
      <c r="J13" s="128">
        <v>481100</v>
      </c>
    </row>
    <row r="14" spans="1:15">
      <c r="A14" s="126" t="s">
        <v>157</v>
      </c>
      <c r="B14" s="128">
        <v>170900</v>
      </c>
      <c r="C14" s="128">
        <v>221100</v>
      </c>
      <c r="D14" s="128">
        <v>252000</v>
      </c>
      <c r="E14" s="128">
        <v>284800</v>
      </c>
      <c r="F14" s="128">
        <v>309800</v>
      </c>
      <c r="G14" s="128">
        <v>339200</v>
      </c>
      <c r="H14" s="128">
        <v>384500</v>
      </c>
      <c r="I14" s="128">
        <v>427800</v>
      </c>
      <c r="J14" s="128">
        <v>483800</v>
      </c>
    </row>
    <row r="15" spans="1:15">
      <c r="A15" s="126" t="s">
        <v>158</v>
      </c>
      <c r="B15" s="128">
        <v>172300</v>
      </c>
      <c r="C15" s="128">
        <v>222600</v>
      </c>
      <c r="D15" s="128">
        <v>253400</v>
      </c>
      <c r="E15" s="128">
        <v>286700</v>
      </c>
      <c r="F15" s="128">
        <v>312000</v>
      </c>
      <c r="G15" s="128">
        <v>341200</v>
      </c>
      <c r="H15" s="128">
        <v>387100</v>
      </c>
      <c r="I15" s="128">
        <v>429900</v>
      </c>
      <c r="J15" s="128">
        <v>486900</v>
      </c>
    </row>
    <row r="16" spans="1:15">
      <c r="A16" s="126" t="s">
        <v>159</v>
      </c>
      <c r="B16" s="128">
        <v>173600</v>
      </c>
      <c r="C16" s="128">
        <v>224100</v>
      </c>
      <c r="D16" s="128">
        <v>254900</v>
      </c>
      <c r="E16" s="128">
        <v>288500</v>
      </c>
      <c r="F16" s="128">
        <v>314200</v>
      </c>
      <c r="G16" s="128">
        <v>343200</v>
      </c>
      <c r="H16" s="128">
        <v>389700</v>
      </c>
      <c r="I16" s="128">
        <v>432000</v>
      </c>
      <c r="J16" s="128">
        <v>489900</v>
      </c>
    </row>
    <row r="17" spans="1:10">
      <c r="A17" s="126" t="s">
        <v>160</v>
      </c>
      <c r="B17" s="128">
        <v>174900</v>
      </c>
      <c r="C17" s="128">
        <v>225600</v>
      </c>
      <c r="D17" s="128">
        <v>256200</v>
      </c>
      <c r="E17" s="128">
        <v>290300</v>
      </c>
      <c r="F17" s="128">
        <v>316200</v>
      </c>
      <c r="G17" s="128">
        <v>345200</v>
      </c>
      <c r="H17" s="128">
        <v>392300</v>
      </c>
      <c r="I17" s="128">
        <v>433900</v>
      </c>
      <c r="J17" s="128">
        <v>493000</v>
      </c>
    </row>
    <row r="18" spans="1:10">
      <c r="A18" s="126" t="s">
        <v>161</v>
      </c>
      <c r="B18" s="128">
        <v>176100</v>
      </c>
      <c r="C18" s="128">
        <v>226800</v>
      </c>
      <c r="D18" s="128">
        <v>257500</v>
      </c>
      <c r="E18" s="128">
        <v>292100</v>
      </c>
      <c r="F18" s="128">
        <v>318200</v>
      </c>
      <c r="G18" s="128">
        <v>347000</v>
      </c>
      <c r="H18" s="128">
        <v>394600</v>
      </c>
      <c r="I18" s="128">
        <v>435600</v>
      </c>
      <c r="J18" s="128">
        <v>495700</v>
      </c>
    </row>
    <row r="19" spans="1:10">
      <c r="A19" s="126" t="s">
        <v>162</v>
      </c>
      <c r="B19" s="128">
        <v>177600</v>
      </c>
      <c r="C19" s="128">
        <v>228200</v>
      </c>
      <c r="D19" s="128">
        <v>258700</v>
      </c>
      <c r="E19" s="128">
        <v>293700</v>
      </c>
      <c r="F19" s="128">
        <v>320200</v>
      </c>
      <c r="G19" s="128">
        <v>349000</v>
      </c>
      <c r="H19" s="128">
        <v>396900</v>
      </c>
      <c r="I19" s="128">
        <v>437400</v>
      </c>
      <c r="J19" s="128">
        <v>498000</v>
      </c>
    </row>
    <row r="20" spans="1:10">
      <c r="A20" s="126" t="s">
        <v>163</v>
      </c>
      <c r="B20" s="128">
        <v>179100</v>
      </c>
      <c r="C20" s="128">
        <v>229600</v>
      </c>
      <c r="D20" s="128">
        <v>259900</v>
      </c>
      <c r="E20" s="128">
        <v>295100</v>
      </c>
      <c r="F20" s="128">
        <v>322100</v>
      </c>
      <c r="G20" s="128">
        <v>350900</v>
      </c>
      <c r="H20" s="128">
        <v>399100</v>
      </c>
      <c r="I20" s="128">
        <v>439300</v>
      </c>
      <c r="J20" s="128">
        <v>500300</v>
      </c>
    </row>
    <row r="21" spans="1:10">
      <c r="A21" s="126" t="s">
        <v>164</v>
      </c>
      <c r="B21" s="128">
        <v>180700</v>
      </c>
      <c r="C21" s="128">
        <v>231000</v>
      </c>
      <c r="D21" s="128">
        <v>261100</v>
      </c>
      <c r="E21" s="128">
        <v>296500</v>
      </c>
      <c r="F21" s="128">
        <v>324000</v>
      </c>
      <c r="G21" s="128">
        <v>352800</v>
      </c>
      <c r="H21" s="128">
        <v>401400</v>
      </c>
      <c r="I21" s="128">
        <v>441200</v>
      </c>
      <c r="J21" s="128">
        <v>502600</v>
      </c>
    </row>
    <row r="22" spans="1:10">
      <c r="A22" s="126" t="s">
        <v>165</v>
      </c>
      <c r="B22" s="128">
        <v>181800</v>
      </c>
      <c r="C22" s="128">
        <v>232400</v>
      </c>
      <c r="D22" s="128">
        <v>262300</v>
      </c>
      <c r="E22" s="128">
        <v>298000</v>
      </c>
      <c r="F22" s="128">
        <v>325900</v>
      </c>
      <c r="G22" s="128">
        <v>354500</v>
      </c>
      <c r="H22" s="128">
        <v>403200</v>
      </c>
      <c r="I22" s="128">
        <v>443000</v>
      </c>
      <c r="J22" s="128">
        <v>504600</v>
      </c>
    </row>
    <row r="23" spans="1:10">
      <c r="A23" s="126" t="s">
        <v>166</v>
      </c>
      <c r="B23" s="128">
        <v>183200</v>
      </c>
      <c r="C23" s="128">
        <v>234000</v>
      </c>
      <c r="D23" s="128">
        <v>263600</v>
      </c>
      <c r="E23" s="128">
        <v>300000</v>
      </c>
      <c r="F23" s="128">
        <v>327900</v>
      </c>
      <c r="G23" s="128">
        <v>356500</v>
      </c>
      <c r="H23" s="128">
        <v>405100</v>
      </c>
      <c r="I23" s="128">
        <v>444800</v>
      </c>
      <c r="J23" s="128">
        <v>506000</v>
      </c>
    </row>
    <row r="24" spans="1:10">
      <c r="A24" s="126" t="s">
        <v>167</v>
      </c>
      <c r="B24" s="128">
        <v>184600</v>
      </c>
      <c r="C24" s="128">
        <v>235500</v>
      </c>
      <c r="D24" s="128">
        <v>264900</v>
      </c>
      <c r="E24" s="128">
        <v>302000</v>
      </c>
      <c r="F24" s="128">
        <v>329800</v>
      </c>
      <c r="G24" s="128">
        <v>358300</v>
      </c>
      <c r="H24" s="128">
        <v>407000</v>
      </c>
      <c r="I24" s="128">
        <v>446600</v>
      </c>
      <c r="J24" s="128">
        <v>507500</v>
      </c>
    </row>
    <row r="25" spans="1:10">
      <c r="A25" s="126" t="s">
        <v>168</v>
      </c>
      <c r="B25" s="128">
        <v>186000</v>
      </c>
      <c r="C25" s="128">
        <v>236900</v>
      </c>
      <c r="D25" s="128">
        <v>266200</v>
      </c>
      <c r="E25" s="128">
        <v>303800</v>
      </c>
      <c r="F25" s="128">
        <v>331700</v>
      </c>
      <c r="G25" s="128">
        <v>360200</v>
      </c>
      <c r="H25" s="128">
        <v>408800</v>
      </c>
      <c r="I25" s="128">
        <v>448300</v>
      </c>
      <c r="J25" s="128">
        <v>508900</v>
      </c>
    </row>
    <row r="26" spans="1:10">
      <c r="A26" s="126" t="s">
        <v>169</v>
      </c>
      <c r="B26" s="128">
        <v>187300</v>
      </c>
      <c r="C26" s="128">
        <v>238100</v>
      </c>
      <c r="D26" s="128">
        <v>267600</v>
      </c>
      <c r="E26" s="128">
        <v>305500</v>
      </c>
      <c r="F26" s="128">
        <v>333400</v>
      </c>
      <c r="G26" s="128">
        <v>362100</v>
      </c>
      <c r="H26" s="128">
        <v>410600</v>
      </c>
      <c r="I26" s="128">
        <v>450100</v>
      </c>
      <c r="J26" s="128">
        <v>510100</v>
      </c>
    </row>
    <row r="27" spans="1:10">
      <c r="A27" s="126" t="s">
        <v>170</v>
      </c>
      <c r="B27" s="128">
        <v>189600</v>
      </c>
      <c r="C27" s="128">
        <v>239700</v>
      </c>
      <c r="D27" s="128">
        <v>269100</v>
      </c>
      <c r="E27" s="128">
        <v>307400</v>
      </c>
      <c r="F27" s="128">
        <v>335400</v>
      </c>
      <c r="G27" s="128">
        <v>364000</v>
      </c>
      <c r="H27" s="128">
        <v>412400</v>
      </c>
      <c r="I27" s="128">
        <v>451600</v>
      </c>
      <c r="J27" s="128">
        <v>511500</v>
      </c>
    </row>
    <row r="28" spans="1:10">
      <c r="A28" s="126" t="s">
        <v>171</v>
      </c>
      <c r="B28" s="128">
        <v>191800</v>
      </c>
      <c r="C28" s="128">
        <v>241200</v>
      </c>
      <c r="D28" s="128">
        <v>270700</v>
      </c>
      <c r="E28" s="128">
        <v>309300</v>
      </c>
      <c r="F28" s="128">
        <v>337400</v>
      </c>
      <c r="G28" s="128">
        <v>365900</v>
      </c>
      <c r="H28" s="128">
        <v>414200</v>
      </c>
      <c r="I28" s="128">
        <v>453000</v>
      </c>
      <c r="J28" s="128">
        <v>513000</v>
      </c>
    </row>
    <row r="29" spans="1:10">
      <c r="A29" s="126" t="s">
        <v>172</v>
      </c>
      <c r="B29" s="128">
        <v>194000</v>
      </c>
      <c r="C29" s="128">
        <v>242600</v>
      </c>
      <c r="D29" s="128">
        <v>272200</v>
      </c>
      <c r="E29" s="128">
        <v>311100</v>
      </c>
      <c r="F29" s="128">
        <v>339300</v>
      </c>
      <c r="G29" s="128">
        <v>367800</v>
      </c>
      <c r="H29" s="128">
        <v>416000</v>
      </c>
      <c r="I29" s="128">
        <v>454500</v>
      </c>
      <c r="J29" s="128">
        <v>514500</v>
      </c>
    </row>
    <row r="30" spans="1:10">
      <c r="A30" s="126" t="s">
        <v>173</v>
      </c>
      <c r="B30" s="128">
        <v>196200</v>
      </c>
      <c r="C30" s="128">
        <v>243600</v>
      </c>
      <c r="D30" s="128">
        <v>273800</v>
      </c>
      <c r="E30" s="128">
        <v>312800</v>
      </c>
      <c r="F30" s="128">
        <v>340700</v>
      </c>
      <c r="G30" s="128">
        <v>369700</v>
      </c>
      <c r="H30" s="128">
        <v>417600</v>
      </c>
      <c r="I30" s="128">
        <v>455900</v>
      </c>
      <c r="J30" s="128">
        <v>515600</v>
      </c>
    </row>
    <row r="31" spans="1:10">
      <c r="A31" s="126" t="s">
        <v>174</v>
      </c>
      <c r="B31" s="128">
        <v>197900</v>
      </c>
      <c r="C31" s="128">
        <v>245100</v>
      </c>
      <c r="D31" s="128">
        <v>275500</v>
      </c>
      <c r="E31" s="128">
        <v>314800</v>
      </c>
      <c r="F31" s="128">
        <v>342600</v>
      </c>
      <c r="G31" s="128">
        <v>371600</v>
      </c>
      <c r="H31" s="128">
        <v>419100</v>
      </c>
      <c r="I31" s="128">
        <v>457200</v>
      </c>
      <c r="J31" s="128">
        <v>516700</v>
      </c>
    </row>
    <row r="32" spans="1:10">
      <c r="A32" s="126" t="s">
        <v>175</v>
      </c>
      <c r="B32" s="128">
        <v>199400</v>
      </c>
      <c r="C32" s="128">
        <v>246400</v>
      </c>
      <c r="D32" s="128">
        <v>277100</v>
      </c>
      <c r="E32" s="128">
        <v>316800</v>
      </c>
      <c r="F32" s="128">
        <v>344500</v>
      </c>
      <c r="G32" s="128">
        <v>373500</v>
      </c>
      <c r="H32" s="128">
        <v>420600</v>
      </c>
      <c r="I32" s="128">
        <v>458500</v>
      </c>
      <c r="J32" s="128">
        <v>517900</v>
      </c>
    </row>
    <row r="33" spans="1:10">
      <c r="A33" s="126" t="s">
        <v>176</v>
      </c>
      <c r="B33" s="128">
        <v>200900</v>
      </c>
      <c r="C33" s="128">
        <v>247600</v>
      </c>
      <c r="D33" s="128">
        <v>278700</v>
      </c>
      <c r="E33" s="128">
        <v>318700</v>
      </c>
      <c r="F33" s="128">
        <v>346400</v>
      </c>
      <c r="G33" s="128">
        <v>375400</v>
      </c>
      <c r="H33" s="128">
        <v>422100</v>
      </c>
      <c r="I33" s="128">
        <v>459700</v>
      </c>
      <c r="J33" s="128">
        <v>519100</v>
      </c>
    </row>
    <row r="34" spans="1:10">
      <c r="A34" s="126" t="s">
        <v>177</v>
      </c>
      <c r="B34" s="128">
        <v>202400</v>
      </c>
      <c r="C34" s="128">
        <v>248700</v>
      </c>
      <c r="D34" s="128">
        <v>280300</v>
      </c>
      <c r="E34" s="128">
        <v>320400</v>
      </c>
      <c r="F34" s="128">
        <v>348000</v>
      </c>
      <c r="G34" s="128">
        <v>376900</v>
      </c>
      <c r="H34" s="128">
        <v>423600</v>
      </c>
      <c r="I34" s="128">
        <v>460700</v>
      </c>
      <c r="J34" s="128">
        <v>520100</v>
      </c>
    </row>
    <row r="35" spans="1:10">
      <c r="A35" s="126" t="s">
        <v>178</v>
      </c>
      <c r="B35" s="128">
        <v>203800</v>
      </c>
      <c r="C35" s="128">
        <v>249700</v>
      </c>
      <c r="D35" s="128">
        <v>281800</v>
      </c>
      <c r="E35" s="128">
        <v>322400</v>
      </c>
      <c r="F35" s="128">
        <v>349900</v>
      </c>
      <c r="G35" s="292">
        <v>378700</v>
      </c>
      <c r="H35" s="128">
        <v>424900</v>
      </c>
      <c r="I35" s="128">
        <v>461400</v>
      </c>
      <c r="J35" s="128">
        <v>521000</v>
      </c>
    </row>
    <row r="36" spans="1:10">
      <c r="A36" s="126" t="s">
        <v>179</v>
      </c>
      <c r="B36" s="128">
        <v>205200</v>
      </c>
      <c r="C36" s="128">
        <v>250600</v>
      </c>
      <c r="D36" s="128">
        <v>283300</v>
      </c>
      <c r="E36" s="128">
        <v>324400</v>
      </c>
      <c r="F36" s="128">
        <v>351700</v>
      </c>
      <c r="G36" s="292">
        <v>380500</v>
      </c>
      <c r="H36" s="128">
        <v>426200</v>
      </c>
      <c r="I36" s="128">
        <v>462200</v>
      </c>
      <c r="J36" s="128">
        <v>521900</v>
      </c>
    </row>
    <row r="37" spans="1:10">
      <c r="A37" s="126" t="s">
        <v>180</v>
      </c>
      <c r="B37" s="128">
        <v>206600</v>
      </c>
      <c r="C37" s="128">
        <v>251500</v>
      </c>
      <c r="D37" s="128">
        <v>284800</v>
      </c>
      <c r="E37" s="128">
        <v>326400</v>
      </c>
      <c r="F37" s="128">
        <v>353500</v>
      </c>
      <c r="G37" s="128">
        <v>382100</v>
      </c>
      <c r="H37" s="128">
        <v>427400</v>
      </c>
      <c r="I37" s="292">
        <v>462900</v>
      </c>
      <c r="J37" s="128">
        <v>522800</v>
      </c>
    </row>
    <row r="38" spans="1:10">
      <c r="A38" s="126" t="s">
        <v>181</v>
      </c>
      <c r="B38" s="128">
        <v>208000</v>
      </c>
      <c r="C38" s="128">
        <v>252400</v>
      </c>
      <c r="D38" s="128">
        <v>285900</v>
      </c>
      <c r="E38" s="128">
        <v>327600</v>
      </c>
      <c r="F38" s="292">
        <v>355300</v>
      </c>
      <c r="G38" s="128">
        <v>383800</v>
      </c>
      <c r="H38" s="128">
        <v>428600</v>
      </c>
      <c r="I38" s="128">
        <v>463600</v>
      </c>
      <c r="J38" s="128">
        <v>523600</v>
      </c>
    </row>
    <row r="39" spans="1:10">
      <c r="A39" s="126" t="s">
        <v>182</v>
      </c>
      <c r="B39" s="128">
        <v>209300</v>
      </c>
      <c r="C39" s="128">
        <v>253300</v>
      </c>
      <c r="D39" s="128">
        <v>287500</v>
      </c>
      <c r="E39" s="128">
        <v>329600</v>
      </c>
      <c r="F39" s="128">
        <v>357100</v>
      </c>
      <c r="G39" s="128">
        <v>385200</v>
      </c>
      <c r="H39" s="128">
        <v>429900</v>
      </c>
      <c r="I39" s="128">
        <v>464400</v>
      </c>
      <c r="J39" s="128">
        <v>524500</v>
      </c>
    </row>
    <row r="40" spans="1:10">
      <c r="A40" s="126" t="s">
        <v>183</v>
      </c>
      <c r="B40" s="128">
        <v>210600</v>
      </c>
      <c r="C40" s="128">
        <v>254100</v>
      </c>
      <c r="D40" s="128">
        <v>289000</v>
      </c>
      <c r="E40" s="292">
        <v>331500</v>
      </c>
      <c r="F40" s="128">
        <v>358800</v>
      </c>
      <c r="G40" s="128">
        <v>386600</v>
      </c>
      <c r="H40" s="128">
        <v>431200</v>
      </c>
      <c r="I40" s="128">
        <v>465100</v>
      </c>
      <c r="J40" s="128">
        <v>525200</v>
      </c>
    </row>
    <row r="41" spans="1:10">
      <c r="A41" s="126" t="s">
        <v>184</v>
      </c>
      <c r="B41" s="128">
        <v>211900</v>
      </c>
      <c r="C41" s="128">
        <v>254900</v>
      </c>
      <c r="D41" s="128">
        <v>290500</v>
      </c>
      <c r="E41" s="292">
        <v>333500</v>
      </c>
      <c r="F41" s="128">
        <v>360500</v>
      </c>
      <c r="G41" s="128">
        <v>388000</v>
      </c>
      <c r="H41" s="128">
        <v>432400</v>
      </c>
      <c r="I41" s="128">
        <v>465700</v>
      </c>
      <c r="J41" s="128">
        <v>525700</v>
      </c>
    </row>
    <row r="42" spans="1:10">
      <c r="A42" s="126" t="s">
        <v>185</v>
      </c>
      <c r="B42" s="128">
        <v>213200</v>
      </c>
      <c r="C42" s="128">
        <v>255600</v>
      </c>
      <c r="D42" s="128">
        <v>291900</v>
      </c>
      <c r="E42" s="128">
        <v>335400</v>
      </c>
      <c r="F42" s="128">
        <v>361900</v>
      </c>
      <c r="G42" s="128">
        <v>389400</v>
      </c>
      <c r="H42" s="128">
        <v>433600</v>
      </c>
      <c r="I42" s="128">
        <v>466200</v>
      </c>
      <c r="J42" s="128">
        <v>526400</v>
      </c>
    </row>
    <row r="43" spans="1:10">
      <c r="A43" s="126" t="s">
        <v>186</v>
      </c>
      <c r="B43" s="128">
        <v>214400</v>
      </c>
      <c r="C43" s="128">
        <v>256700</v>
      </c>
      <c r="D43" s="128">
        <v>293500</v>
      </c>
      <c r="E43" s="128">
        <v>337300</v>
      </c>
      <c r="F43" s="128">
        <v>363200</v>
      </c>
      <c r="G43" s="128">
        <v>390600</v>
      </c>
      <c r="H43" s="128">
        <v>434400</v>
      </c>
      <c r="I43" s="128">
        <v>466800</v>
      </c>
      <c r="J43" s="128">
        <v>527000</v>
      </c>
    </row>
    <row r="44" spans="1:10">
      <c r="A44" s="126" t="s">
        <v>187</v>
      </c>
      <c r="B44" s="128">
        <v>215600</v>
      </c>
      <c r="C44" s="128">
        <v>257900</v>
      </c>
      <c r="D44" s="128">
        <v>295100</v>
      </c>
      <c r="E44" s="128">
        <v>339200</v>
      </c>
      <c r="F44" s="128">
        <v>364500</v>
      </c>
      <c r="G44" s="128">
        <v>391800</v>
      </c>
      <c r="H44" s="128">
        <v>435200</v>
      </c>
      <c r="I44" s="128">
        <v>467400</v>
      </c>
      <c r="J44" s="128">
        <v>527800</v>
      </c>
    </row>
    <row r="45" spans="1:10">
      <c r="A45" s="126" t="s">
        <v>188</v>
      </c>
      <c r="B45" s="128">
        <v>216700</v>
      </c>
      <c r="C45" s="128">
        <v>259000</v>
      </c>
      <c r="D45" s="128">
        <v>296700</v>
      </c>
      <c r="E45" s="128">
        <v>341100</v>
      </c>
      <c r="F45" s="128">
        <v>365900</v>
      </c>
      <c r="G45" s="128">
        <v>392800</v>
      </c>
      <c r="H45" s="128">
        <v>436000</v>
      </c>
      <c r="I45" s="128">
        <v>468000</v>
      </c>
      <c r="J45" s="128">
        <v>528400</v>
      </c>
    </row>
    <row r="46" spans="1:10">
      <c r="A46" s="126" t="s">
        <v>189</v>
      </c>
      <c r="B46" s="128">
        <v>217800</v>
      </c>
      <c r="C46" s="128">
        <v>260200</v>
      </c>
      <c r="D46" s="128">
        <v>298200</v>
      </c>
      <c r="E46" s="128">
        <v>342900</v>
      </c>
      <c r="F46" s="128">
        <v>367000</v>
      </c>
      <c r="G46" s="128">
        <v>393900</v>
      </c>
      <c r="H46" s="128">
        <v>436600</v>
      </c>
      <c r="I46" s="128">
        <v>468500</v>
      </c>
      <c r="J46" s="128">
        <v>528900</v>
      </c>
    </row>
    <row r="47" spans="1:10">
      <c r="A47" s="126" t="s">
        <v>190</v>
      </c>
      <c r="B47" s="128">
        <v>218900</v>
      </c>
      <c r="C47" s="128">
        <v>261400</v>
      </c>
      <c r="D47" s="128">
        <v>299800</v>
      </c>
      <c r="E47" s="128">
        <v>344800</v>
      </c>
      <c r="F47" s="128">
        <v>367900</v>
      </c>
      <c r="G47" s="128">
        <v>395100</v>
      </c>
      <c r="H47" s="128">
        <v>437300</v>
      </c>
      <c r="I47" s="128">
        <v>469000</v>
      </c>
      <c r="J47" s="128"/>
    </row>
    <row r="48" spans="1:10">
      <c r="A48" s="126" t="s">
        <v>191</v>
      </c>
      <c r="B48" s="128">
        <v>219900</v>
      </c>
      <c r="C48" s="128">
        <v>262500</v>
      </c>
      <c r="D48" s="128">
        <v>301300</v>
      </c>
      <c r="E48" s="128">
        <v>346600</v>
      </c>
      <c r="F48" s="128">
        <v>368900</v>
      </c>
      <c r="G48" s="128">
        <v>396200</v>
      </c>
      <c r="H48" s="128">
        <v>438000</v>
      </c>
      <c r="I48" s="128">
        <v>469400</v>
      </c>
      <c r="J48" s="128"/>
    </row>
    <row r="49" spans="1:10">
      <c r="A49" s="126" t="s">
        <v>192</v>
      </c>
      <c r="B49" s="128">
        <v>220900</v>
      </c>
      <c r="C49" s="128">
        <v>263600</v>
      </c>
      <c r="D49" s="128">
        <v>302800</v>
      </c>
      <c r="E49" s="128">
        <v>348400</v>
      </c>
      <c r="F49" s="128">
        <v>370000</v>
      </c>
      <c r="G49" s="128">
        <v>397300</v>
      </c>
      <c r="H49" s="128">
        <v>438700</v>
      </c>
      <c r="I49" s="128">
        <v>469700</v>
      </c>
      <c r="J49" s="128"/>
    </row>
    <row r="50" spans="1:10">
      <c r="A50" s="126" t="s">
        <v>193</v>
      </c>
      <c r="B50" s="128">
        <v>221800</v>
      </c>
      <c r="C50" s="128">
        <v>264700</v>
      </c>
      <c r="D50" s="128">
        <v>304400</v>
      </c>
      <c r="E50" s="128">
        <v>349900</v>
      </c>
      <c r="F50" s="128">
        <v>370800</v>
      </c>
      <c r="G50" s="128">
        <v>398000</v>
      </c>
      <c r="H50" s="128">
        <v>439500</v>
      </c>
      <c r="I50" s="128">
        <v>470000</v>
      </c>
      <c r="J50" s="128"/>
    </row>
    <row r="51" spans="1:10">
      <c r="A51" s="126" t="s">
        <v>194</v>
      </c>
      <c r="B51" s="128">
        <v>222700</v>
      </c>
      <c r="C51" s="128">
        <v>265800</v>
      </c>
      <c r="D51" s="128">
        <v>306000</v>
      </c>
      <c r="E51" s="128">
        <v>351300</v>
      </c>
      <c r="F51" s="128">
        <v>371700</v>
      </c>
      <c r="G51" s="128">
        <v>398700</v>
      </c>
      <c r="H51" s="128">
        <v>440300</v>
      </c>
      <c r="I51" s="128"/>
      <c r="J51" s="128"/>
    </row>
    <row r="52" spans="1:10">
      <c r="A52" s="126" t="s">
        <v>195</v>
      </c>
      <c r="B52" s="128">
        <v>223600</v>
      </c>
      <c r="C52" s="128">
        <v>266900</v>
      </c>
      <c r="D52" s="128">
        <v>307600</v>
      </c>
      <c r="E52" s="128">
        <v>352700</v>
      </c>
      <c r="F52" s="128">
        <v>372600</v>
      </c>
      <c r="G52" s="128">
        <v>399400</v>
      </c>
      <c r="H52" s="128">
        <v>440700</v>
      </c>
      <c r="I52" s="128"/>
      <c r="J52" s="128"/>
    </row>
    <row r="53" spans="1:10">
      <c r="A53" s="126" t="s">
        <v>196</v>
      </c>
      <c r="B53" s="128">
        <v>224500</v>
      </c>
      <c r="C53" s="128">
        <v>267900</v>
      </c>
      <c r="D53" s="128">
        <v>309100</v>
      </c>
      <c r="E53" s="128">
        <v>354200</v>
      </c>
      <c r="F53" s="128">
        <v>373400</v>
      </c>
      <c r="G53" s="128">
        <v>400100</v>
      </c>
      <c r="H53" s="128">
        <v>441400</v>
      </c>
      <c r="I53" s="128"/>
      <c r="J53" s="128"/>
    </row>
    <row r="54" spans="1:10">
      <c r="A54" s="126" t="s">
        <v>197</v>
      </c>
      <c r="B54" s="128">
        <v>225400</v>
      </c>
      <c r="C54" s="128">
        <v>268900</v>
      </c>
      <c r="D54" s="128">
        <v>310000</v>
      </c>
      <c r="E54" s="128">
        <v>355700</v>
      </c>
      <c r="F54" s="128">
        <v>374200</v>
      </c>
      <c r="G54" s="128">
        <v>400700</v>
      </c>
      <c r="H54" s="128">
        <v>441900</v>
      </c>
      <c r="I54" s="128"/>
      <c r="J54" s="128"/>
    </row>
    <row r="55" spans="1:10">
      <c r="A55" s="126" t="s">
        <v>198</v>
      </c>
      <c r="B55" s="128">
        <v>226300</v>
      </c>
      <c r="C55" s="128">
        <v>269900</v>
      </c>
      <c r="D55" s="128">
        <v>311500</v>
      </c>
      <c r="E55" s="128">
        <v>356500</v>
      </c>
      <c r="F55" s="128">
        <v>375000</v>
      </c>
      <c r="G55" s="128">
        <v>401300</v>
      </c>
      <c r="H55" s="128">
        <v>442300</v>
      </c>
      <c r="I55" s="128"/>
      <c r="J55" s="128"/>
    </row>
    <row r="56" spans="1:10">
      <c r="A56" s="126" t="s">
        <v>199</v>
      </c>
      <c r="B56" s="128">
        <v>227200</v>
      </c>
      <c r="C56" s="128">
        <v>270900</v>
      </c>
      <c r="D56" s="128">
        <v>313000</v>
      </c>
      <c r="E56" s="128">
        <v>357500</v>
      </c>
      <c r="F56" s="128">
        <v>375800</v>
      </c>
      <c r="G56" s="128">
        <v>401800</v>
      </c>
      <c r="H56" s="128">
        <v>442700</v>
      </c>
      <c r="I56" s="128"/>
      <c r="J56" s="128"/>
    </row>
    <row r="57" spans="1:10">
      <c r="A57" s="126" t="s">
        <v>200</v>
      </c>
      <c r="B57" s="128">
        <v>228100</v>
      </c>
      <c r="C57" s="128">
        <v>271800</v>
      </c>
      <c r="D57" s="128">
        <v>314600</v>
      </c>
      <c r="E57" s="128">
        <v>358500</v>
      </c>
      <c r="F57" s="128">
        <v>376500</v>
      </c>
      <c r="G57" s="128">
        <v>402200</v>
      </c>
      <c r="H57" s="128">
        <v>443100</v>
      </c>
      <c r="I57" s="128"/>
      <c r="J57" s="129"/>
    </row>
    <row r="58" spans="1:10">
      <c r="A58" s="126" t="s">
        <v>201</v>
      </c>
      <c r="B58" s="128">
        <v>228900</v>
      </c>
      <c r="C58" s="128">
        <v>272700</v>
      </c>
      <c r="D58" s="128">
        <v>316200</v>
      </c>
      <c r="E58" s="128">
        <v>359400</v>
      </c>
      <c r="F58" s="128">
        <v>377200</v>
      </c>
      <c r="G58" s="128">
        <v>402600</v>
      </c>
      <c r="H58" s="128">
        <v>443500</v>
      </c>
      <c r="I58" s="128"/>
      <c r="J58" s="129"/>
    </row>
    <row r="59" spans="1:10">
      <c r="A59" s="126" t="s">
        <v>202</v>
      </c>
      <c r="B59" s="128">
        <v>229800</v>
      </c>
      <c r="C59" s="128">
        <v>273600</v>
      </c>
      <c r="D59" s="128">
        <v>317800</v>
      </c>
      <c r="E59" s="128">
        <v>360500</v>
      </c>
      <c r="F59" s="128">
        <v>377900</v>
      </c>
      <c r="G59" s="128">
        <v>402900</v>
      </c>
      <c r="H59" s="128">
        <v>443900</v>
      </c>
      <c r="I59" s="128"/>
      <c r="J59" s="129"/>
    </row>
    <row r="60" spans="1:10">
      <c r="A60" s="126" t="s">
        <v>203</v>
      </c>
      <c r="B60" s="128">
        <v>230700</v>
      </c>
      <c r="C60" s="128">
        <v>274500</v>
      </c>
      <c r="D60" s="128">
        <v>319300</v>
      </c>
      <c r="E60" s="128">
        <v>361400</v>
      </c>
      <c r="F60" s="128">
        <v>378600</v>
      </c>
      <c r="G60" s="128">
        <v>403200</v>
      </c>
      <c r="H60" s="128">
        <v>444300</v>
      </c>
      <c r="I60" s="128"/>
      <c r="J60" s="129"/>
    </row>
    <row r="61" spans="1:10">
      <c r="A61" s="126" t="s">
        <v>204</v>
      </c>
      <c r="B61" s="128">
        <v>231500</v>
      </c>
      <c r="C61" s="128">
        <v>275400</v>
      </c>
      <c r="D61" s="128">
        <v>320800</v>
      </c>
      <c r="E61" s="128">
        <v>362400</v>
      </c>
      <c r="F61" s="128">
        <v>379300</v>
      </c>
      <c r="G61" s="128">
        <v>403500</v>
      </c>
      <c r="H61" s="128">
        <v>444600</v>
      </c>
      <c r="I61" s="128"/>
      <c r="J61" s="129"/>
    </row>
    <row r="62" spans="1:10">
      <c r="A62" s="126" t="s">
        <v>205</v>
      </c>
      <c r="B62" s="128">
        <v>231800</v>
      </c>
      <c r="C62" s="128">
        <v>276300</v>
      </c>
      <c r="D62" s="128">
        <v>322200</v>
      </c>
      <c r="E62" s="128">
        <v>363300</v>
      </c>
      <c r="F62" s="128">
        <v>379800</v>
      </c>
      <c r="G62" s="128">
        <v>403800</v>
      </c>
      <c r="H62" s="128">
        <v>444900</v>
      </c>
      <c r="I62" s="129"/>
      <c r="J62" s="129"/>
    </row>
    <row r="63" spans="1:10">
      <c r="A63" s="126" t="s">
        <v>206</v>
      </c>
      <c r="B63" s="128">
        <v>232600</v>
      </c>
      <c r="C63" s="128">
        <v>277200</v>
      </c>
      <c r="D63" s="128">
        <v>323400</v>
      </c>
      <c r="E63" s="128">
        <v>364000</v>
      </c>
      <c r="F63" s="128">
        <v>380400</v>
      </c>
      <c r="G63" s="128">
        <v>404100</v>
      </c>
      <c r="H63" s="128">
        <v>445300</v>
      </c>
      <c r="I63" s="129"/>
      <c r="J63" s="129"/>
    </row>
    <row r="64" spans="1:10">
      <c r="A64" s="126" t="s">
        <v>207</v>
      </c>
      <c r="B64" s="128">
        <v>233300</v>
      </c>
      <c r="C64" s="128">
        <v>278100</v>
      </c>
      <c r="D64" s="128">
        <v>324500</v>
      </c>
      <c r="E64" s="128">
        <v>364700</v>
      </c>
      <c r="F64" s="128">
        <v>381000</v>
      </c>
      <c r="G64" s="128">
        <v>404400</v>
      </c>
      <c r="H64" s="128">
        <v>445600</v>
      </c>
      <c r="I64" s="129"/>
      <c r="J64" s="129"/>
    </row>
    <row r="65" spans="1:10">
      <c r="A65" s="126" t="s">
        <v>208</v>
      </c>
      <c r="B65" s="128">
        <v>233900</v>
      </c>
      <c r="C65" s="128">
        <v>279000</v>
      </c>
      <c r="D65" s="128">
        <v>325600</v>
      </c>
      <c r="E65" s="128">
        <v>365300</v>
      </c>
      <c r="F65" s="128">
        <v>381700</v>
      </c>
      <c r="G65" s="128">
        <v>404700</v>
      </c>
      <c r="H65" s="128">
        <v>445900</v>
      </c>
      <c r="I65" s="129"/>
      <c r="J65" s="129"/>
    </row>
    <row r="66" spans="1:10">
      <c r="A66" s="126" t="s">
        <v>209</v>
      </c>
      <c r="B66" s="128">
        <v>234500</v>
      </c>
      <c r="C66" s="128">
        <v>280000</v>
      </c>
      <c r="D66" s="128">
        <v>326300</v>
      </c>
      <c r="E66" s="128">
        <v>365700</v>
      </c>
      <c r="F66" s="128">
        <v>382100</v>
      </c>
      <c r="G66" s="128">
        <v>405000</v>
      </c>
      <c r="H66" s="128">
        <v>446200</v>
      </c>
      <c r="I66" s="129"/>
      <c r="J66" s="129"/>
    </row>
    <row r="67" spans="1:10">
      <c r="A67" s="126" t="s">
        <v>210</v>
      </c>
      <c r="B67" s="128">
        <v>235200</v>
      </c>
      <c r="C67" s="128">
        <v>281000</v>
      </c>
      <c r="D67" s="128">
        <v>327200</v>
      </c>
      <c r="E67" s="128">
        <v>366300</v>
      </c>
      <c r="F67" s="128">
        <v>382800</v>
      </c>
      <c r="G67" s="128">
        <v>405300</v>
      </c>
      <c r="H67" s="128"/>
      <c r="I67" s="129"/>
      <c r="J67" s="129"/>
    </row>
    <row r="68" spans="1:10">
      <c r="A68" s="126" t="s">
        <v>211</v>
      </c>
      <c r="B68" s="128">
        <v>235800</v>
      </c>
      <c r="C68" s="128">
        <v>281900</v>
      </c>
      <c r="D68" s="128">
        <v>328000</v>
      </c>
      <c r="E68" s="128">
        <v>367000</v>
      </c>
      <c r="F68" s="128">
        <v>383400</v>
      </c>
      <c r="G68" s="128">
        <v>405600</v>
      </c>
      <c r="H68" s="128"/>
      <c r="I68" s="129"/>
      <c r="J68" s="129"/>
    </row>
    <row r="69" spans="1:10">
      <c r="A69" s="126" t="s">
        <v>212</v>
      </c>
      <c r="B69" s="128">
        <v>236300</v>
      </c>
      <c r="C69" s="128">
        <v>282800</v>
      </c>
      <c r="D69" s="128">
        <v>328800</v>
      </c>
      <c r="E69" s="128">
        <v>367700</v>
      </c>
      <c r="F69" s="128">
        <v>384000</v>
      </c>
      <c r="G69" s="128">
        <v>405900</v>
      </c>
      <c r="H69" s="128"/>
      <c r="I69" s="129"/>
      <c r="J69" s="129"/>
    </row>
    <row r="70" spans="1:10">
      <c r="A70" s="126" t="s">
        <v>213</v>
      </c>
      <c r="B70" s="128">
        <v>236800</v>
      </c>
      <c r="C70" s="128">
        <v>283300</v>
      </c>
      <c r="D70" s="128">
        <v>329600</v>
      </c>
      <c r="E70" s="128">
        <v>368000</v>
      </c>
      <c r="F70" s="128">
        <v>384400</v>
      </c>
      <c r="G70" s="128">
        <v>406200</v>
      </c>
      <c r="H70" s="128"/>
      <c r="I70" s="129"/>
      <c r="J70" s="129"/>
    </row>
    <row r="71" spans="1:10">
      <c r="A71" s="126" t="s">
        <v>214</v>
      </c>
      <c r="B71" s="128">
        <v>237300</v>
      </c>
      <c r="C71" s="128">
        <v>284000</v>
      </c>
      <c r="D71" s="128">
        <v>330000</v>
      </c>
      <c r="E71" s="128">
        <v>368700</v>
      </c>
      <c r="F71" s="128">
        <v>385000</v>
      </c>
      <c r="G71" s="128">
        <v>406500</v>
      </c>
      <c r="H71" s="128"/>
      <c r="I71" s="129"/>
      <c r="J71" s="129"/>
    </row>
    <row r="72" spans="1:10">
      <c r="A72" s="126" t="s">
        <v>215</v>
      </c>
      <c r="B72" s="128">
        <v>237800</v>
      </c>
      <c r="C72" s="128">
        <v>284700</v>
      </c>
      <c r="D72" s="128">
        <v>330600</v>
      </c>
      <c r="E72" s="128">
        <v>369400</v>
      </c>
      <c r="F72" s="128">
        <v>385600</v>
      </c>
      <c r="G72" s="128">
        <v>406800</v>
      </c>
      <c r="H72" s="128"/>
      <c r="I72" s="129"/>
      <c r="J72" s="129"/>
    </row>
    <row r="73" spans="1:10">
      <c r="A73" s="126" t="s">
        <v>216</v>
      </c>
      <c r="B73" s="128">
        <v>238400</v>
      </c>
      <c r="C73" s="128">
        <v>285600</v>
      </c>
      <c r="D73" s="128">
        <v>331300</v>
      </c>
      <c r="E73" s="128">
        <v>370000</v>
      </c>
      <c r="F73" s="128">
        <v>386200</v>
      </c>
      <c r="G73" s="128">
        <v>407100</v>
      </c>
      <c r="H73" s="128"/>
      <c r="I73" s="129"/>
      <c r="J73" s="129"/>
    </row>
    <row r="74" spans="1:10">
      <c r="A74" s="126" t="s">
        <v>217</v>
      </c>
      <c r="B74" s="128">
        <v>238900</v>
      </c>
      <c r="C74" s="128">
        <v>286600</v>
      </c>
      <c r="D74" s="128">
        <v>332100</v>
      </c>
      <c r="E74" s="128">
        <v>370300</v>
      </c>
      <c r="F74" s="128">
        <v>386600</v>
      </c>
      <c r="G74" s="128">
        <v>407300</v>
      </c>
      <c r="H74" s="128"/>
      <c r="I74" s="129"/>
      <c r="J74" s="129"/>
    </row>
    <row r="75" spans="1:10">
      <c r="A75" s="126" t="s">
        <v>218</v>
      </c>
      <c r="B75" s="128">
        <v>239400</v>
      </c>
      <c r="C75" s="128">
        <v>287400</v>
      </c>
      <c r="D75" s="128">
        <v>332800</v>
      </c>
      <c r="E75" s="128">
        <v>370900</v>
      </c>
      <c r="F75" s="128">
        <v>387100</v>
      </c>
      <c r="G75" s="128">
        <v>407600</v>
      </c>
      <c r="H75" s="128"/>
      <c r="I75" s="129"/>
      <c r="J75" s="129"/>
    </row>
    <row r="76" spans="1:10">
      <c r="A76" s="126" t="s">
        <v>219</v>
      </c>
      <c r="B76" s="128">
        <v>239900</v>
      </c>
      <c r="C76" s="128">
        <v>288200</v>
      </c>
      <c r="D76" s="128">
        <v>333500</v>
      </c>
      <c r="E76" s="128">
        <v>371600</v>
      </c>
      <c r="F76" s="128">
        <v>387600</v>
      </c>
      <c r="G76" s="128">
        <v>407900</v>
      </c>
      <c r="H76" s="128"/>
      <c r="I76" s="129"/>
      <c r="J76" s="129"/>
    </row>
    <row r="77" spans="1:10">
      <c r="A77" s="126" t="s">
        <v>220</v>
      </c>
      <c r="B77" s="128">
        <v>240400</v>
      </c>
      <c r="C77" s="128">
        <v>289000</v>
      </c>
      <c r="D77" s="128">
        <v>334100</v>
      </c>
      <c r="E77" s="128">
        <v>372200</v>
      </c>
      <c r="F77" s="128">
        <v>388200</v>
      </c>
      <c r="G77" s="128">
        <v>408100</v>
      </c>
      <c r="H77" s="128"/>
      <c r="I77" s="129"/>
      <c r="J77" s="129"/>
    </row>
    <row r="78" spans="1:10">
      <c r="A78" s="126" t="s">
        <v>221</v>
      </c>
      <c r="B78" s="128">
        <v>240900</v>
      </c>
      <c r="C78" s="128">
        <v>289700</v>
      </c>
      <c r="D78" s="128">
        <v>334600</v>
      </c>
      <c r="E78" s="128">
        <v>372500</v>
      </c>
      <c r="F78" s="128">
        <v>388500</v>
      </c>
      <c r="G78" s="128">
        <v>408300</v>
      </c>
      <c r="H78" s="128"/>
      <c r="I78" s="129"/>
      <c r="J78" s="129"/>
    </row>
    <row r="79" spans="1:10">
      <c r="A79" s="126" t="s">
        <v>222</v>
      </c>
      <c r="B79" s="128">
        <v>241400</v>
      </c>
      <c r="C79" s="128">
        <v>290200</v>
      </c>
      <c r="D79" s="128">
        <v>335200</v>
      </c>
      <c r="E79" s="128">
        <v>373100</v>
      </c>
      <c r="F79" s="128">
        <v>388900</v>
      </c>
      <c r="G79" s="128">
        <v>408600</v>
      </c>
      <c r="H79" s="128"/>
      <c r="I79" s="129"/>
      <c r="J79" s="129"/>
    </row>
    <row r="80" spans="1:10">
      <c r="A80" s="126" t="s">
        <v>223</v>
      </c>
      <c r="B80" s="128">
        <v>241800</v>
      </c>
      <c r="C80" s="128">
        <v>290600</v>
      </c>
      <c r="D80" s="128">
        <v>335700</v>
      </c>
      <c r="E80" s="128">
        <v>373800</v>
      </c>
      <c r="F80" s="128">
        <v>389300</v>
      </c>
      <c r="G80" s="128">
        <v>408900</v>
      </c>
      <c r="H80" s="128"/>
      <c r="I80" s="129"/>
      <c r="J80" s="129"/>
    </row>
    <row r="81" spans="1:10">
      <c r="A81" s="126" t="s">
        <v>224</v>
      </c>
      <c r="B81" s="128">
        <v>242300</v>
      </c>
      <c r="C81" s="128">
        <v>291000</v>
      </c>
      <c r="D81" s="128">
        <v>336300</v>
      </c>
      <c r="E81" s="128">
        <v>374400</v>
      </c>
      <c r="F81" s="128">
        <v>389700</v>
      </c>
      <c r="G81" s="128">
        <v>409100</v>
      </c>
      <c r="H81" s="128"/>
      <c r="I81" s="129"/>
      <c r="J81" s="129"/>
    </row>
    <row r="82" spans="1:10">
      <c r="A82" s="126" t="s">
        <v>225</v>
      </c>
      <c r="B82" s="128">
        <v>242800</v>
      </c>
      <c r="C82" s="128">
        <v>291200</v>
      </c>
      <c r="D82" s="128">
        <v>336600</v>
      </c>
      <c r="E82" s="128">
        <v>374800</v>
      </c>
      <c r="F82" s="128">
        <v>390000</v>
      </c>
      <c r="G82" s="128">
        <v>409300</v>
      </c>
      <c r="H82" s="129"/>
      <c r="I82" s="129"/>
      <c r="J82" s="129"/>
    </row>
    <row r="83" spans="1:10">
      <c r="A83" s="126" t="s">
        <v>226</v>
      </c>
      <c r="B83" s="128">
        <v>243300</v>
      </c>
      <c r="C83" s="128">
        <v>291500</v>
      </c>
      <c r="D83" s="128">
        <v>337100</v>
      </c>
      <c r="E83" s="128">
        <v>375300</v>
      </c>
      <c r="F83" s="128">
        <v>390300</v>
      </c>
      <c r="G83" s="128">
        <v>409600</v>
      </c>
      <c r="H83" s="129"/>
      <c r="I83" s="129"/>
      <c r="J83" s="129"/>
    </row>
    <row r="84" spans="1:10">
      <c r="A84" s="126" t="s">
        <v>227</v>
      </c>
      <c r="B84" s="128">
        <v>243800</v>
      </c>
      <c r="C84" s="128">
        <v>291700</v>
      </c>
      <c r="D84" s="128">
        <v>337500</v>
      </c>
      <c r="E84" s="128">
        <v>375900</v>
      </c>
      <c r="F84" s="128">
        <v>390600</v>
      </c>
      <c r="G84" s="128">
        <v>409900</v>
      </c>
      <c r="H84" s="129"/>
      <c r="I84" s="129"/>
      <c r="J84" s="129"/>
    </row>
    <row r="85" spans="1:10">
      <c r="A85" s="126" t="s">
        <v>228</v>
      </c>
      <c r="B85" s="128">
        <v>244300</v>
      </c>
      <c r="C85" s="128">
        <v>292000</v>
      </c>
      <c r="D85" s="128">
        <v>337900</v>
      </c>
      <c r="E85" s="128">
        <v>376400</v>
      </c>
      <c r="F85" s="128">
        <v>390800</v>
      </c>
      <c r="G85" s="128">
        <v>410100</v>
      </c>
      <c r="H85" s="129"/>
      <c r="I85" s="129"/>
      <c r="J85" s="129"/>
    </row>
    <row r="86" spans="1:10">
      <c r="A86" s="126" t="s">
        <v>229</v>
      </c>
      <c r="B86" s="128">
        <v>244700</v>
      </c>
      <c r="C86" s="128">
        <v>292200</v>
      </c>
      <c r="D86" s="128">
        <v>338300</v>
      </c>
      <c r="E86" s="128">
        <v>376900</v>
      </c>
      <c r="F86" s="128">
        <v>391000</v>
      </c>
      <c r="G86" s="128">
        <v>410300</v>
      </c>
      <c r="H86" s="129"/>
      <c r="I86" s="129"/>
      <c r="J86" s="129"/>
    </row>
    <row r="87" spans="1:10">
      <c r="A87" s="126" t="s">
        <v>230</v>
      </c>
      <c r="B87" s="128">
        <v>245200</v>
      </c>
      <c r="C87" s="128">
        <v>292400</v>
      </c>
      <c r="D87" s="128">
        <v>338800</v>
      </c>
      <c r="E87" s="128">
        <v>377500</v>
      </c>
      <c r="F87" s="128">
        <v>391300</v>
      </c>
      <c r="G87" s="128">
        <v>410600</v>
      </c>
      <c r="H87" s="129"/>
      <c r="I87" s="129"/>
      <c r="J87" s="129"/>
    </row>
    <row r="88" spans="1:10">
      <c r="A88" s="126" t="s">
        <v>231</v>
      </c>
      <c r="B88" s="128">
        <v>245600</v>
      </c>
      <c r="C88" s="128">
        <v>292700</v>
      </c>
      <c r="D88" s="128">
        <v>339300</v>
      </c>
      <c r="E88" s="128">
        <v>378000</v>
      </c>
      <c r="F88" s="128">
        <v>391600</v>
      </c>
      <c r="G88" s="128">
        <v>410900</v>
      </c>
      <c r="H88" s="129"/>
      <c r="I88" s="129"/>
      <c r="J88" s="129"/>
    </row>
    <row r="89" spans="1:10">
      <c r="A89" s="126" t="s">
        <v>232</v>
      </c>
      <c r="B89" s="128">
        <v>246000</v>
      </c>
      <c r="C89" s="128">
        <v>292900</v>
      </c>
      <c r="D89" s="128">
        <v>339800</v>
      </c>
      <c r="E89" s="128">
        <v>378300</v>
      </c>
      <c r="F89" s="128">
        <v>391800</v>
      </c>
      <c r="G89" s="128">
        <v>411100</v>
      </c>
      <c r="H89" s="129"/>
      <c r="I89" s="129"/>
      <c r="J89" s="129"/>
    </row>
    <row r="90" spans="1:10">
      <c r="A90" s="126" t="s">
        <v>233</v>
      </c>
      <c r="B90" s="128">
        <v>246400</v>
      </c>
      <c r="C90" s="128">
        <v>293200</v>
      </c>
      <c r="D90" s="128">
        <v>340100</v>
      </c>
      <c r="E90" s="128">
        <v>378700</v>
      </c>
      <c r="F90" s="128">
        <v>392000</v>
      </c>
      <c r="G90" s="128">
        <v>411300</v>
      </c>
      <c r="H90" s="129"/>
      <c r="I90" s="129"/>
      <c r="J90" s="129"/>
    </row>
    <row r="91" spans="1:10">
      <c r="A91" s="126" t="s">
        <v>234</v>
      </c>
      <c r="B91" s="128">
        <v>246800</v>
      </c>
      <c r="C91" s="128">
        <v>293500</v>
      </c>
      <c r="D91" s="128">
        <v>340500</v>
      </c>
      <c r="E91" s="128">
        <v>379200</v>
      </c>
      <c r="F91" s="128">
        <v>392300</v>
      </c>
      <c r="G91" s="128"/>
      <c r="H91" s="129"/>
      <c r="I91" s="129"/>
      <c r="J91" s="129"/>
    </row>
    <row r="92" spans="1:10">
      <c r="A92" s="126" t="s">
        <v>235</v>
      </c>
      <c r="B92" s="128">
        <v>247200</v>
      </c>
      <c r="C92" s="128">
        <v>293800</v>
      </c>
      <c r="D92" s="128">
        <v>341000</v>
      </c>
      <c r="E92" s="128">
        <v>379600</v>
      </c>
      <c r="F92" s="128">
        <v>392600</v>
      </c>
      <c r="G92" s="128"/>
      <c r="H92" s="129"/>
      <c r="I92" s="129"/>
      <c r="J92" s="129"/>
    </row>
    <row r="93" spans="1:10">
      <c r="A93" s="126" t="s">
        <v>236</v>
      </c>
      <c r="B93" s="128">
        <v>247600</v>
      </c>
      <c r="C93" s="128">
        <v>294100</v>
      </c>
      <c r="D93" s="128">
        <v>341400</v>
      </c>
      <c r="E93" s="128">
        <v>380000</v>
      </c>
      <c r="F93" s="128">
        <v>392800</v>
      </c>
      <c r="G93" s="128"/>
      <c r="H93" s="129"/>
      <c r="I93" s="129"/>
      <c r="J93" s="129"/>
    </row>
    <row r="94" spans="1:10">
      <c r="A94" s="126" t="s">
        <v>237</v>
      </c>
      <c r="B94" s="128">
        <v>248000</v>
      </c>
      <c r="C94" s="128">
        <v>294400</v>
      </c>
      <c r="D94" s="128">
        <v>341700</v>
      </c>
      <c r="E94" s="128">
        <v>380400</v>
      </c>
      <c r="F94" s="128">
        <v>393000</v>
      </c>
      <c r="G94" s="128"/>
      <c r="H94" s="129"/>
      <c r="I94" s="129"/>
      <c r="J94" s="129"/>
    </row>
    <row r="95" spans="1:10">
      <c r="A95" s="126" t="s">
        <v>238</v>
      </c>
      <c r="B95" s="128">
        <v>248500</v>
      </c>
      <c r="C95" s="128">
        <v>294800</v>
      </c>
      <c r="D95" s="128">
        <v>342100</v>
      </c>
      <c r="E95" s="128">
        <v>380900</v>
      </c>
      <c r="F95" s="128">
        <v>393300</v>
      </c>
      <c r="G95" s="128"/>
      <c r="H95" s="129"/>
      <c r="I95" s="129"/>
      <c r="J95" s="129"/>
    </row>
    <row r="96" spans="1:10">
      <c r="A96" s="126" t="s">
        <v>239</v>
      </c>
      <c r="B96" s="128">
        <v>248800</v>
      </c>
      <c r="C96" s="128">
        <v>295100</v>
      </c>
      <c r="D96" s="128">
        <v>342600</v>
      </c>
      <c r="E96" s="128">
        <v>381300</v>
      </c>
      <c r="F96" s="128">
        <v>393600</v>
      </c>
      <c r="G96" s="128"/>
      <c r="H96" s="129"/>
      <c r="I96" s="129"/>
      <c r="J96" s="129"/>
    </row>
    <row r="97" spans="1:10">
      <c r="A97" s="126" t="s">
        <v>240</v>
      </c>
      <c r="B97" s="128">
        <v>249100</v>
      </c>
      <c r="C97" s="128">
        <v>295500</v>
      </c>
      <c r="D97" s="128">
        <v>343000</v>
      </c>
      <c r="E97" s="128">
        <v>381700</v>
      </c>
      <c r="F97" s="128">
        <v>393800</v>
      </c>
      <c r="G97" s="128"/>
      <c r="H97" s="129"/>
      <c r="I97" s="129"/>
      <c r="J97" s="129"/>
    </row>
    <row r="98" spans="1:10">
      <c r="A98" s="126" t="s">
        <v>241</v>
      </c>
      <c r="B98" s="128">
        <v>249400</v>
      </c>
      <c r="C98" s="128">
        <v>295700</v>
      </c>
      <c r="D98" s="128">
        <v>343200</v>
      </c>
      <c r="E98" s="128">
        <v>382000</v>
      </c>
      <c r="F98" s="128">
        <v>394000</v>
      </c>
      <c r="G98" s="128"/>
      <c r="H98" s="129"/>
      <c r="I98" s="129"/>
      <c r="J98" s="129"/>
    </row>
    <row r="99" spans="1:10">
      <c r="A99" s="126" t="s">
        <v>242</v>
      </c>
      <c r="B99" s="128"/>
      <c r="C99" s="128">
        <v>295900</v>
      </c>
      <c r="D99" s="128">
        <v>343600</v>
      </c>
      <c r="E99" s="128"/>
      <c r="F99" s="128"/>
      <c r="G99" s="128"/>
      <c r="H99" s="129"/>
      <c r="I99" s="129"/>
      <c r="J99" s="129"/>
    </row>
    <row r="100" spans="1:10">
      <c r="A100" s="126" t="s">
        <v>243</v>
      </c>
      <c r="B100" s="128"/>
      <c r="C100" s="128">
        <v>296200</v>
      </c>
      <c r="D100" s="128">
        <v>344100</v>
      </c>
      <c r="E100" s="128"/>
      <c r="F100" s="128"/>
      <c r="G100" s="128"/>
      <c r="H100" s="129"/>
      <c r="I100" s="129"/>
      <c r="J100" s="129"/>
    </row>
    <row r="101" spans="1:10">
      <c r="A101" s="126" t="s">
        <v>244</v>
      </c>
      <c r="B101" s="128"/>
      <c r="C101" s="128">
        <v>296600</v>
      </c>
      <c r="D101" s="128">
        <v>344500</v>
      </c>
      <c r="E101" s="128"/>
      <c r="F101" s="128"/>
      <c r="G101" s="128"/>
      <c r="H101" s="129"/>
      <c r="I101" s="129"/>
      <c r="J101" s="129"/>
    </row>
    <row r="102" spans="1:10">
      <c r="A102" s="126" t="s">
        <v>245</v>
      </c>
      <c r="B102" s="128"/>
      <c r="C102" s="128">
        <v>296800</v>
      </c>
      <c r="D102" s="128">
        <v>344700</v>
      </c>
      <c r="E102" s="128"/>
      <c r="F102" s="128"/>
      <c r="G102" s="128"/>
      <c r="H102" s="129"/>
      <c r="I102" s="129"/>
      <c r="J102" s="129"/>
    </row>
    <row r="103" spans="1:10">
      <c r="A103" s="126" t="s">
        <v>246</v>
      </c>
      <c r="B103" s="128"/>
      <c r="C103" s="128">
        <v>297100</v>
      </c>
      <c r="D103" s="128">
        <v>345100</v>
      </c>
      <c r="E103" s="128"/>
      <c r="F103" s="128"/>
      <c r="G103" s="129"/>
      <c r="H103" s="129"/>
      <c r="I103" s="129"/>
      <c r="J103" s="129"/>
    </row>
    <row r="104" spans="1:10">
      <c r="A104" s="126" t="s">
        <v>247</v>
      </c>
      <c r="B104" s="128"/>
      <c r="C104" s="128">
        <v>297500</v>
      </c>
      <c r="D104" s="128">
        <v>345500</v>
      </c>
      <c r="E104" s="128"/>
      <c r="F104" s="128"/>
      <c r="G104" s="129"/>
      <c r="H104" s="129"/>
      <c r="I104" s="129"/>
      <c r="J104" s="129"/>
    </row>
    <row r="105" spans="1:10">
      <c r="A105" s="126" t="s">
        <v>248</v>
      </c>
      <c r="B105" s="128"/>
      <c r="C105" s="128">
        <v>297900</v>
      </c>
      <c r="D105" s="128">
        <v>345800</v>
      </c>
      <c r="E105" s="128"/>
      <c r="F105" s="128"/>
      <c r="G105" s="129"/>
      <c r="H105" s="129"/>
      <c r="I105" s="129"/>
      <c r="J105" s="129"/>
    </row>
    <row r="106" spans="1:10">
      <c r="A106" s="126" t="s">
        <v>249</v>
      </c>
      <c r="B106" s="128"/>
      <c r="C106" s="128">
        <v>298100</v>
      </c>
      <c r="D106" s="128">
        <v>346100</v>
      </c>
      <c r="E106" s="128"/>
      <c r="F106" s="128"/>
      <c r="G106" s="129"/>
      <c r="H106" s="129"/>
      <c r="I106" s="129"/>
      <c r="J106" s="129"/>
    </row>
    <row r="107" spans="1:10">
      <c r="A107" s="126" t="s">
        <v>250</v>
      </c>
      <c r="B107" s="128"/>
      <c r="C107" s="128">
        <v>298400</v>
      </c>
      <c r="D107" s="128">
        <v>346500</v>
      </c>
      <c r="E107" s="128"/>
      <c r="F107" s="128"/>
      <c r="G107" s="129"/>
      <c r="H107" s="129"/>
      <c r="I107" s="129"/>
      <c r="J107" s="129"/>
    </row>
    <row r="108" spans="1:10">
      <c r="A108" s="126" t="s">
        <v>251</v>
      </c>
      <c r="B108" s="128"/>
      <c r="C108" s="128">
        <v>298800</v>
      </c>
      <c r="D108" s="128">
        <v>346900</v>
      </c>
      <c r="E108" s="128"/>
      <c r="F108" s="128"/>
      <c r="G108" s="129"/>
      <c r="H108" s="129"/>
      <c r="I108" s="129"/>
      <c r="J108" s="129"/>
    </row>
    <row r="109" spans="1:10">
      <c r="A109" s="126" t="s">
        <v>252</v>
      </c>
      <c r="B109" s="128"/>
      <c r="C109" s="128">
        <v>299100</v>
      </c>
      <c r="D109" s="128">
        <v>347300</v>
      </c>
      <c r="E109" s="128"/>
      <c r="F109" s="128"/>
      <c r="G109" s="129"/>
      <c r="H109" s="129"/>
      <c r="I109" s="129"/>
      <c r="J109" s="129"/>
    </row>
    <row r="110" spans="1:10">
      <c r="A110" s="126" t="s">
        <v>253</v>
      </c>
      <c r="B110" s="128"/>
      <c r="C110" s="128">
        <v>299300</v>
      </c>
      <c r="D110" s="128">
        <v>347800</v>
      </c>
      <c r="E110" s="128"/>
      <c r="F110" s="128"/>
      <c r="G110" s="129"/>
      <c r="H110" s="129"/>
      <c r="I110" s="129"/>
      <c r="J110" s="129"/>
    </row>
    <row r="111" spans="1:10">
      <c r="A111" s="126" t="s">
        <v>254</v>
      </c>
      <c r="B111" s="128"/>
      <c r="C111" s="128">
        <v>299600</v>
      </c>
      <c r="D111" s="128">
        <v>348200</v>
      </c>
      <c r="E111" s="128"/>
      <c r="F111" s="128"/>
      <c r="G111" s="129"/>
      <c r="H111" s="129"/>
      <c r="I111" s="129"/>
      <c r="J111" s="129"/>
    </row>
    <row r="112" spans="1:10">
      <c r="A112" s="126" t="s">
        <v>255</v>
      </c>
      <c r="B112" s="128"/>
      <c r="C112" s="128">
        <v>300000</v>
      </c>
      <c r="D112" s="128">
        <v>348600</v>
      </c>
      <c r="E112" s="128"/>
      <c r="F112" s="128"/>
      <c r="G112" s="129"/>
      <c r="H112" s="129"/>
      <c r="I112" s="129"/>
      <c r="J112" s="129"/>
    </row>
    <row r="113" spans="1:10">
      <c r="A113" s="126" t="s">
        <v>256</v>
      </c>
      <c r="B113" s="128"/>
      <c r="C113" s="128">
        <v>300300</v>
      </c>
      <c r="D113" s="128">
        <v>349000</v>
      </c>
      <c r="E113" s="128"/>
      <c r="F113" s="128"/>
      <c r="G113" s="129"/>
      <c r="H113" s="129"/>
      <c r="I113" s="129"/>
      <c r="J113" s="129"/>
    </row>
    <row r="114" spans="1:10">
      <c r="A114" s="126" t="s">
        <v>257</v>
      </c>
      <c r="B114" s="128"/>
      <c r="C114" s="128">
        <v>300500</v>
      </c>
      <c r="D114" s="128">
        <v>349500</v>
      </c>
      <c r="E114" s="128"/>
      <c r="F114" s="128"/>
      <c r="G114" s="129"/>
      <c r="H114" s="129"/>
      <c r="I114" s="129"/>
      <c r="J114" s="129"/>
    </row>
    <row r="115" spans="1:10">
      <c r="A115" s="126" t="s">
        <v>258</v>
      </c>
      <c r="B115" s="128"/>
      <c r="C115" s="128">
        <v>300900</v>
      </c>
      <c r="D115" s="128">
        <v>349900</v>
      </c>
      <c r="E115" s="128"/>
      <c r="F115" s="128"/>
      <c r="G115" s="129"/>
      <c r="H115" s="129"/>
      <c r="I115" s="129"/>
      <c r="J115" s="129"/>
    </row>
    <row r="116" spans="1:10">
      <c r="A116" s="126" t="s">
        <v>259</v>
      </c>
      <c r="B116" s="128"/>
      <c r="C116" s="128">
        <v>301300</v>
      </c>
      <c r="D116" s="128">
        <v>350200</v>
      </c>
      <c r="E116" s="128"/>
      <c r="F116" s="128"/>
      <c r="G116" s="129"/>
      <c r="H116" s="129"/>
      <c r="I116" s="129"/>
      <c r="J116" s="129"/>
    </row>
    <row r="117" spans="1:10">
      <c r="A117" s="126" t="s">
        <v>260</v>
      </c>
      <c r="B117" s="128"/>
      <c r="C117" s="128">
        <v>301600</v>
      </c>
      <c r="D117" s="128">
        <v>350500</v>
      </c>
      <c r="E117" s="128"/>
      <c r="F117" s="128"/>
      <c r="G117" s="129"/>
      <c r="H117" s="129"/>
      <c r="I117" s="129"/>
      <c r="J117" s="129"/>
    </row>
    <row r="118" spans="1:10">
      <c r="A118" s="126" t="s">
        <v>261</v>
      </c>
      <c r="B118" s="128"/>
      <c r="C118" s="128">
        <v>301800</v>
      </c>
      <c r="D118" s="128">
        <v>351000</v>
      </c>
      <c r="E118" s="128"/>
      <c r="F118" s="128"/>
      <c r="G118" s="129"/>
      <c r="H118" s="129"/>
      <c r="I118" s="129"/>
      <c r="J118" s="129"/>
    </row>
    <row r="119" spans="1:10">
      <c r="A119" s="126" t="s">
        <v>262</v>
      </c>
      <c r="B119" s="128"/>
      <c r="C119" s="128">
        <v>302000</v>
      </c>
      <c r="D119" s="128"/>
      <c r="E119" s="128"/>
      <c r="F119" s="128"/>
      <c r="G119" s="129"/>
      <c r="H119" s="129"/>
      <c r="I119" s="129"/>
      <c r="J119" s="129"/>
    </row>
    <row r="120" spans="1:10">
      <c r="A120" s="126" t="s">
        <v>263</v>
      </c>
      <c r="B120" s="128"/>
      <c r="C120" s="128">
        <v>302300</v>
      </c>
      <c r="D120" s="128"/>
      <c r="E120" s="128"/>
      <c r="F120" s="128"/>
      <c r="G120" s="129"/>
      <c r="H120" s="129"/>
      <c r="I120" s="129"/>
      <c r="J120" s="129"/>
    </row>
    <row r="121" spans="1:10">
      <c r="A121" s="126" t="s">
        <v>264</v>
      </c>
      <c r="B121" s="128"/>
      <c r="C121" s="128">
        <v>302700</v>
      </c>
      <c r="D121" s="128"/>
      <c r="E121" s="128"/>
      <c r="F121" s="128"/>
      <c r="G121" s="129"/>
      <c r="H121" s="129"/>
      <c r="I121" s="129"/>
      <c r="J121" s="129"/>
    </row>
    <row r="122" spans="1:10">
      <c r="A122" s="126" t="s">
        <v>265</v>
      </c>
      <c r="B122" s="128"/>
      <c r="C122" s="128">
        <v>302900</v>
      </c>
      <c r="D122" s="128"/>
      <c r="E122" s="128"/>
      <c r="F122" s="129"/>
      <c r="G122" s="129"/>
      <c r="H122" s="129"/>
      <c r="I122" s="129"/>
      <c r="J122" s="129"/>
    </row>
    <row r="123" spans="1:10">
      <c r="A123" s="126" t="s">
        <v>266</v>
      </c>
      <c r="B123" s="128"/>
      <c r="C123" s="128">
        <v>303100</v>
      </c>
      <c r="D123" s="128"/>
      <c r="E123" s="128"/>
      <c r="F123" s="129"/>
      <c r="G123" s="129"/>
      <c r="H123" s="129"/>
      <c r="I123" s="129"/>
      <c r="J123" s="129"/>
    </row>
    <row r="124" spans="1:10">
      <c r="A124" s="126" t="s">
        <v>267</v>
      </c>
      <c r="B124" s="128"/>
      <c r="C124" s="128">
        <v>303400</v>
      </c>
      <c r="D124" s="128"/>
      <c r="E124" s="128"/>
      <c r="F124" s="129"/>
      <c r="G124" s="129"/>
      <c r="H124" s="129"/>
      <c r="I124" s="129"/>
      <c r="J124" s="129"/>
    </row>
    <row r="125" spans="1:10">
      <c r="A125" s="126" t="s">
        <v>268</v>
      </c>
      <c r="B125" s="128"/>
      <c r="C125" s="128">
        <v>303700</v>
      </c>
      <c r="D125" s="128"/>
      <c r="E125" s="128"/>
      <c r="F125" s="129"/>
      <c r="G125" s="129"/>
      <c r="H125" s="129"/>
      <c r="I125" s="129"/>
      <c r="J125" s="129"/>
    </row>
    <row r="126" spans="1:10">
      <c r="A126" s="126" t="s">
        <v>269</v>
      </c>
      <c r="B126" s="128"/>
      <c r="C126" s="128">
        <v>304100</v>
      </c>
      <c r="D126" s="128"/>
      <c r="E126" s="128"/>
      <c r="F126" s="129"/>
      <c r="G126" s="129"/>
      <c r="H126" s="129"/>
      <c r="I126" s="129"/>
      <c r="J126" s="129"/>
    </row>
    <row r="127" spans="1:10">
      <c r="A127" s="126" t="s">
        <v>270</v>
      </c>
      <c r="B127" s="128"/>
      <c r="C127" s="128">
        <v>304300</v>
      </c>
      <c r="D127" s="128"/>
      <c r="E127" s="128"/>
      <c r="F127" s="129"/>
      <c r="G127" s="129"/>
      <c r="H127" s="129"/>
      <c r="I127" s="129"/>
      <c r="J127" s="129"/>
    </row>
    <row r="128" spans="1:10">
      <c r="A128" s="126" t="s">
        <v>271</v>
      </c>
      <c r="B128" s="128"/>
      <c r="C128" s="128">
        <v>304600</v>
      </c>
      <c r="D128" s="128"/>
      <c r="E128" s="129"/>
      <c r="F128" s="129"/>
      <c r="G128" s="129"/>
      <c r="H128" s="129"/>
      <c r="I128" s="129"/>
      <c r="J128" s="129"/>
    </row>
    <row r="129" spans="1:10">
      <c r="A129" s="126" t="s">
        <v>272</v>
      </c>
      <c r="B129" s="128"/>
      <c r="C129" s="128">
        <v>304900</v>
      </c>
      <c r="D129" s="128"/>
      <c r="E129" s="129"/>
      <c r="F129" s="129"/>
      <c r="G129" s="129"/>
      <c r="H129" s="129"/>
      <c r="I129" s="129"/>
      <c r="J129" s="129"/>
    </row>
    <row r="130" spans="1:10">
      <c r="A130" s="130" t="s">
        <v>273</v>
      </c>
      <c r="B130" s="131"/>
      <c r="C130" s="131">
        <v>305200</v>
      </c>
      <c r="D130" s="131"/>
      <c r="E130" s="132"/>
      <c r="F130" s="132"/>
      <c r="G130" s="132"/>
      <c r="H130" s="132"/>
      <c r="I130" s="132"/>
      <c r="J130" s="132"/>
    </row>
    <row r="131" spans="1:10">
      <c r="A131" s="133" t="s">
        <v>274</v>
      </c>
      <c r="B131" s="134"/>
      <c r="C131" s="134"/>
      <c r="D131" s="134"/>
      <c r="E131" s="135"/>
      <c r="F131" s="135"/>
      <c r="G131" s="135"/>
      <c r="H131" s="135"/>
      <c r="I131" s="135"/>
      <c r="J131" s="135"/>
    </row>
    <row r="132" spans="1:10">
      <c r="A132" s="133" t="s">
        <v>275</v>
      </c>
      <c r="B132" s="135"/>
      <c r="C132" s="135"/>
      <c r="D132" s="135"/>
      <c r="E132" s="135"/>
      <c r="F132" s="135"/>
      <c r="G132" s="135"/>
      <c r="H132" s="135"/>
      <c r="I132" s="135"/>
      <c r="J132" s="135"/>
    </row>
    <row r="133" spans="1:10">
      <c r="A133" s="133" t="s">
        <v>276</v>
      </c>
      <c r="B133" s="135"/>
      <c r="C133" s="135"/>
      <c r="D133" s="135"/>
      <c r="E133" s="135"/>
      <c r="F133" s="135"/>
      <c r="G133" s="135"/>
      <c r="H133" s="135"/>
      <c r="I133" s="135"/>
      <c r="J133" s="135"/>
    </row>
    <row r="134" spans="1:10">
      <c r="A134" s="133" t="s">
        <v>277</v>
      </c>
      <c r="B134" s="135"/>
      <c r="C134" s="135"/>
      <c r="D134" s="135"/>
      <c r="E134" s="135"/>
      <c r="F134" s="135"/>
      <c r="G134" s="135"/>
      <c r="H134" s="135"/>
      <c r="I134" s="135"/>
      <c r="J134" s="135"/>
    </row>
    <row r="135" spans="1:10">
      <c r="A135" s="133" t="s">
        <v>278</v>
      </c>
      <c r="B135" s="135"/>
      <c r="C135" s="135"/>
      <c r="D135" s="135"/>
      <c r="E135" s="135"/>
      <c r="F135" s="135"/>
      <c r="G135" s="135"/>
      <c r="H135" s="135"/>
      <c r="I135" s="135"/>
      <c r="J135" s="135"/>
    </row>
    <row r="136" spans="1:10">
      <c r="A136" s="133" t="s">
        <v>279</v>
      </c>
      <c r="B136" s="135"/>
      <c r="C136" s="135"/>
      <c r="D136" s="135"/>
      <c r="E136" s="135"/>
      <c r="F136" s="135"/>
      <c r="G136" s="135"/>
      <c r="H136" s="135"/>
      <c r="I136" s="135"/>
      <c r="J136" s="135"/>
    </row>
    <row r="137" spans="1:10">
      <c r="A137" s="133" t="s">
        <v>280</v>
      </c>
      <c r="B137" s="135"/>
      <c r="C137" s="135"/>
      <c r="D137" s="135"/>
      <c r="E137" s="135"/>
      <c r="F137" s="135"/>
      <c r="G137" s="135"/>
      <c r="H137" s="135"/>
      <c r="I137" s="135"/>
      <c r="J137" s="135"/>
    </row>
    <row r="138" spans="1:10">
      <c r="A138" s="133" t="s">
        <v>281</v>
      </c>
      <c r="B138" s="135"/>
      <c r="C138" s="135"/>
      <c r="D138" s="135"/>
      <c r="E138" s="135"/>
      <c r="F138" s="135"/>
      <c r="G138" s="135"/>
      <c r="H138" s="135"/>
      <c r="I138" s="135"/>
      <c r="J138" s="135"/>
    </row>
    <row r="139" spans="1:10">
      <c r="A139" s="133" t="s">
        <v>282</v>
      </c>
      <c r="B139" s="135"/>
      <c r="C139" s="135"/>
      <c r="D139" s="135"/>
      <c r="E139" s="135"/>
      <c r="F139" s="135"/>
      <c r="G139" s="135"/>
      <c r="H139" s="135"/>
      <c r="I139" s="135"/>
      <c r="J139" s="135"/>
    </row>
    <row r="140" spans="1:10">
      <c r="A140" s="133" t="s">
        <v>283</v>
      </c>
      <c r="B140" s="135"/>
      <c r="C140" s="135"/>
      <c r="D140" s="135"/>
      <c r="E140" s="135"/>
      <c r="F140" s="135"/>
      <c r="G140" s="135"/>
      <c r="H140" s="135"/>
      <c r="I140" s="135"/>
      <c r="J140" s="135"/>
    </row>
    <row r="141" spans="1:10">
      <c r="A141" s="133" t="s">
        <v>284</v>
      </c>
      <c r="B141" s="135"/>
      <c r="C141" s="135"/>
      <c r="D141" s="135"/>
      <c r="E141" s="135"/>
      <c r="F141" s="135"/>
      <c r="G141" s="135"/>
      <c r="H141" s="135"/>
      <c r="I141" s="135"/>
      <c r="J141" s="135"/>
    </row>
    <row r="142" spans="1:10">
      <c r="A142" s="133" t="s">
        <v>285</v>
      </c>
      <c r="B142" s="135"/>
      <c r="C142" s="135"/>
      <c r="D142" s="135"/>
      <c r="E142" s="135"/>
      <c r="F142" s="135"/>
      <c r="G142" s="135"/>
      <c r="H142" s="135"/>
      <c r="I142" s="135"/>
      <c r="J142" s="135"/>
    </row>
    <row r="143" spans="1:10">
      <c r="A143" s="133" t="s">
        <v>286</v>
      </c>
      <c r="B143" s="135"/>
      <c r="C143" s="135"/>
      <c r="D143" s="135"/>
      <c r="E143" s="135"/>
      <c r="F143" s="135"/>
      <c r="G143" s="135"/>
      <c r="H143" s="135"/>
      <c r="I143" s="135"/>
      <c r="J143" s="135"/>
    </row>
    <row r="144" spans="1:10">
      <c r="A144" s="133" t="s">
        <v>287</v>
      </c>
      <c r="B144" s="135"/>
      <c r="C144" s="135"/>
      <c r="D144" s="135"/>
      <c r="E144" s="135"/>
      <c r="F144" s="135"/>
      <c r="G144" s="135"/>
      <c r="H144" s="135"/>
      <c r="I144" s="135"/>
      <c r="J144" s="135"/>
    </row>
    <row r="145" spans="1:10">
      <c r="A145" s="133" t="s">
        <v>288</v>
      </c>
      <c r="B145" s="135"/>
      <c r="C145" s="135"/>
      <c r="D145" s="135"/>
      <c r="E145" s="135"/>
      <c r="F145" s="135"/>
      <c r="G145" s="135"/>
      <c r="H145" s="135"/>
      <c r="I145" s="135"/>
      <c r="J145" s="135"/>
    </row>
    <row r="146" spans="1:10">
      <c r="A146" s="133" t="s">
        <v>289</v>
      </c>
      <c r="B146" s="135"/>
      <c r="C146" s="135"/>
      <c r="D146" s="135"/>
      <c r="E146" s="135"/>
      <c r="F146" s="135"/>
      <c r="G146" s="135"/>
      <c r="H146" s="135"/>
      <c r="I146" s="135"/>
      <c r="J146" s="135"/>
    </row>
    <row r="147" spans="1:10">
      <c r="A147" s="133" t="s">
        <v>290</v>
      </c>
      <c r="B147" s="135"/>
      <c r="C147" s="135"/>
      <c r="D147" s="135"/>
      <c r="E147" s="135"/>
      <c r="F147" s="135"/>
      <c r="G147" s="135"/>
      <c r="H147" s="135"/>
      <c r="I147" s="135"/>
      <c r="J147" s="135"/>
    </row>
    <row r="148" spans="1:10">
      <c r="A148" s="133" t="s">
        <v>291</v>
      </c>
      <c r="B148" s="135"/>
      <c r="C148" s="135"/>
      <c r="D148" s="135"/>
      <c r="E148" s="135"/>
      <c r="F148" s="135"/>
      <c r="G148" s="135"/>
      <c r="H148" s="135"/>
      <c r="I148" s="135"/>
      <c r="J148" s="135"/>
    </row>
    <row r="149" spans="1:10">
      <c r="A149" s="133" t="s">
        <v>292</v>
      </c>
      <c r="B149" s="135"/>
      <c r="C149" s="135"/>
      <c r="D149" s="135"/>
      <c r="E149" s="135"/>
      <c r="F149" s="135"/>
      <c r="G149" s="135"/>
      <c r="H149" s="135"/>
      <c r="I149" s="135"/>
      <c r="J149" s="135"/>
    </row>
    <row r="150" spans="1:10">
      <c r="A150" s="133" t="s">
        <v>293</v>
      </c>
      <c r="B150" s="135"/>
      <c r="C150" s="135"/>
      <c r="D150" s="135"/>
      <c r="E150" s="135"/>
      <c r="F150" s="135"/>
      <c r="G150" s="135"/>
      <c r="H150" s="135"/>
      <c r="I150" s="135"/>
      <c r="J150" s="135"/>
    </row>
    <row r="151" spans="1:10">
      <c r="A151" s="133" t="s">
        <v>294</v>
      </c>
      <c r="B151" s="135"/>
      <c r="C151" s="135"/>
      <c r="D151" s="135"/>
      <c r="E151" s="135"/>
      <c r="F151" s="135"/>
      <c r="G151" s="135"/>
      <c r="H151" s="135"/>
      <c r="I151" s="135"/>
      <c r="J151" s="135"/>
    </row>
    <row r="152" spans="1:10">
      <c r="A152" s="133" t="s">
        <v>295</v>
      </c>
      <c r="B152" s="135"/>
      <c r="C152" s="135"/>
      <c r="D152" s="135"/>
      <c r="E152" s="135"/>
      <c r="F152" s="135"/>
      <c r="G152" s="135"/>
      <c r="H152" s="135"/>
      <c r="I152" s="135"/>
      <c r="J152" s="135"/>
    </row>
    <row r="153" spans="1:10">
      <c r="A153" s="133" t="s">
        <v>296</v>
      </c>
      <c r="B153" s="135"/>
      <c r="C153" s="135"/>
      <c r="D153" s="135"/>
      <c r="E153" s="135"/>
      <c r="F153" s="135"/>
      <c r="G153" s="135"/>
      <c r="H153" s="135"/>
      <c r="I153" s="135"/>
      <c r="J153" s="135"/>
    </row>
    <row r="154" spans="1:10">
      <c r="A154" s="133" t="s">
        <v>297</v>
      </c>
      <c r="B154" s="135"/>
      <c r="C154" s="135"/>
      <c r="D154" s="135"/>
      <c r="E154" s="135"/>
      <c r="F154" s="135"/>
      <c r="G154" s="135"/>
      <c r="H154" s="135"/>
      <c r="I154" s="135"/>
      <c r="J154" s="135"/>
    </row>
    <row r="155" spans="1:10">
      <c r="A155" s="133" t="s">
        <v>298</v>
      </c>
      <c r="B155" s="135"/>
      <c r="C155" s="135"/>
      <c r="D155" s="135"/>
      <c r="E155" s="135"/>
      <c r="F155" s="135"/>
      <c r="G155" s="135"/>
      <c r="H155" s="135"/>
      <c r="I155" s="135"/>
      <c r="J155" s="135"/>
    </row>
    <row r="156" spans="1:10">
      <c r="A156" s="133" t="s">
        <v>299</v>
      </c>
      <c r="B156" s="135"/>
      <c r="C156" s="135"/>
      <c r="D156" s="135"/>
      <c r="E156" s="135"/>
      <c r="F156" s="135"/>
      <c r="G156" s="135"/>
      <c r="H156" s="135"/>
      <c r="I156" s="135"/>
      <c r="J156" s="135"/>
    </row>
    <row r="157" spans="1:10">
      <c r="A157" s="133" t="s">
        <v>300</v>
      </c>
      <c r="B157" s="135"/>
      <c r="C157" s="135"/>
      <c r="D157" s="135"/>
      <c r="E157" s="135"/>
      <c r="F157" s="135"/>
      <c r="G157" s="135"/>
      <c r="H157" s="135"/>
      <c r="I157" s="135"/>
      <c r="J157" s="135"/>
    </row>
    <row r="158" spans="1:10">
      <c r="A158" s="133" t="s">
        <v>301</v>
      </c>
      <c r="B158" s="135"/>
      <c r="C158" s="135"/>
      <c r="D158" s="135"/>
      <c r="E158" s="135"/>
      <c r="F158" s="135"/>
      <c r="G158" s="135"/>
      <c r="H158" s="135"/>
      <c r="I158" s="135"/>
      <c r="J158" s="135"/>
    </row>
    <row r="159" spans="1:10">
      <c r="A159" s="133" t="s">
        <v>302</v>
      </c>
      <c r="B159" s="135"/>
      <c r="C159" s="135"/>
      <c r="D159" s="135"/>
      <c r="E159" s="135"/>
      <c r="F159" s="135"/>
      <c r="G159" s="135"/>
      <c r="H159" s="135"/>
      <c r="I159" s="135"/>
      <c r="J159" s="135"/>
    </row>
    <row r="160" spans="1:10">
      <c r="A160" s="133" t="s">
        <v>303</v>
      </c>
      <c r="B160" s="135"/>
      <c r="C160" s="135"/>
      <c r="D160" s="135"/>
      <c r="E160" s="135"/>
      <c r="F160" s="135"/>
      <c r="G160" s="135"/>
      <c r="H160" s="135"/>
      <c r="I160" s="135"/>
      <c r="J160" s="135"/>
    </row>
    <row r="161" spans="1:10">
      <c r="A161" s="133" t="s">
        <v>304</v>
      </c>
      <c r="B161" s="135"/>
      <c r="C161" s="135"/>
      <c r="D161" s="135"/>
      <c r="E161" s="135"/>
      <c r="F161" s="135"/>
      <c r="G161" s="135"/>
      <c r="H161" s="135"/>
      <c r="I161" s="135"/>
      <c r="J161" s="135"/>
    </row>
    <row r="162" spans="1:10">
      <c r="A162" s="133" t="s">
        <v>305</v>
      </c>
      <c r="B162" s="135"/>
      <c r="C162" s="135"/>
      <c r="D162" s="135"/>
      <c r="E162" s="135"/>
      <c r="F162" s="135"/>
      <c r="G162" s="135"/>
      <c r="H162" s="135"/>
      <c r="I162" s="135"/>
      <c r="J162" s="135"/>
    </row>
    <row r="163" spans="1:10">
      <c r="A163" s="133" t="s">
        <v>306</v>
      </c>
      <c r="B163" s="135"/>
      <c r="C163" s="135"/>
      <c r="D163" s="135"/>
      <c r="E163" s="135"/>
      <c r="F163" s="135"/>
      <c r="G163" s="135"/>
      <c r="H163" s="135"/>
      <c r="I163" s="293"/>
      <c r="J163" s="135"/>
    </row>
    <row r="164" spans="1:10">
      <c r="A164" s="133" t="s">
        <v>307</v>
      </c>
      <c r="B164" s="135"/>
      <c r="C164" s="135"/>
      <c r="D164" s="135"/>
      <c r="E164" s="135"/>
      <c r="F164" s="135"/>
      <c r="G164" s="135"/>
      <c r="H164" s="293"/>
      <c r="I164" s="135"/>
      <c r="J164" s="135"/>
    </row>
    <row r="165" spans="1:10">
      <c r="A165" s="133" t="s">
        <v>308</v>
      </c>
      <c r="B165" s="135"/>
      <c r="C165" s="135"/>
      <c r="D165" s="135"/>
      <c r="E165" s="135"/>
      <c r="F165" s="135"/>
      <c r="G165" s="135"/>
      <c r="H165" s="293"/>
      <c r="I165" s="135"/>
      <c r="J165" s="135"/>
    </row>
    <row r="166" spans="1:10">
      <c r="A166" s="133" t="s">
        <v>309</v>
      </c>
      <c r="B166" s="135"/>
      <c r="C166" s="135"/>
      <c r="D166" s="135"/>
      <c r="E166" s="135"/>
      <c r="F166" s="135"/>
      <c r="G166" s="135"/>
      <c r="H166" s="135"/>
      <c r="I166" s="135"/>
      <c r="J166" s="135"/>
    </row>
    <row r="167" spans="1:10">
      <c r="A167" s="133" t="s">
        <v>310</v>
      </c>
      <c r="B167" s="135"/>
      <c r="C167" s="135"/>
      <c r="D167" s="135"/>
      <c r="E167" s="135"/>
      <c r="F167" s="135"/>
      <c r="G167" s="293"/>
      <c r="H167" s="135"/>
      <c r="I167" s="135"/>
      <c r="J167" s="135"/>
    </row>
    <row r="168" spans="1:10">
      <c r="A168" s="133" t="s">
        <v>311</v>
      </c>
      <c r="B168" s="135"/>
      <c r="C168" s="135"/>
      <c r="D168" s="135"/>
      <c r="E168" s="135"/>
      <c r="F168" s="135"/>
      <c r="G168" s="293"/>
      <c r="H168" s="135"/>
      <c r="I168" s="135"/>
      <c r="J168" s="135"/>
    </row>
    <row r="169" spans="1:10">
      <c r="A169" s="133" t="s">
        <v>312</v>
      </c>
      <c r="B169" s="135"/>
      <c r="C169" s="135"/>
      <c r="D169" s="135"/>
      <c r="E169" s="135"/>
      <c r="F169" s="135"/>
      <c r="G169" s="135"/>
      <c r="H169" s="135"/>
      <c r="I169" s="135"/>
      <c r="J169" s="135"/>
    </row>
    <row r="170" spans="1:10">
      <c r="A170" s="133" t="s">
        <v>313</v>
      </c>
      <c r="B170" s="135"/>
      <c r="C170" s="135"/>
      <c r="D170" s="135"/>
      <c r="E170" s="135"/>
      <c r="F170" s="293"/>
      <c r="G170" s="135"/>
      <c r="H170" s="135"/>
      <c r="I170" s="135"/>
      <c r="J170" s="135"/>
    </row>
    <row r="171" spans="1:10">
      <c r="A171" s="133" t="s">
        <v>314</v>
      </c>
      <c r="B171" s="135"/>
      <c r="C171" s="135"/>
      <c r="D171" s="135"/>
      <c r="E171" s="135"/>
      <c r="F171" s="293"/>
      <c r="G171" s="135"/>
      <c r="H171" s="135"/>
      <c r="I171" s="135"/>
      <c r="J171" s="135"/>
    </row>
    <row r="172" spans="1:10">
      <c r="A172" s="133" t="s">
        <v>315</v>
      </c>
      <c r="B172" s="135"/>
      <c r="C172" s="135"/>
      <c r="D172" s="135"/>
      <c r="E172" s="135"/>
      <c r="F172" s="135"/>
      <c r="G172" s="135"/>
      <c r="H172" s="135"/>
      <c r="I172" s="135"/>
      <c r="J172" s="135"/>
    </row>
    <row r="173" spans="1:10">
      <c r="A173" s="133" t="s">
        <v>316</v>
      </c>
      <c r="B173" s="135"/>
      <c r="C173" s="135"/>
      <c r="D173" s="135"/>
      <c r="E173" s="135"/>
      <c r="F173" s="135"/>
      <c r="G173" s="135"/>
      <c r="H173" s="135"/>
      <c r="I173" s="135"/>
      <c r="J173" s="135"/>
    </row>
    <row r="174" spans="1:10">
      <c r="A174" s="133" t="s">
        <v>317</v>
      </c>
      <c r="B174" s="135"/>
      <c r="C174" s="135"/>
      <c r="D174" s="135"/>
      <c r="E174" s="135"/>
      <c r="F174" s="135"/>
      <c r="G174" s="135"/>
      <c r="H174" s="135"/>
      <c r="I174" s="135"/>
      <c r="J174" s="135"/>
    </row>
    <row r="175" spans="1:10">
      <c r="A175" s="133" t="s">
        <v>318</v>
      </c>
      <c r="B175" s="135"/>
      <c r="C175" s="135"/>
      <c r="D175" s="135"/>
      <c r="E175" s="135"/>
      <c r="F175" s="135"/>
      <c r="G175" s="135"/>
      <c r="H175" s="135"/>
      <c r="I175" s="135"/>
      <c r="J175" s="135"/>
    </row>
    <row r="176" spans="1:10">
      <c r="A176" s="133" t="s">
        <v>319</v>
      </c>
      <c r="B176" s="135"/>
      <c r="C176" s="135"/>
      <c r="D176" s="135"/>
      <c r="E176" s="135"/>
      <c r="F176" s="135"/>
      <c r="G176" s="135"/>
      <c r="H176" s="135"/>
      <c r="I176" s="135"/>
      <c r="J176" s="135"/>
    </row>
    <row r="177" spans="1:10">
      <c r="A177" s="133" t="s">
        <v>320</v>
      </c>
      <c r="B177" s="135"/>
      <c r="C177" s="135"/>
      <c r="D177" s="135"/>
      <c r="E177" s="135"/>
      <c r="F177" s="135"/>
      <c r="G177" s="135"/>
      <c r="H177" s="135"/>
      <c r="I177" s="135"/>
      <c r="J177" s="135"/>
    </row>
    <row r="178" spans="1:10">
      <c r="A178" s="133" t="s">
        <v>321</v>
      </c>
      <c r="B178" s="135"/>
      <c r="C178" s="135"/>
      <c r="D178" s="135"/>
      <c r="E178" s="135"/>
      <c r="F178" s="135"/>
      <c r="G178" s="135"/>
      <c r="H178" s="135"/>
      <c r="I178" s="135"/>
      <c r="J178" s="135"/>
    </row>
    <row r="179" spans="1:10">
      <c r="A179" s="133" t="s">
        <v>322</v>
      </c>
      <c r="B179" s="135"/>
      <c r="C179" s="135"/>
      <c r="D179" s="135"/>
      <c r="E179" s="135"/>
      <c r="F179" s="135"/>
      <c r="G179" s="135"/>
      <c r="H179" s="135"/>
      <c r="I179" s="135"/>
      <c r="J179" s="135"/>
    </row>
    <row r="180" spans="1:10">
      <c r="A180" s="133" t="s">
        <v>323</v>
      </c>
      <c r="B180" s="135"/>
      <c r="C180" s="135"/>
      <c r="D180" s="135"/>
      <c r="E180" s="135"/>
      <c r="F180" s="135"/>
      <c r="G180" s="135"/>
      <c r="H180" s="135"/>
      <c r="I180" s="135"/>
      <c r="J180" s="135"/>
    </row>
    <row r="181" spans="1:10">
      <c r="A181" s="133" t="s">
        <v>324</v>
      </c>
      <c r="B181" s="135"/>
      <c r="C181" s="135"/>
      <c r="D181" s="135"/>
      <c r="E181" s="135"/>
      <c r="F181" s="135"/>
      <c r="G181" s="135"/>
      <c r="H181" s="135"/>
      <c r="I181" s="135"/>
      <c r="J181" s="135"/>
    </row>
    <row r="182" spans="1:10">
      <c r="A182" s="133" t="s">
        <v>325</v>
      </c>
      <c r="B182" s="135"/>
      <c r="C182" s="135"/>
      <c r="D182" s="135"/>
      <c r="E182" s="135"/>
      <c r="F182" s="135"/>
      <c r="G182" s="135"/>
      <c r="H182" s="135"/>
      <c r="I182" s="135"/>
      <c r="J182" s="135"/>
    </row>
    <row r="183" spans="1:10">
      <c r="A183" s="133" t="s">
        <v>326</v>
      </c>
      <c r="B183" s="293"/>
      <c r="C183" s="135"/>
      <c r="D183" s="135"/>
      <c r="E183" s="293"/>
      <c r="F183" s="135"/>
      <c r="G183" s="135"/>
      <c r="H183" s="135"/>
      <c r="I183" s="135"/>
      <c r="J183" s="135"/>
    </row>
    <row r="184" spans="1:10">
      <c r="A184" s="133" t="s">
        <v>327</v>
      </c>
      <c r="B184" s="293"/>
      <c r="C184" s="135"/>
      <c r="D184" s="135"/>
      <c r="E184" s="293"/>
      <c r="F184" s="135"/>
      <c r="G184" s="135"/>
      <c r="H184" s="135"/>
      <c r="I184" s="135"/>
      <c r="J184" s="135"/>
    </row>
    <row r="185" spans="1:10">
      <c r="A185" s="133" t="s">
        <v>328</v>
      </c>
      <c r="B185" s="293"/>
      <c r="C185" s="135"/>
      <c r="D185" s="135"/>
      <c r="E185" s="293"/>
      <c r="F185" s="135"/>
      <c r="G185" s="135"/>
      <c r="H185" s="135"/>
      <c r="I185" s="135"/>
      <c r="J185" s="135"/>
    </row>
    <row r="186" spans="1:10">
      <c r="A186" s="133" t="s">
        <v>329</v>
      </c>
      <c r="B186" s="293"/>
      <c r="C186" s="135"/>
      <c r="D186" s="135"/>
      <c r="E186" s="293"/>
      <c r="F186" s="135"/>
      <c r="G186" s="135"/>
      <c r="H186" s="135"/>
      <c r="I186" s="135"/>
      <c r="J186" s="135"/>
    </row>
    <row r="187" spans="1:10">
      <c r="A187" s="133" t="s">
        <v>330</v>
      </c>
      <c r="B187" s="135"/>
      <c r="C187" s="135"/>
      <c r="D187" s="135"/>
      <c r="E187" s="135"/>
      <c r="F187" s="135"/>
      <c r="G187" s="135"/>
      <c r="H187" s="135"/>
      <c r="I187" s="135"/>
      <c r="J187" s="136"/>
    </row>
    <row r="188" spans="1:10">
      <c r="A188" s="133" t="s">
        <v>331</v>
      </c>
      <c r="B188" s="135"/>
      <c r="C188" s="135"/>
      <c r="D188" s="135"/>
      <c r="E188" s="293"/>
      <c r="F188" s="135"/>
      <c r="G188" s="135"/>
      <c r="H188" s="135"/>
      <c r="I188" s="135"/>
      <c r="J188" s="136"/>
    </row>
    <row r="189" spans="1:10">
      <c r="A189" s="133" t="s">
        <v>332</v>
      </c>
      <c r="B189" s="135"/>
      <c r="C189" s="135"/>
      <c r="D189" s="135"/>
      <c r="E189" s="135"/>
      <c r="F189" s="135"/>
      <c r="G189" s="135"/>
      <c r="H189" s="135"/>
      <c r="I189" s="135"/>
      <c r="J189" s="136"/>
    </row>
    <row r="190" spans="1:10">
      <c r="A190" s="133" t="s">
        <v>333</v>
      </c>
      <c r="B190" s="137"/>
      <c r="C190" s="137"/>
      <c r="D190" s="137"/>
      <c r="E190" s="137"/>
      <c r="F190" s="137"/>
      <c r="G190" s="137"/>
      <c r="H190" s="137"/>
      <c r="I190" s="137"/>
      <c r="J190" s="138"/>
    </row>
    <row r="191" spans="1:10">
      <c r="A191" s="133" t="s">
        <v>334</v>
      </c>
      <c r="B191" s="139"/>
      <c r="C191" s="139"/>
      <c r="D191" s="139"/>
      <c r="E191" s="139"/>
      <c r="F191" s="139"/>
      <c r="G191" s="139"/>
      <c r="H191" s="139"/>
      <c r="I191" s="139"/>
      <c r="J191" s="140"/>
    </row>
    <row r="192" spans="1:10">
      <c r="A192" s="133" t="s">
        <v>335</v>
      </c>
      <c r="B192" s="135"/>
      <c r="C192" s="135"/>
      <c r="D192" s="135"/>
      <c r="E192" s="135"/>
      <c r="F192" s="135"/>
      <c r="G192" s="135"/>
      <c r="H192" s="135"/>
      <c r="I192" s="135"/>
      <c r="J192" s="136"/>
    </row>
    <row r="193" spans="1:10">
      <c r="A193" s="133" t="s">
        <v>336</v>
      </c>
      <c r="B193" s="135"/>
      <c r="C193" s="135"/>
      <c r="D193" s="135"/>
      <c r="E193" s="135"/>
      <c r="F193" s="135"/>
      <c r="G193" s="135"/>
      <c r="H193" s="135"/>
      <c r="I193" s="135"/>
      <c r="J193" s="136"/>
    </row>
    <row r="194" spans="1:10">
      <c r="A194" s="133" t="s">
        <v>337</v>
      </c>
      <c r="B194" s="293"/>
      <c r="C194" s="135"/>
      <c r="D194" s="135"/>
      <c r="E194" s="135"/>
      <c r="F194" s="135"/>
      <c r="G194" s="135"/>
      <c r="H194" s="135"/>
      <c r="I194" s="135"/>
      <c r="J194" s="136"/>
    </row>
    <row r="195" spans="1:10">
      <c r="A195" s="133" t="s">
        <v>338</v>
      </c>
      <c r="B195" s="293"/>
      <c r="C195" s="135"/>
      <c r="D195" s="135"/>
      <c r="E195" s="135"/>
      <c r="F195" s="135"/>
      <c r="G195" s="135"/>
      <c r="H195" s="135"/>
      <c r="I195" s="135"/>
      <c r="J195" s="136"/>
    </row>
    <row r="196" spans="1:10">
      <c r="A196" s="133" t="s">
        <v>339</v>
      </c>
      <c r="B196" s="135"/>
      <c r="C196" s="135"/>
      <c r="D196" s="135"/>
      <c r="E196" s="135"/>
      <c r="F196" s="135"/>
      <c r="G196" s="135"/>
      <c r="H196" s="135"/>
      <c r="I196" s="135"/>
      <c r="J196" s="136"/>
    </row>
    <row r="197" spans="1:10">
      <c r="A197" s="133" t="s">
        <v>340</v>
      </c>
      <c r="B197" s="135"/>
      <c r="C197" s="135"/>
      <c r="D197" s="293"/>
      <c r="E197" s="135"/>
      <c r="F197" s="135"/>
      <c r="G197" s="135"/>
      <c r="H197" s="135"/>
      <c r="I197" s="135"/>
      <c r="J197" s="136"/>
    </row>
    <row r="198" spans="1:10">
      <c r="A198" s="133" t="s">
        <v>341</v>
      </c>
      <c r="B198" s="135"/>
      <c r="C198" s="135"/>
      <c r="D198" s="293"/>
      <c r="E198" s="135"/>
      <c r="F198" s="135"/>
      <c r="G198" s="135"/>
      <c r="H198" s="135"/>
      <c r="I198" s="135"/>
      <c r="J198" s="136"/>
    </row>
    <row r="199" spans="1:10">
      <c r="A199" s="133" t="s">
        <v>342</v>
      </c>
      <c r="B199" s="135"/>
      <c r="C199" s="135"/>
      <c r="D199" s="293"/>
      <c r="E199" s="135"/>
      <c r="F199" s="135"/>
      <c r="G199" s="135"/>
      <c r="H199" s="135"/>
      <c r="I199" s="135"/>
      <c r="J199" s="136"/>
    </row>
    <row r="200" spans="1:10">
      <c r="A200" s="133" t="s">
        <v>343</v>
      </c>
      <c r="B200" s="135"/>
      <c r="C200" s="135"/>
      <c r="D200" s="293"/>
      <c r="E200" s="135"/>
      <c r="F200" s="135"/>
      <c r="G200" s="135"/>
      <c r="H200" s="135"/>
      <c r="I200" s="135"/>
      <c r="J200" s="136"/>
    </row>
    <row r="201" spans="1:10">
      <c r="A201" s="133" t="s">
        <v>344</v>
      </c>
      <c r="B201" s="135"/>
      <c r="C201" s="135"/>
      <c r="D201" s="293"/>
      <c r="E201" s="135"/>
      <c r="F201" s="135"/>
      <c r="G201" s="135"/>
      <c r="H201" s="135"/>
      <c r="I201" s="135"/>
      <c r="J201" s="136"/>
    </row>
    <row r="202" spans="1:10">
      <c r="A202" s="133" t="s">
        <v>345</v>
      </c>
      <c r="B202" s="135"/>
      <c r="C202" s="135"/>
      <c r="D202" s="293"/>
      <c r="E202" s="135"/>
      <c r="F202" s="135"/>
      <c r="G202" s="135"/>
      <c r="H202" s="135"/>
      <c r="I202" s="135"/>
      <c r="J202" s="136"/>
    </row>
    <row r="203" spans="1:10">
      <c r="A203" s="133" t="s">
        <v>346</v>
      </c>
      <c r="B203" s="135"/>
      <c r="C203" s="135"/>
      <c r="D203" s="293"/>
      <c r="E203" s="135"/>
      <c r="F203" s="135"/>
      <c r="G203" s="135"/>
      <c r="H203" s="135"/>
      <c r="I203" s="135"/>
      <c r="J203" s="136"/>
    </row>
    <row r="204" spans="1:10">
      <c r="A204" s="133" t="s">
        <v>347</v>
      </c>
      <c r="B204" s="135"/>
      <c r="C204" s="135"/>
      <c r="D204" s="293"/>
      <c r="E204" s="135"/>
      <c r="F204" s="135"/>
      <c r="G204" s="135"/>
      <c r="H204" s="135"/>
      <c r="I204" s="135"/>
      <c r="J204" s="136"/>
    </row>
    <row r="205" spans="1:10">
      <c r="A205" s="133" t="s">
        <v>348</v>
      </c>
      <c r="B205" s="135"/>
      <c r="C205" s="135"/>
      <c r="D205" s="293"/>
      <c r="E205" s="135"/>
      <c r="F205" s="135"/>
      <c r="G205" s="135"/>
      <c r="H205" s="135"/>
      <c r="I205" s="135"/>
      <c r="J205" s="136"/>
    </row>
    <row r="206" spans="1:10">
      <c r="A206" s="133" t="s">
        <v>349</v>
      </c>
      <c r="B206" s="135"/>
      <c r="C206" s="135"/>
      <c r="D206" s="293"/>
      <c r="E206" s="135"/>
      <c r="F206" s="135"/>
      <c r="G206" s="135"/>
      <c r="H206" s="135"/>
      <c r="I206" s="135"/>
      <c r="J206" s="136"/>
    </row>
    <row r="207" spans="1:10">
      <c r="A207" s="133" t="s">
        <v>350</v>
      </c>
      <c r="B207" s="135"/>
      <c r="C207" s="135"/>
      <c r="D207" s="293"/>
      <c r="E207" s="135"/>
      <c r="F207" s="135"/>
      <c r="G207" s="135"/>
      <c r="H207" s="135"/>
      <c r="I207" s="136"/>
      <c r="J207" s="136"/>
    </row>
    <row r="208" spans="1:10">
      <c r="A208" s="133" t="s">
        <v>351</v>
      </c>
      <c r="B208" s="135"/>
      <c r="C208" s="135"/>
      <c r="D208" s="293"/>
      <c r="E208" s="135"/>
      <c r="F208" s="135"/>
      <c r="G208" s="135"/>
      <c r="H208" s="135"/>
      <c r="I208" s="136"/>
      <c r="J208" s="136"/>
    </row>
    <row r="209" spans="1:10">
      <c r="A209" s="133" t="s">
        <v>352</v>
      </c>
      <c r="B209" s="135"/>
      <c r="C209" s="135"/>
      <c r="D209" s="293"/>
      <c r="E209" s="135"/>
      <c r="F209" s="135"/>
      <c r="G209" s="135"/>
      <c r="H209" s="135"/>
      <c r="I209" s="136"/>
      <c r="J209" s="136"/>
    </row>
    <row r="210" spans="1:10">
      <c r="A210" s="133" t="s">
        <v>353</v>
      </c>
      <c r="B210" s="135"/>
      <c r="C210" s="135"/>
      <c r="D210" s="293"/>
      <c r="E210" s="135"/>
      <c r="F210" s="135"/>
      <c r="G210" s="135"/>
      <c r="H210" s="135"/>
      <c r="I210" s="136"/>
      <c r="J210" s="136"/>
    </row>
    <row r="211" spans="1:10">
      <c r="A211" s="133" t="s">
        <v>354</v>
      </c>
      <c r="B211" s="135"/>
      <c r="C211" s="135"/>
      <c r="D211" s="293"/>
      <c r="E211" s="135"/>
      <c r="F211" s="135"/>
      <c r="G211" s="135"/>
      <c r="H211" s="135"/>
      <c r="I211" s="136"/>
      <c r="J211" s="136"/>
    </row>
    <row r="212" spans="1:10">
      <c r="A212" s="133" t="s">
        <v>355</v>
      </c>
      <c r="B212" s="135"/>
      <c r="C212" s="135"/>
      <c r="D212" s="293"/>
      <c r="E212" s="135"/>
      <c r="F212" s="135"/>
      <c r="G212" s="135"/>
      <c r="H212" s="135"/>
      <c r="I212" s="136"/>
      <c r="J212" s="136"/>
    </row>
    <row r="213" spans="1:10">
      <c r="A213" s="133" t="s">
        <v>356</v>
      </c>
      <c r="B213" s="135"/>
      <c r="C213" s="135"/>
      <c r="D213" s="293"/>
      <c r="E213" s="135"/>
      <c r="F213" s="135"/>
      <c r="G213" s="135"/>
      <c r="H213" s="135"/>
      <c r="I213" s="136"/>
      <c r="J213" s="136"/>
    </row>
    <row r="214" spans="1:10">
      <c r="A214" s="133" t="s">
        <v>357</v>
      </c>
      <c r="B214" s="135"/>
      <c r="C214" s="135"/>
      <c r="D214" s="293"/>
      <c r="E214" s="135"/>
      <c r="F214" s="135"/>
      <c r="G214" s="135"/>
      <c r="H214" s="135"/>
      <c r="I214" s="136"/>
      <c r="J214" s="136"/>
    </row>
    <row r="215" spans="1:10">
      <c r="A215" s="133" t="s">
        <v>358</v>
      </c>
      <c r="B215" s="135"/>
      <c r="C215" s="135"/>
      <c r="D215" s="293"/>
      <c r="E215" s="135"/>
      <c r="F215" s="135"/>
      <c r="G215" s="135"/>
      <c r="H215" s="135"/>
      <c r="I215" s="136"/>
      <c r="J215" s="136"/>
    </row>
    <row r="216" spans="1:10">
      <c r="A216" s="133" t="s">
        <v>359</v>
      </c>
      <c r="B216" s="135"/>
      <c r="C216" s="135"/>
      <c r="D216" s="293"/>
      <c r="E216" s="135"/>
      <c r="F216" s="135"/>
      <c r="G216" s="135"/>
      <c r="H216" s="135"/>
      <c r="I216" s="136"/>
      <c r="J216" s="136"/>
    </row>
    <row r="217" spans="1:10">
      <c r="A217" s="133" t="s">
        <v>360</v>
      </c>
      <c r="B217" s="135"/>
      <c r="C217" s="135"/>
      <c r="D217" s="293"/>
      <c r="E217" s="135"/>
      <c r="F217" s="135"/>
      <c r="G217" s="135"/>
      <c r="H217" s="135"/>
      <c r="I217" s="136"/>
      <c r="J217" s="136"/>
    </row>
    <row r="218" spans="1:10">
      <c r="A218" s="133" t="s">
        <v>361</v>
      </c>
      <c r="B218" s="135"/>
      <c r="C218" s="135"/>
      <c r="D218" s="293"/>
      <c r="E218" s="135"/>
      <c r="F218" s="135"/>
      <c r="G218" s="135"/>
      <c r="H218" s="135"/>
      <c r="I218" s="136"/>
      <c r="J218" s="136"/>
    </row>
    <row r="219" spans="1:10">
      <c r="A219" s="133" t="s">
        <v>362</v>
      </c>
      <c r="B219" s="135"/>
      <c r="C219" s="135"/>
      <c r="D219" s="293"/>
      <c r="E219" s="135"/>
      <c r="F219" s="135"/>
      <c r="G219" s="135"/>
      <c r="H219" s="135"/>
      <c r="I219" s="136"/>
      <c r="J219" s="136"/>
    </row>
    <row r="220" spans="1:10">
      <c r="A220" s="133" t="s">
        <v>363</v>
      </c>
      <c r="B220" s="135"/>
      <c r="C220" s="135"/>
      <c r="D220" s="293"/>
      <c r="E220" s="135"/>
      <c r="F220" s="135"/>
      <c r="G220" s="135"/>
      <c r="H220" s="135"/>
      <c r="I220" s="136"/>
      <c r="J220" s="136"/>
    </row>
    <row r="221" spans="1:10">
      <c r="A221" s="133" t="s">
        <v>364</v>
      </c>
      <c r="B221" s="135"/>
      <c r="C221" s="135"/>
      <c r="D221" s="293"/>
      <c r="E221" s="135"/>
      <c r="F221" s="135"/>
      <c r="G221" s="135"/>
      <c r="H221" s="135"/>
      <c r="I221" s="136"/>
      <c r="J221" s="136"/>
    </row>
    <row r="222" spans="1:10">
      <c r="A222" s="133" t="s">
        <v>365</v>
      </c>
      <c r="B222" s="135"/>
      <c r="C222" s="135"/>
      <c r="D222" s="293"/>
      <c r="E222" s="135"/>
      <c r="F222" s="135"/>
      <c r="G222" s="135"/>
      <c r="H222" s="135"/>
      <c r="I222" s="136"/>
      <c r="J222" s="136"/>
    </row>
    <row r="223" spans="1:10">
      <c r="A223" s="133" t="s">
        <v>366</v>
      </c>
      <c r="B223" s="135"/>
      <c r="C223" s="135"/>
      <c r="D223" s="293"/>
      <c r="E223" s="135"/>
      <c r="F223" s="135"/>
      <c r="G223" s="135"/>
      <c r="H223" s="135"/>
      <c r="I223" s="136"/>
      <c r="J223" s="136"/>
    </row>
    <row r="224" spans="1:10">
      <c r="A224" s="133" t="s">
        <v>367</v>
      </c>
      <c r="B224" s="135"/>
      <c r="C224" s="135"/>
      <c r="D224" s="293"/>
      <c r="E224" s="135"/>
      <c r="F224" s="135"/>
      <c r="G224" s="135"/>
      <c r="H224" s="135"/>
      <c r="I224" s="136"/>
      <c r="J224" s="136"/>
    </row>
    <row r="225" spans="1:10">
      <c r="A225" s="133" t="s">
        <v>368</v>
      </c>
      <c r="B225" s="135"/>
      <c r="C225" s="135"/>
      <c r="D225" s="293"/>
      <c r="E225" s="135"/>
      <c r="F225" s="135"/>
      <c r="G225" s="135"/>
      <c r="H225" s="135"/>
      <c r="I225" s="136"/>
      <c r="J225" s="136"/>
    </row>
    <row r="226" spans="1:10">
      <c r="A226" s="133" t="s">
        <v>369</v>
      </c>
      <c r="B226" s="135"/>
      <c r="C226" s="135"/>
      <c r="D226" s="293"/>
      <c r="E226" s="135"/>
      <c r="F226" s="135"/>
      <c r="G226" s="135"/>
      <c r="H226" s="135"/>
      <c r="I226" s="136"/>
      <c r="J226" s="136"/>
    </row>
    <row r="227" spans="1:10">
      <c r="A227" s="133" t="s">
        <v>370</v>
      </c>
      <c r="B227" s="135"/>
      <c r="C227" s="135"/>
      <c r="D227" s="293"/>
      <c r="E227" s="135"/>
      <c r="F227" s="135"/>
      <c r="G227" s="135"/>
      <c r="H227" s="136"/>
      <c r="I227" s="136"/>
      <c r="J227" s="136"/>
    </row>
    <row r="228" spans="1:10">
      <c r="A228" s="133" t="s">
        <v>371</v>
      </c>
      <c r="B228" s="135"/>
      <c r="C228" s="135"/>
      <c r="D228" s="293"/>
      <c r="E228" s="135"/>
      <c r="F228" s="135"/>
      <c r="G228" s="135"/>
      <c r="H228" s="136"/>
      <c r="I228" s="136"/>
      <c r="J228" s="136"/>
    </row>
    <row r="229" spans="1:10">
      <c r="A229" s="133" t="s">
        <v>372</v>
      </c>
      <c r="B229" s="135"/>
      <c r="C229" s="135"/>
      <c r="D229" s="293"/>
      <c r="E229" s="135"/>
      <c r="F229" s="135"/>
      <c r="G229" s="135"/>
      <c r="H229" s="136"/>
      <c r="I229" s="136"/>
      <c r="J229" s="136"/>
    </row>
    <row r="230" spans="1:10">
      <c r="A230" s="133" t="s">
        <v>373</v>
      </c>
      <c r="B230" s="135"/>
      <c r="C230" s="135"/>
      <c r="D230" s="293"/>
      <c r="E230" s="135"/>
      <c r="F230" s="135"/>
      <c r="G230" s="135"/>
      <c r="H230" s="136"/>
      <c r="I230" s="136"/>
      <c r="J230" s="136"/>
    </row>
    <row r="231" spans="1:10">
      <c r="A231" s="133" t="s">
        <v>374</v>
      </c>
      <c r="B231" s="135"/>
      <c r="C231" s="135"/>
      <c r="D231" s="293"/>
      <c r="E231" s="135"/>
      <c r="F231" s="135"/>
      <c r="G231" s="135"/>
      <c r="H231" s="136"/>
      <c r="I231" s="136"/>
      <c r="J231" s="136"/>
    </row>
    <row r="232" spans="1:10">
      <c r="A232" s="133" t="s">
        <v>375</v>
      </c>
      <c r="B232" s="135"/>
      <c r="C232" s="135"/>
      <c r="D232" s="293"/>
      <c r="E232" s="135"/>
      <c r="F232" s="135"/>
      <c r="G232" s="135"/>
      <c r="H232" s="136"/>
      <c r="I232" s="136"/>
      <c r="J232" s="136"/>
    </row>
    <row r="233" spans="1:10">
      <c r="A233" s="133" t="s">
        <v>376</v>
      </c>
      <c r="B233" s="135"/>
      <c r="C233" s="135"/>
      <c r="D233" s="293"/>
      <c r="E233" s="135"/>
      <c r="F233" s="135"/>
      <c r="G233" s="135"/>
      <c r="H233" s="136"/>
      <c r="I233" s="136"/>
      <c r="J233" s="136"/>
    </row>
    <row r="234" spans="1:10">
      <c r="A234" s="133" t="s">
        <v>377</v>
      </c>
      <c r="B234" s="135"/>
      <c r="C234" s="135"/>
      <c r="D234" s="293"/>
      <c r="E234" s="135"/>
      <c r="F234" s="135"/>
      <c r="G234" s="135"/>
      <c r="H234" s="136"/>
      <c r="I234" s="136"/>
      <c r="J234" s="136"/>
    </row>
    <row r="235" spans="1:10">
      <c r="A235" s="133" t="s">
        <v>378</v>
      </c>
      <c r="B235" s="135"/>
      <c r="C235" s="135"/>
      <c r="D235" s="293"/>
      <c r="E235" s="135"/>
      <c r="F235" s="135"/>
      <c r="G235" s="135"/>
      <c r="H235" s="136"/>
      <c r="I235" s="136"/>
      <c r="J235" s="136"/>
    </row>
    <row r="236" spans="1:10">
      <c r="A236" s="133" t="s">
        <v>379</v>
      </c>
      <c r="B236" s="135"/>
      <c r="C236" s="135"/>
      <c r="D236" s="293"/>
      <c r="E236" s="135"/>
      <c r="F236" s="135"/>
      <c r="G236" s="135"/>
      <c r="H236" s="136"/>
      <c r="I236" s="136"/>
      <c r="J236" s="136"/>
    </row>
    <row r="237" spans="1:10">
      <c r="A237" s="133" t="s">
        <v>380</v>
      </c>
      <c r="B237" s="135"/>
      <c r="C237" s="135"/>
      <c r="D237" s="293"/>
      <c r="E237" s="135"/>
      <c r="F237" s="135"/>
      <c r="G237" s="136"/>
      <c r="H237" s="136"/>
      <c r="I237" s="136"/>
      <c r="J237" s="136"/>
    </row>
    <row r="238" spans="1:10">
      <c r="A238" s="133" t="s">
        <v>381</v>
      </c>
      <c r="B238" s="135"/>
      <c r="C238" s="135"/>
      <c r="D238" s="293"/>
      <c r="E238" s="135"/>
      <c r="F238" s="135"/>
      <c r="G238" s="136"/>
      <c r="H238" s="136"/>
      <c r="I238" s="136"/>
      <c r="J238" s="136"/>
    </row>
    <row r="239" spans="1:10">
      <c r="A239" s="133" t="s">
        <v>382</v>
      </c>
      <c r="B239" s="135"/>
      <c r="C239" s="135"/>
      <c r="D239" s="293"/>
      <c r="E239" s="135"/>
      <c r="F239" s="135"/>
      <c r="G239" s="136"/>
      <c r="H239" s="136"/>
      <c r="I239" s="136"/>
      <c r="J239" s="136"/>
    </row>
    <row r="240" spans="1:10">
      <c r="A240" s="133" t="s">
        <v>383</v>
      </c>
      <c r="B240" s="135"/>
      <c r="C240" s="135"/>
      <c r="D240" s="293"/>
      <c r="E240" s="135"/>
      <c r="F240" s="135"/>
      <c r="G240" s="136"/>
      <c r="H240" s="136"/>
      <c r="I240" s="136"/>
      <c r="J240" s="136"/>
    </row>
    <row r="241" spans="1:10">
      <c r="A241" s="133" t="s">
        <v>384</v>
      </c>
      <c r="B241" s="135"/>
      <c r="C241" s="135"/>
      <c r="D241" s="293"/>
      <c r="E241" s="135"/>
      <c r="F241" s="135"/>
      <c r="G241" s="136"/>
      <c r="H241" s="136"/>
      <c r="I241" s="136"/>
      <c r="J241" s="136"/>
    </row>
    <row r="242" spans="1:10">
      <c r="A242" s="133" t="s">
        <v>385</v>
      </c>
      <c r="B242" s="135"/>
      <c r="C242" s="135"/>
      <c r="D242" s="293"/>
      <c r="E242" s="135"/>
      <c r="F242" s="135"/>
      <c r="G242" s="136"/>
      <c r="H242" s="136"/>
      <c r="I242" s="136"/>
      <c r="J242" s="136"/>
    </row>
    <row r="243" spans="1:10">
      <c r="A243" s="133" t="s">
        <v>386</v>
      </c>
      <c r="B243" s="135"/>
      <c r="C243" s="135"/>
      <c r="D243" s="293"/>
      <c r="E243" s="135"/>
      <c r="F243" s="135"/>
      <c r="G243" s="136"/>
      <c r="H243" s="136"/>
      <c r="I243" s="136"/>
      <c r="J243" s="136"/>
    </row>
    <row r="244" spans="1:10">
      <c r="A244" s="133" t="s">
        <v>387</v>
      </c>
      <c r="B244" s="135"/>
      <c r="C244" s="135"/>
      <c r="D244" s="293"/>
      <c r="E244" s="135"/>
      <c r="F244" s="135"/>
      <c r="G244" s="136"/>
      <c r="H244" s="136"/>
      <c r="I244" s="136"/>
      <c r="J244" s="136"/>
    </row>
    <row r="245" spans="1:10">
      <c r="A245" s="133" t="s">
        <v>388</v>
      </c>
      <c r="B245" s="135"/>
      <c r="C245" s="135"/>
      <c r="D245" s="293"/>
      <c r="E245" s="135"/>
      <c r="F245" s="135"/>
      <c r="G245" s="136"/>
      <c r="H245" s="136"/>
      <c r="I245" s="136"/>
      <c r="J245" s="136"/>
    </row>
    <row r="246" spans="1:10">
      <c r="A246" s="133" t="s">
        <v>389</v>
      </c>
      <c r="B246" s="135"/>
      <c r="C246" s="135"/>
      <c r="D246" s="293"/>
      <c r="E246" s="135"/>
      <c r="F246" s="135"/>
      <c r="G246" s="136"/>
      <c r="H246" s="136"/>
      <c r="I246" s="136"/>
      <c r="J246" s="136"/>
    </row>
    <row r="247" spans="1:10">
      <c r="A247" s="133" t="s">
        <v>390</v>
      </c>
      <c r="B247" s="135"/>
      <c r="C247" s="135"/>
      <c r="D247" s="293"/>
      <c r="E247" s="135"/>
      <c r="F247" s="136"/>
      <c r="G247" s="136"/>
      <c r="H247" s="136"/>
      <c r="I247" s="136"/>
      <c r="J247" s="136"/>
    </row>
    <row r="248" spans="1:10">
      <c r="A248" s="133" t="s">
        <v>391</v>
      </c>
      <c r="B248" s="135"/>
      <c r="C248" s="135"/>
      <c r="D248" s="293"/>
      <c r="E248" s="135"/>
      <c r="F248" s="136"/>
      <c r="G248" s="136"/>
      <c r="H248" s="136"/>
      <c r="I248" s="136"/>
      <c r="J248" s="136"/>
    </row>
    <row r="249" spans="1:10">
      <c r="A249" s="133" t="s">
        <v>392</v>
      </c>
      <c r="B249" s="135"/>
      <c r="C249" s="135"/>
      <c r="D249" s="293"/>
      <c r="E249" s="135"/>
      <c r="F249" s="136"/>
      <c r="G249" s="136"/>
      <c r="H249" s="136"/>
      <c r="I249" s="136"/>
      <c r="J249" s="136"/>
    </row>
    <row r="250" spans="1:10">
      <c r="A250" s="133" t="s">
        <v>393</v>
      </c>
      <c r="B250" s="135"/>
      <c r="C250" s="135"/>
      <c r="D250" s="293"/>
      <c r="E250" s="135"/>
      <c r="F250" s="136"/>
      <c r="G250" s="136"/>
      <c r="H250" s="136"/>
      <c r="I250" s="136"/>
      <c r="J250" s="136"/>
    </row>
    <row r="251" spans="1:10">
      <c r="A251" s="133" t="s">
        <v>394</v>
      </c>
      <c r="B251" s="135"/>
      <c r="C251" s="135"/>
      <c r="D251" s="293"/>
      <c r="E251" s="135"/>
      <c r="F251" s="136"/>
      <c r="G251" s="136"/>
      <c r="H251" s="136"/>
      <c r="I251" s="136"/>
      <c r="J251" s="136"/>
    </row>
    <row r="252" spans="1:10">
      <c r="A252" s="133" t="s">
        <v>395</v>
      </c>
      <c r="B252" s="135"/>
      <c r="C252" s="135"/>
      <c r="D252" s="293"/>
      <c r="E252" s="135"/>
      <c r="F252" s="136"/>
      <c r="G252" s="136"/>
      <c r="H252" s="136"/>
      <c r="I252" s="136"/>
      <c r="J252" s="136"/>
    </row>
    <row r="253" spans="1:10">
      <c r="A253" s="133" t="s">
        <v>396</v>
      </c>
      <c r="B253" s="135"/>
      <c r="C253" s="135"/>
      <c r="D253" s="293"/>
      <c r="E253" s="135"/>
      <c r="F253" s="136"/>
      <c r="G253" s="136"/>
      <c r="H253" s="136"/>
      <c r="I253" s="136"/>
      <c r="J253" s="136"/>
    </row>
    <row r="254" spans="1:10">
      <c r="A254" s="133" t="s">
        <v>397</v>
      </c>
      <c r="B254" s="135"/>
      <c r="C254" s="135"/>
      <c r="D254" s="293"/>
      <c r="E254" s="135"/>
      <c r="F254" s="136"/>
      <c r="G254" s="136"/>
      <c r="H254" s="136"/>
      <c r="I254" s="136"/>
      <c r="J254" s="136"/>
    </row>
    <row r="255" spans="1:10">
      <c r="A255" s="133" t="s">
        <v>398</v>
      </c>
      <c r="B255" s="137"/>
      <c r="C255" s="137"/>
      <c r="D255" s="141"/>
      <c r="E255" s="137"/>
      <c r="F255" s="138"/>
      <c r="G255" s="138"/>
      <c r="H255" s="138"/>
      <c r="I255" s="138"/>
      <c r="J255" s="138"/>
    </row>
    <row r="256" spans="1:10">
      <c r="A256" s="133" t="s">
        <v>399</v>
      </c>
      <c r="B256" s="135"/>
      <c r="C256" s="135"/>
      <c r="D256" s="293"/>
      <c r="E256" s="136"/>
      <c r="F256" s="136"/>
      <c r="G256" s="136"/>
      <c r="H256" s="136"/>
      <c r="I256" s="136"/>
      <c r="J256" s="136"/>
    </row>
    <row r="257" spans="1:10">
      <c r="A257" s="133" t="s">
        <v>400</v>
      </c>
      <c r="B257" s="135"/>
      <c r="C257" s="135"/>
      <c r="D257" s="293"/>
      <c r="E257" s="135"/>
      <c r="F257" s="136"/>
      <c r="G257" s="136"/>
      <c r="H257" s="136"/>
      <c r="I257" s="136"/>
      <c r="J257" s="136"/>
    </row>
    <row r="258" spans="1:10">
      <c r="A258" s="133" t="s">
        <v>401</v>
      </c>
      <c r="B258" s="135"/>
      <c r="C258" s="135"/>
      <c r="D258" s="293"/>
      <c r="E258" s="135"/>
      <c r="F258" s="136"/>
      <c r="G258" s="136"/>
      <c r="H258" s="136"/>
      <c r="I258" s="136"/>
      <c r="J258" s="136"/>
    </row>
    <row r="259" spans="1:10">
      <c r="A259" s="133" t="s">
        <v>402</v>
      </c>
      <c r="B259" s="135"/>
      <c r="C259" s="135"/>
      <c r="D259" s="293"/>
      <c r="E259" s="135"/>
      <c r="F259" s="136"/>
      <c r="G259" s="136"/>
      <c r="H259" s="136"/>
      <c r="I259" s="136"/>
      <c r="J259" s="136"/>
    </row>
    <row r="260" spans="1:10">
      <c r="A260" s="133" t="s">
        <v>403</v>
      </c>
      <c r="B260" s="135"/>
      <c r="C260" s="135"/>
      <c r="D260" s="293"/>
      <c r="E260" s="135"/>
      <c r="F260" s="136"/>
      <c r="G260" s="136"/>
      <c r="H260" s="136"/>
      <c r="I260" s="136"/>
      <c r="J260" s="136"/>
    </row>
    <row r="261" spans="1:10">
      <c r="A261" s="133" t="s">
        <v>404</v>
      </c>
      <c r="B261" s="135"/>
      <c r="C261" s="135"/>
      <c r="D261" s="293"/>
      <c r="E261" s="135"/>
      <c r="F261" s="136"/>
      <c r="G261" s="136"/>
      <c r="H261" s="136"/>
      <c r="I261" s="136"/>
      <c r="J261" s="136"/>
    </row>
    <row r="262" spans="1:10">
      <c r="A262" s="133" t="s">
        <v>405</v>
      </c>
      <c r="B262" s="135"/>
      <c r="C262" s="135"/>
      <c r="D262" s="293"/>
      <c r="E262" s="135"/>
      <c r="F262" s="136"/>
      <c r="G262" s="136"/>
      <c r="H262" s="136"/>
      <c r="I262" s="136"/>
      <c r="J262" s="136"/>
    </row>
    <row r="263" spans="1:10">
      <c r="A263" s="133" t="s">
        <v>406</v>
      </c>
      <c r="B263" s="135"/>
      <c r="C263" s="135"/>
      <c r="D263" s="293"/>
      <c r="E263" s="135"/>
      <c r="F263" s="136"/>
      <c r="G263" s="136"/>
      <c r="H263" s="136"/>
      <c r="I263" s="136"/>
      <c r="J263" s="136"/>
    </row>
    <row r="264" spans="1:10">
      <c r="A264" s="133" t="s">
        <v>407</v>
      </c>
      <c r="B264" s="135"/>
      <c r="C264" s="135"/>
      <c r="D264" s="293"/>
      <c r="E264" s="135"/>
      <c r="F264" s="136"/>
      <c r="G264" s="136"/>
      <c r="H264" s="136"/>
      <c r="I264" s="136"/>
      <c r="J264" s="136"/>
    </row>
    <row r="265" spans="1:10">
      <c r="A265" s="133" t="s">
        <v>408</v>
      </c>
      <c r="B265" s="135"/>
      <c r="C265" s="135"/>
      <c r="D265" s="293"/>
      <c r="E265" s="135"/>
      <c r="F265" s="136"/>
      <c r="G265" s="136"/>
      <c r="H265" s="136"/>
      <c r="I265" s="136"/>
      <c r="J265" s="136"/>
    </row>
    <row r="266" spans="1:10">
      <c r="A266" s="133" t="s">
        <v>409</v>
      </c>
      <c r="B266" s="135"/>
      <c r="C266" s="135"/>
      <c r="D266" s="293"/>
      <c r="E266" s="135"/>
      <c r="F266" s="136"/>
      <c r="G266" s="136"/>
      <c r="H266" s="136"/>
      <c r="I266" s="136"/>
      <c r="J266" s="136"/>
    </row>
    <row r="267" spans="1:10">
      <c r="A267" s="133" t="s">
        <v>410</v>
      </c>
      <c r="B267" s="135"/>
      <c r="C267" s="135"/>
      <c r="D267" s="293"/>
      <c r="E267" s="135"/>
      <c r="F267" s="136"/>
      <c r="G267" s="136"/>
      <c r="H267" s="136"/>
      <c r="I267" s="136"/>
      <c r="J267" s="136"/>
    </row>
    <row r="268" spans="1:10">
      <c r="A268" s="133" t="s">
        <v>411</v>
      </c>
      <c r="B268" s="135"/>
      <c r="C268" s="135"/>
      <c r="D268" s="293"/>
      <c r="E268" s="135"/>
      <c r="F268" s="136"/>
      <c r="G268" s="136"/>
      <c r="H268" s="136"/>
      <c r="I268" s="136"/>
      <c r="J268" s="136"/>
    </row>
    <row r="269" spans="1:10">
      <c r="A269" s="133" t="s">
        <v>412</v>
      </c>
      <c r="B269" s="135"/>
      <c r="C269" s="135"/>
      <c r="D269" s="293"/>
      <c r="E269" s="135"/>
      <c r="F269" s="136"/>
      <c r="G269" s="136"/>
      <c r="H269" s="136"/>
      <c r="I269" s="136"/>
      <c r="J269" s="136"/>
    </row>
    <row r="270" spans="1:10">
      <c r="A270" s="133" t="s">
        <v>413</v>
      </c>
      <c r="B270" s="135"/>
      <c r="C270" s="135"/>
      <c r="D270" s="293"/>
      <c r="E270" s="135"/>
      <c r="F270" s="136"/>
      <c r="G270" s="136"/>
      <c r="H270" s="136"/>
      <c r="I270" s="136"/>
      <c r="J270" s="136"/>
    </row>
    <row r="271" spans="1:10">
      <c r="A271" s="133" t="s">
        <v>414</v>
      </c>
      <c r="B271" s="135"/>
      <c r="C271" s="135"/>
      <c r="D271" s="293"/>
      <c r="E271" s="135"/>
      <c r="F271" s="136"/>
      <c r="G271" s="136"/>
      <c r="H271" s="136"/>
      <c r="I271" s="136"/>
      <c r="J271" s="136"/>
    </row>
    <row r="272" spans="1:10">
      <c r="A272" s="133" t="s">
        <v>415</v>
      </c>
      <c r="B272" s="135"/>
      <c r="C272" s="135"/>
      <c r="E272" s="135"/>
      <c r="F272" s="136"/>
      <c r="G272" s="136"/>
      <c r="H272" s="136"/>
      <c r="I272" s="136"/>
      <c r="J272" s="136"/>
    </row>
    <row r="273" spans="1:10">
      <c r="A273" s="133" t="s">
        <v>416</v>
      </c>
      <c r="B273" s="135"/>
      <c r="C273" s="135"/>
      <c r="D273" s="293"/>
      <c r="E273" s="135"/>
      <c r="F273" s="136"/>
      <c r="G273" s="136"/>
      <c r="H273" s="136"/>
      <c r="I273" s="136"/>
      <c r="J273" s="136"/>
    </row>
    <row r="274" spans="1:10">
      <c r="A274" s="133" t="s">
        <v>417</v>
      </c>
      <c r="B274" s="135"/>
      <c r="C274" s="135"/>
      <c r="D274" s="293"/>
      <c r="E274" s="135"/>
      <c r="F274" s="136"/>
      <c r="G274" s="136"/>
      <c r="H274" s="136"/>
      <c r="I274" s="136"/>
      <c r="J274" s="136"/>
    </row>
    <row r="275" spans="1:10">
      <c r="A275" s="133" t="s">
        <v>418</v>
      </c>
      <c r="B275" s="135"/>
      <c r="C275" s="135"/>
      <c r="D275" s="293"/>
      <c r="E275" s="135"/>
      <c r="F275" s="136"/>
      <c r="G275" s="136"/>
      <c r="H275" s="136"/>
      <c r="I275" s="136"/>
      <c r="J275" s="136"/>
    </row>
    <row r="276" spans="1:10" ht="17.25">
      <c r="A276" s="126" t="s">
        <v>419</v>
      </c>
      <c r="B276" s="135">
        <v>166600</v>
      </c>
      <c r="C276" s="135">
        <v>193900</v>
      </c>
      <c r="D276" s="135">
        <v>246100</v>
      </c>
      <c r="E276" s="135">
        <v>287500</v>
      </c>
      <c r="F276" s="135">
        <v>332200</v>
      </c>
      <c r="G276" s="142"/>
      <c r="H276" s="142"/>
      <c r="I276" s="142"/>
      <c r="J276" s="142"/>
    </row>
    <row r="277" spans="1:10" ht="17.25">
      <c r="A277" s="126" t="s">
        <v>420</v>
      </c>
      <c r="B277" s="135">
        <v>167800</v>
      </c>
      <c r="C277" s="135">
        <v>196300</v>
      </c>
      <c r="D277" s="135">
        <v>248300</v>
      </c>
      <c r="E277" s="135">
        <v>288900</v>
      </c>
      <c r="F277" s="135">
        <v>334100</v>
      </c>
      <c r="G277" s="142"/>
      <c r="H277" s="142"/>
      <c r="I277" s="142"/>
      <c r="J277" s="142"/>
    </row>
    <row r="278" spans="1:10" ht="17.25">
      <c r="A278" s="126" t="s">
        <v>421</v>
      </c>
      <c r="B278" s="135">
        <v>169000</v>
      </c>
      <c r="C278" s="135">
        <v>198900</v>
      </c>
      <c r="D278" s="135">
        <v>250200</v>
      </c>
      <c r="E278" s="135">
        <v>290300</v>
      </c>
      <c r="F278" s="135">
        <v>336100</v>
      </c>
      <c r="G278" s="142"/>
      <c r="H278" s="142"/>
      <c r="I278" s="142"/>
      <c r="J278" s="142"/>
    </row>
    <row r="279" spans="1:10" ht="17.25">
      <c r="A279" s="126" t="s">
        <v>422</v>
      </c>
      <c r="B279" s="135">
        <v>170100</v>
      </c>
      <c r="C279" s="135">
        <v>201300</v>
      </c>
      <c r="D279" s="135">
        <v>252000</v>
      </c>
      <c r="E279" s="135">
        <v>291700</v>
      </c>
      <c r="F279" s="135">
        <v>338100</v>
      </c>
      <c r="G279" s="142"/>
      <c r="H279" s="142"/>
      <c r="I279" s="142"/>
      <c r="J279" s="142"/>
    </row>
    <row r="280" spans="1:10" ht="17.25">
      <c r="A280" s="126" t="s">
        <v>423</v>
      </c>
      <c r="B280" s="135">
        <v>171200</v>
      </c>
      <c r="C280" s="135">
        <v>203700</v>
      </c>
      <c r="D280" s="135">
        <v>254000</v>
      </c>
      <c r="E280" s="135">
        <v>292800</v>
      </c>
      <c r="F280" s="135">
        <v>340100</v>
      </c>
      <c r="G280" s="142"/>
      <c r="H280" s="142"/>
      <c r="I280" s="142"/>
      <c r="J280" s="142"/>
    </row>
    <row r="281" spans="1:10" ht="17.25">
      <c r="A281" s="126" t="s">
        <v>424</v>
      </c>
      <c r="B281" s="135">
        <v>172600</v>
      </c>
      <c r="C281" s="135">
        <v>206200</v>
      </c>
      <c r="D281" s="135">
        <v>255600</v>
      </c>
      <c r="E281" s="135">
        <v>294100</v>
      </c>
      <c r="F281" s="135">
        <v>341600</v>
      </c>
      <c r="G281" s="142"/>
      <c r="H281" s="142"/>
      <c r="I281" s="142"/>
      <c r="J281" s="142"/>
    </row>
    <row r="282" spans="1:10" ht="17.25">
      <c r="A282" s="126" t="s">
        <v>425</v>
      </c>
      <c r="B282" s="135">
        <v>174000</v>
      </c>
      <c r="C282" s="135">
        <v>208700</v>
      </c>
      <c r="D282" s="135">
        <v>257200</v>
      </c>
      <c r="E282" s="135">
        <v>295400</v>
      </c>
      <c r="F282" s="135">
        <v>343000</v>
      </c>
      <c r="G282" s="142"/>
      <c r="H282" s="142"/>
      <c r="I282" s="142"/>
      <c r="J282" s="142"/>
    </row>
    <row r="283" spans="1:10" ht="17.25">
      <c r="A283" s="126" t="s">
        <v>426</v>
      </c>
      <c r="B283" s="135">
        <v>175400</v>
      </c>
      <c r="C283" s="135">
        <v>211400</v>
      </c>
      <c r="D283" s="135">
        <v>259000</v>
      </c>
      <c r="E283" s="135">
        <v>296700</v>
      </c>
      <c r="F283" s="135">
        <v>344400</v>
      </c>
      <c r="G283" s="142"/>
      <c r="H283" s="142"/>
      <c r="I283" s="142"/>
      <c r="J283" s="142"/>
    </row>
    <row r="284" spans="1:10" ht="17.25">
      <c r="A284" s="126" t="s">
        <v>427</v>
      </c>
      <c r="B284" s="135">
        <v>176600</v>
      </c>
      <c r="C284" s="135">
        <v>213800</v>
      </c>
      <c r="D284" s="135">
        <v>260900</v>
      </c>
      <c r="E284" s="135">
        <v>297700</v>
      </c>
      <c r="F284" s="135">
        <v>345400</v>
      </c>
      <c r="G284" s="142"/>
      <c r="H284" s="142"/>
      <c r="I284" s="142"/>
      <c r="J284" s="142"/>
    </row>
    <row r="285" spans="1:10" ht="17.25">
      <c r="A285" s="126" t="s">
        <v>428</v>
      </c>
      <c r="B285" s="135">
        <v>178200</v>
      </c>
      <c r="C285" s="135">
        <v>216200</v>
      </c>
      <c r="D285" s="135">
        <v>262700</v>
      </c>
      <c r="E285" s="135">
        <v>299800</v>
      </c>
      <c r="F285" s="135">
        <v>347100</v>
      </c>
      <c r="G285" s="142"/>
      <c r="H285" s="142"/>
      <c r="I285" s="142"/>
      <c r="J285" s="142"/>
    </row>
    <row r="286" spans="1:10" ht="17.25">
      <c r="A286" s="126" t="s">
        <v>429</v>
      </c>
      <c r="B286" s="135">
        <v>180000</v>
      </c>
      <c r="C286" s="135">
        <v>218600</v>
      </c>
      <c r="D286" s="135">
        <v>264400</v>
      </c>
      <c r="E286" s="135">
        <v>301900</v>
      </c>
      <c r="F286" s="135">
        <v>349100</v>
      </c>
      <c r="G286" s="142"/>
      <c r="H286" s="142"/>
      <c r="I286" s="142"/>
      <c r="J286" s="142"/>
    </row>
    <row r="287" spans="1:10" ht="17.25">
      <c r="A287" s="126" t="s">
        <v>430</v>
      </c>
      <c r="B287" s="135">
        <v>181700</v>
      </c>
      <c r="C287" s="135">
        <v>221200</v>
      </c>
      <c r="D287" s="135">
        <v>265900</v>
      </c>
      <c r="E287" s="135">
        <v>303900</v>
      </c>
      <c r="F287" s="135">
        <v>351100</v>
      </c>
      <c r="G287" s="142"/>
      <c r="H287" s="142"/>
      <c r="I287" s="142"/>
      <c r="J287" s="142"/>
    </row>
    <row r="288" spans="1:10" ht="17.25">
      <c r="A288" s="126" t="s">
        <v>431</v>
      </c>
      <c r="B288" s="135">
        <v>183100</v>
      </c>
      <c r="C288" s="135">
        <v>223600</v>
      </c>
      <c r="D288" s="135">
        <v>267500</v>
      </c>
      <c r="E288" s="135">
        <v>306000</v>
      </c>
      <c r="F288" s="135">
        <v>352600</v>
      </c>
      <c r="G288" s="142"/>
      <c r="H288" s="142"/>
      <c r="I288" s="142"/>
      <c r="J288" s="142"/>
    </row>
    <row r="289" spans="1:10" ht="17.25">
      <c r="A289" s="126" t="s">
        <v>432</v>
      </c>
      <c r="B289" s="135">
        <v>184600</v>
      </c>
      <c r="C289" s="135">
        <v>226100</v>
      </c>
      <c r="D289" s="135">
        <v>269300</v>
      </c>
      <c r="E289" s="135">
        <v>308400</v>
      </c>
      <c r="F289" s="135">
        <v>354600</v>
      </c>
      <c r="G289" s="142"/>
      <c r="H289" s="142"/>
      <c r="I289" s="142"/>
      <c r="J289" s="142"/>
    </row>
    <row r="290" spans="1:10" ht="17.25">
      <c r="A290" s="126" t="s">
        <v>433</v>
      </c>
      <c r="B290" s="135">
        <v>186300</v>
      </c>
      <c r="C290" s="135">
        <v>228800</v>
      </c>
      <c r="D290" s="135">
        <v>271000</v>
      </c>
      <c r="E290" s="135">
        <v>310600</v>
      </c>
      <c r="F290" s="135">
        <v>356700</v>
      </c>
      <c r="G290" s="142"/>
      <c r="H290" s="142"/>
      <c r="I290" s="142"/>
      <c r="J290" s="142"/>
    </row>
    <row r="291" spans="1:10" ht="17.25">
      <c r="A291" s="126" t="s">
        <v>434</v>
      </c>
      <c r="B291" s="135">
        <v>187900</v>
      </c>
      <c r="C291" s="135">
        <v>231300</v>
      </c>
      <c r="D291" s="135">
        <v>272700</v>
      </c>
      <c r="E291" s="135">
        <v>312800</v>
      </c>
      <c r="F291" s="135">
        <v>358800</v>
      </c>
      <c r="G291" s="142"/>
      <c r="H291" s="142"/>
      <c r="I291" s="142"/>
      <c r="J291" s="142"/>
    </row>
    <row r="292" spans="1:10" ht="17.25">
      <c r="A292" s="126" t="s">
        <v>435</v>
      </c>
      <c r="B292" s="135">
        <v>189400</v>
      </c>
      <c r="C292" s="135">
        <v>233600</v>
      </c>
      <c r="D292" s="135">
        <v>274200</v>
      </c>
      <c r="E292" s="135">
        <v>315000</v>
      </c>
      <c r="F292" s="135">
        <v>360800</v>
      </c>
      <c r="G292" s="142"/>
      <c r="H292" s="142"/>
      <c r="I292" s="142"/>
      <c r="J292" s="142"/>
    </row>
    <row r="293" spans="1:10" ht="17.25">
      <c r="A293" s="126" t="s">
        <v>436</v>
      </c>
      <c r="B293" s="135">
        <v>191100</v>
      </c>
      <c r="C293" s="135">
        <v>235800</v>
      </c>
      <c r="D293" s="135">
        <v>275700</v>
      </c>
      <c r="E293" s="135">
        <v>317200</v>
      </c>
      <c r="F293" s="135">
        <v>363000</v>
      </c>
      <c r="G293" s="142"/>
      <c r="H293" s="142"/>
      <c r="I293" s="142"/>
      <c r="J293" s="142"/>
    </row>
    <row r="294" spans="1:10" ht="17.25">
      <c r="A294" s="126" t="s">
        <v>437</v>
      </c>
      <c r="B294" s="135">
        <v>192900</v>
      </c>
      <c r="C294" s="135">
        <v>238000</v>
      </c>
      <c r="D294" s="135">
        <v>277300</v>
      </c>
      <c r="E294" s="135">
        <v>319300</v>
      </c>
      <c r="F294" s="135">
        <v>365100</v>
      </c>
      <c r="G294" s="142"/>
      <c r="H294" s="142"/>
      <c r="I294" s="142"/>
      <c r="J294" s="142"/>
    </row>
    <row r="295" spans="1:10" ht="17.25">
      <c r="A295" s="126" t="s">
        <v>438</v>
      </c>
      <c r="B295" s="135">
        <v>194600</v>
      </c>
      <c r="C295" s="135">
        <v>240200</v>
      </c>
      <c r="D295" s="135">
        <v>278700</v>
      </c>
      <c r="E295" s="135">
        <v>321200</v>
      </c>
      <c r="F295" s="135">
        <v>367300</v>
      </c>
      <c r="G295" s="142"/>
      <c r="H295" s="142"/>
      <c r="I295" s="142"/>
      <c r="J295" s="142"/>
    </row>
    <row r="296" spans="1:10" ht="17.25">
      <c r="A296" s="126" t="s">
        <v>439</v>
      </c>
      <c r="B296" s="135">
        <v>196200</v>
      </c>
      <c r="C296" s="135">
        <v>242000</v>
      </c>
      <c r="D296" s="135">
        <v>280000</v>
      </c>
      <c r="E296" s="135">
        <v>323000</v>
      </c>
      <c r="F296" s="135">
        <v>369400</v>
      </c>
      <c r="G296" s="142"/>
      <c r="H296" s="142"/>
      <c r="I296" s="142"/>
      <c r="J296" s="142"/>
    </row>
    <row r="297" spans="1:10" ht="17.25">
      <c r="A297" s="126" t="s">
        <v>440</v>
      </c>
      <c r="B297" s="135">
        <v>198200</v>
      </c>
      <c r="C297" s="135">
        <v>243600</v>
      </c>
      <c r="D297" s="135">
        <v>281100</v>
      </c>
      <c r="E297" s="135">
        <v>323900</v>
      </c>
      <c r="F297" s="135">
        <v>371200</v>
      </c>
      <c r="G297" s="142"/>
      <c r="H297" s="142"/>
      <c r="I297" s="142"/>
      <c r="J297" s="142"/>
    </row>
    <row r="298" spans="1:10" ht="17.25">
      <c r="A298" s="126" t="s">
        <v>441</v>
      </c>
      <c r="B298" s="135">
        <v>200100</v>
      </c>
      <c r="C298" s="135">
        <v>245100</v>
      </c>
      <c r="D298" s="135">
        <v>282200</v>
      </c>
      <c r="E298" s="135">
        <v>324700</v>
      </c>
      <c r="F298" s="135">
        <v>372600</v>
      </c>
      <c r="G298" s="142"/>
      <c r="H298" s="142"/>
      <c r="I298" s="142"/>
      <c r="J298" s="142"/>
    </row>
    <row r="299" spans="1:10" ht="17.25">
      <c r="A299" s="126" t="s">
        <v>442</v>
      </c>
      <c r="B299" s="135">
        <v>202000</v>
      </c>
      <c r="C299" s="135">
        <v>246400</v>
      </c>
      <c r="D299" s="135">
        <v>283200</v>
      </c>
      <c r="E299" s="135">
        <v>325600</v>
      </c>
      <c r="F299" s="135">
        <v>374100</v>
      </c>
      <c r="G299" s="142"/>
      <c r="H299" s="142"/>
      <c r="I299" s="142"/>
      <c r="J299" s="142"/>
    </row>
    <row r="300" spans="1:10" ht="17.25">
      <c r="A300" s="126" t="s">
        <v>443</v>
      </c>
      <c r="B300" s="135">
        <v>203700</v>
      </c>
      <c r="C300" s="135">
        <v>247900</v>
      </c>
      <c r="D300" s="135">
        <v>284200</v>
      </c>
      <c r="E300" s="135">
        <v>326500</v>
      </c>
      <c r="F300" s="135">
        <v>375900</v>
      </c>
      <c r="G300" s="142"/>
      <c r="H300" s="142"/>
      <c r="I300" s="142"/>
      <c r="J300" s="142"/>
    </row>
    <row r="301" spans="1:10" ht="17.25">
      <c r="A301" s="126" t="s">
        <v>444</v>
      </c>
      <c r="B301" s="135">
        <v>205300</v>
      </c>
      <c r="C301" s="135">
        <v>248900</v>
      </c>
      <c r="D301" s="135">
        <v>285600</v>
      </c>
      <c r="E301" s="135">
        <v>327600</v>
      </c>
      <c r="F301" s="135">
        <v>378200</v>
      </c>
      <c r="G301" s="142"/>
      <c r="H301" s="142"/>
      <c r="I301" s="142"/>
      <c r="J301" s="142"/>
    </row>
    <row r="302" spans="1:10" ht="17.25">
      <c r="A302" s="126" t="s">
        <v>445</v>
      </c>
      <c r="B302" s="135">
        <v>207200</v>
      </c>
      <c r="C302" s="135">
        <v>249800</v>
      </c>
      <c r="D302" s="135">
        <v>286900</v>
      </c>
      <c r="E302" s="135">
        <v>328600</v>
      </c>
      <c r="F302" s="135">
        <v>380500</v>
      </c>
      <c r="G302" s="142"/>
      <c r="H302" s="142"/>
      <c r="I302" s="142"/>
      <c r="J302" s="142"/>
    </row>
    <row r="303" spans="1:10" ht="17.25">
      <c r="A303" s="126" t="s">
        <v>446</v>
      </c>
      <c r="B303" s="135">
        <v>209000</v>
      </c>
      <c r="C303" s="135">
        <v>250700</v>
      </c>
      <c r="D303" s="135">
        <v>288000</v>
      </c>
      <c r="E303" s="135">
        <v>329800</v>
      </c>
      <c r="F303" s="135">
        <v>382600</v>
      </c>
      <c r="G303" s="142"/>
      <c r="H303" s="142"/>
      <c r="I303" s="142"/>
      <c r="J303" s="142"/>
    </row>
    <row r="304" spans="1:10" ht="17.25">
      <c r="A304" s="126" t="s">
        <v>447</v>
      </c>
      <c r="B304" s="135">
        <v>210500</v>
      </c>
      <c r="C304" s="135">
        <v>252000</v>
      </c>
      <c r="D304" s="135">
        <v>289100</v>
      </c>
      <c r="E304" s="135">
        <v>330800</v>
      </c>
      <c r="F304" s="135">
        <v>384300</v>
      </c>
      <c r="G304" s="142"/>
      <c r="H304" s="142"/>
      <c r="I304" s="142"/>
      <c r="J304" s="142"/>
    </row>
    <row r="305" spans="1:10" ht="17.25">
      <c r="A305" s="126" t="s">
        <v>448</v>
      </c>
      <c r="B305" s="135">
        <v>212400</v>
      </c>
      <c r="C305" s="135">
        <v>252600</v>
      </c>
      <c r="D305" s="135">
        <v>290300</v>
      </c>
      <c r="E305" s="135">
        <v>332000</v>
      </c>
      <c r="F305" s="135">
        <v>386200</v>
      </c>
      <c r="G305" s="142"/>
      <c r="H305" s="142"/>
      <c r="I305" s="142"/>
      <c r="J305" s="142"/>
    </row>
    <row r="306" spans="1:10" ht="17.25">
      <c r="A306" s="126" t="s">
        <v>449</v>
      </c>
      <c r="B306" s="135">
        <v>214500</v>
      </c>
      <c r="C306" s="135">
        <v>253400</v>
      </c>
      <c r="D306" s="135">
        <v>291600</v>
      </c>
      <c r="E306" s="135">
        <v>333400</v>
      </c>
      <c r="F306" s="135">
        <v>388100</v>
      </c>
      <c r="G306" s="142"/>
      <c r="H306" s="142"/>
      <c r="I306" s="142"/>
      <c r="J306" s="142"/>
    </row>
    <row r="307" spans="1:10" ht="17.25">
      <c r="A307" s="126" t="s">
        <v>450</v>
      </c>
      <c r="B307" s="135">
        <v>216400</v>
      </c>
      <c r="C307" s="135">
        <v>254200</v>
      </c>
      <c r="D307" s="135">
        <v>292600</v>
      </c>
      <c r="E307" s="135">
        <v>334800</v>
      </c>
      <c r="F307" s="135">
        <v>389900</v>
      </c>
      <c r="G307" s="142"/>
      <c r="H307" s="142"/>
      <c r="I307" s="142"/>
      <c r="J307" s="142"/>
    </row>
    <row r="308" spans="1:10">
      <c r="A308" s="126" t="s">
        <v>451</v>
      </c>
      <c r="B308" s="135">
        <v>218200</v>
      </c>
      <c r="C308" s="135">
        <v>255300</v>
      </c>
      <c r="D308" s="135">
        <v>293300</v>
      </c>
      <c r="E308" s="135">
        <v>336000</v>
      </c>
      <c r="F308" s="135">
        <v>391600</v>
      </c>
    </row>
    <row r="309" spans="1:10">
      <c r="A309" s="126" t="s">
        <v>452</v>
      </c>
      <c r="B309" s="135">
        <v>219500</v>
      </c>
      <c r="C309" s="135">
        <v>256100</v>
      </c>
      <c r="D309" s="135">
        <v>294700</v>
      </c>
      <c r="E309" s="135">
        <v>337100</v>
      </c>
      <c r="F309" s="135">
        <v>393100</v>
      </c>
    </row>
    <row r="310" spans="1:10">
      <c r="A310" s="126" t="s">
        <v>453</v>
      </c>
      <c r="B310" s="135">
        <v>221100</v>
      </c>
      <c r="C310" s="135">
        <v>256900</v>
      </c>
      <c r="D310" s="135">
        <v>295700</v>
      </c>
      <c r="E310" s="135">
        <v>338100</v>
      </c>
      <c r="F310" s="135">
        <v>394700</v>
      </c>
    </row>
    <row r="311" spans="1:10">
      <c r="A311" s="126" t="s">
        <v>454</v>
      </c>
      <c r="B311" s="135">
        <v>222300</v>
      </c>
      <c r="C311" s="135">
        <v>257500</v>
      </c>
      <c r="D311" s="135">
        <v>296800</v>
      </c>
      <c r="E311" s="135">
        <v>339500</v>
      </c>
      <c r="F311" s="135">
        <v>396400</v>
      </c>
    </row>
    <row r="312" spans="1:10">
      <c r="A312" s="126" t="s">
        <v>455</v>
      </c>
      <c r="B312" s="135">
        <v>223400</v>
      </c>
      <c r="C312" s="135">
        <v>258000</v>
      </c>
      <c r="D312" s="135">
        <v>297600</v>
      </c>
      <c r="E312" s="135">
        <v>340900</v>
      </c>
      <c r="F312" s="135">
        <v>397900</v>
      </c>
    </row>
    <row r="313" spans="1:10">
      <c r="A313" s="126" t="s">
        <v>456</v>
      </c>
      <c r="B313" s="135">
        <v>225000</v>
      </c>
      <c r="C313" s="135">
        <v>258400</v>
      </c>
      <c r="D313" s="135">
        <v>298300</v>
      </c>
      <c r="E313" s="135">
        <v>341900</v>
      </c>
      <c r="F313" s="135">
        <v>399200</v>
      </c>
    </row>
    <row r="314" spans="1:10">
      <c r="A314" s="126" t="s">
        <v>457</v>
      </c>
      <c r="B314" s="135">
        <v>226400</v>
      </c>
      <c r="C314" s="135">
        <v>258900</v>
      </c>
      <c r="D314" s="135">
        <v>299000</v>
      </c>
      <c r="E314" s="135">
        <v>343000</v>
      </c>
      <c r="F314" s="135">
        <v>400600</v>
      </c>
    </row>
    <row r="315" spans="1:10">
      <c r="A315" s="126" t="s">
        <v>458</v>
      </c>
      <c r="B315" s="135">
        <v>227700</v>
      </c>
      <c r="C315" s="135">
        <v>259400</v>
      </c>
      <c r="D315" s="135">
        <v>299700</v>
      </c>
      <c r="E315" s="135">
        <v>344100</v>
      </c>
      <c r="F315" s="135">
        <v>401900</v>
      </c>
    </row>
    <row r="316" spans="1:10">
      <c r="A316" s="126" t="s">
        <v>459</v>
      </c>
      <c r="B316" s="135">
        <v>229100</v>
      </c>
      <c r="C316" s="135">
        <v>259900</v>
      </c>
      <c r="D316" s="135">
        <v>300300</v>
      </c>
      <c r="E316" s="135">
        <v>344900</v>
      </c>
      <c r="F316" s="135">
        <v>402400</v>
      </c>
    </row>
    <row r="317" spans="1:10">
      <c r="A317" s="126" t="s">
        <v>460</v>
      </c>
      <c r="B317" s="135">
        <v>230300</v>
      </c>
      <c r="C317" s="135">
        <v>260300</v>
      </c>
      <c r="D317" s="135">
        <v>300800</v>
      </c>
      <c r="E317" s="135">
        <v>345900</v>
      </c>
      <c r="F317" s="135">
        <v>403700</v>
      </c>
    </row>
    <row r="318" spans="1:10">
      <c r="A318" s="126" t="s">
        <v>461</v>
      </c>
      <c r="B318" s="135">
        <v>231400</v>
      </c>
      <c r="C318" s="135">
        <v>260700</v>
      </c>
      <c r="D318" s="135">
        <v>301300</v>
      </c>
      <c r="E318" s="135">
        <v>347000</v>
      </c>
      <c r="F318" s="135">
        <v>404900</v>
      </c>
    </row>
    <row r="319" spans="1:10">
      <c r="A319" s="126" t="s">
        <v>462</v>
      </c>
      <c r="B319" s="135">
        <v>232600</v>
      </c>
      <c r="C319" s="135">
        <v>261100</v>
      </c>
      <c r="D319" s="135">
        <v>301800</v>
      </c>
      <c r="E319" s="135">
        <v>348100</v>
      </c>
      <c r="F319" s="135">
        <v>406200</v>
      </c>
    </row>
    <row r="320" spans="1:10">
      <c r="A320" s="126" t="s">
        <v>463</v>
      </c>
      <c r="B320" s="135">
        <v>233800</v>
      </c>
      <c r="C320" s="135">
        <v>261700</v>
      </c>
      <c r="D320" s="135">
        <v>302300</v>
      </c>
      <c r="E320" s="135">
        <v>349200</v>
      </c>
      <c r="F320" s="135">
        <v>407600</v>
      </c>
    </row>
    <row r="321" spans="1:6">
      <c r="A321" s="126" t="s">
        <v>464</v>
      </c>
      <c r="B321" s="135">
        <v>234800</v>
      </c>
      <c r="C321" s="135">
        <v>262300</v>
      </c>
      <c r="D321" s="135">
        <v>303000</v>
      </c>
      <c r="E321" s="135">
        <v>350400</v>
      </c>
      <c r="F321" s="135">
        <v>409000</v>
      </c>
    </row>
    <row r="322" spans="1:6">
      <c r="A322" s="126" t="s">
        <v>465</v>
      </c>
      <c r="B322" s="135">
        <v>235800</v>
      </c>
      <c r="C322" s="135">
        <v>262800</v>
      </c>
      <c r="D322" s="135">
        <v>303900</v>
      </c>
      <c r="E322" s="135">
        <v>351600</v>
      </c>
      <c r="F322" s="135">
        <v>410300</v>
      </c>
    </row>
    <row r="323" spans="1:6">
      <c r="A323" s="126" t="s">
        <v>466</v>
      </c>
      <c r="B323" s="135">
        <v>236800</v>
      </c>
      <c r="C323" s="135">
        <v>263200</v>
      </c>
      <c r="D323" s="135">
        <v>304800</v>
      </c>
      <c r="E323" s="135">
        <v>352800</v>
      </c>
      <c r="F323" s="135">
        <v>411600</v>
      </c>
    </row>
    <row r="324" spans="1:6">
      <c r="A324" s="126" t="s">
        <v>467</v>
      </c>
      <c r="B324" s="135">
        <v>238200</v>
      </c>
      <c r="C324" s="135">
        <v>263600</v>
      </c>
      <c r="D324" s="135">
        <v>305800</v>
      </c>
      <c r="E324" s="135">
        <v>353600</v>
      </c>
      <c r="F324" s="135">
        <v>412800</v>
      </c>
    </row>
    <row r="325" spans="1:6">
      <c r="A325" s="126" t="s">
        <v>468</v>
      </c>
      <c r="B325" s="135">
        <v>239300</v>
      </c>
      <c r="C325" s="135">
        <v>263900</v>
      </c>
      <c r="D325" s="135">
        <v>306700</v>
      </c>
      <c r="E325" s="135">
        <v>354800</v>
      </c>
      <c r="F325" s="135">
        <v>413700</v>
      </c>
    </row>
    <row r="326" spans="1:6">
      <c r="A326" s="126" t="s">
        <v>469</v>
      </c>
      <c r="B326" s="135">
        <v>240200</v>
      </c>
      <c r="C326" s="135">
        <v>264200</v>
      </c>
      <c r="D326" s="135">
        <v>307500</v>
      </c>
      <c r="E326" s="135">
        <v>356100</v>
      </c>
      <c r="F326" s="135">
        <v>414600</v>
      </c>
    </row>
    <row r="327" spans="1:6">
      <c r="A327" s="126" t="s">
        <v>470</v>
      </c>
      <c r="B327" s="135">
        <v>241100</v>
      </c>
      <c r="C327" s="135">
        <v>264400</v>
      </c>
      <c r="D327" s="135">
        <v>308300</v>
      </c>
      <c r="E327" s="135">
        <v>357400</v>
      </c>
      <c r="F327" s="135">
        <v>415300</v>
      </c>
    </row>
    <row r="328" spans="1:6">
      <c r="A328" s="126" t="s">
        <v>471</v>
      </c>
      <c r="B328" s="135">
        <v>242200</v>
      </c>
      <c r="C328" s="135">
        <v>264600</v>
      </c>
      <c r="D328" s="135">
        <v>309000</v>
      </c>
      <c r="E328" s="135">
        <v>358700</v>
      </c>
      <c r="F328" s="135">
        <v>415500</v>
      </c>
    </row>
    <row r="329" spans="1:6">
      <c r="A329" s="126" t="s">
        <v>472</v>
      </c>
      <c r="B329" s="135">
        <v>243100</v>
      </c>
      <c r="C329" s="135">
        <v>264900</v>
      </c>
      <c r="D329" s="135">
        <v>309700</v>
      </c>
      <c r="E329" s="135">
        <v>360000</v>
      </c>
      <c r="F329" s="135">
        <v>415900</v>
      </c>
    </row>
    <row r="330" spans="1:6">
      <c r="A330" s="126" t="s">
        <v>473</v>
      </c>
      <c r="B330" s="135">
        <v>244000</v>
      </c>
      <c r="C330" s="135">
        <v>265200</v>
      </c>
      <c r="D330" s="135">
        <v>310400</v>
      </c>
      <c r="E330" s="135">
        <v>361300</v>
      </c>
      <c r="F330" s="135">
        <v>416300</v>
      </c>
    </row>
    <row r="331" spans="1:6">
      <c r="A331" s="126" t="s">
        <v>474</v>
      </c>
      <c r="B331" s="135">
        <v>244900</v>
      </c>
      <c r="C331" s="135">
        <v>265400</v>
      </c>
      <c r="D331" s="135">
        <v>311100</v>
      </c>
      <c r="E331" s="135">
        <v>362400</v>
      </c>
      <c r="F331" s="135">
        <v>416800</v>
      </c>
    </row>
    <row r="332" spans="1:6">
      <c r="A332" s="126" t="s">
        <v>475</v>
      </c>
      <c r="B332" s="135">
        <v>245700</v>
      </c>
      <c r="C332" s="135">
        <v>265600</v>
      </c>
      <c r="D332" s="135">
        <v>311900</v>
      </c>
      <c r="E332" s="135">
        <v>363000</v>
      </c>
      <c r="F332" s="135">
        <v>417100</v>
      </c>
    </row>
    <row r="333" spans="1:6">
      <c r="A333" s="126" t="s">
        <v>476</v>
      </c>
      <c r="B333" s="135">
        <v>246500</v>
      </c>
      <c r="C333" s="135">
        <v>265900</v>
      </c>
      <c r="D333" s="135">
        <v>312800</v>
      </c>
      <c r="E333" s="135">
        <v>364200</v>
      </c>
      <c r="F333" s="135">
        <v>417300</v>
      </c>
    </row>
    <row r="334" spans="1:6">
      <c r="A334" s="126" t="s">
        <v>477</v>
      </c>
      <c r="B334" s="135">
        <v>247300</v>
      </c>
      <c r="C334" s="135">
        <v>266200</v>
      </c>
      <c r="D334" s="135">
        <v>313600</v>
      </c>
      <c r="E334" s="135">
        <v>365300</v>
      </c>
      <c r="F334" s="135">
        <v>417700</v>
      </c>
    </row>
    <row r="335" spans="1:6">
      <c r="A335" s="126" t="s">
        <v>478</v>
      </c>
      <c r="B335" s="135">
        <v>248100</v>
      </c>
      <c r="C335" s="135">
        <v>266400</v>
      </c>
      <c r="D335" s="135">
        <v>314200</v>
      </c>
      <c r="E335" s="135">
        <v>366600</v>
      </c>
      <c r="F335" s="135">
        <v>418100</v>
      </c>
    </row>
    <row r="336" spans="1:6">
      <c r="A336" s="126" t="s">
        <v>479</v>
      </c>
      <c r="B336" s="135">
        <v>248900</v>
      </c>
      <c r="C336" s="135">
        <v>266600</v>
      </c>
      <c r="D336" s="135">
        <v>314700</v>
      </c>
      <c r="E336" s="135">
        <v>367700</v>
      </c>
      <c r="F336" s="135">
        <v>418400</v>
      </c>
    </row>
    <row r="337" spans="1:6">
      <c r="A337" s="126" t="s">
        <v>480</v>
      </c>
      <c r="B337" s="135">
        <v>249700</v>
      </c>
      <c r="C337" s="135">
        <v>266900</v>
      </c>
      <c r="D337" s="135">
        <v>315100</v>
      </c>
      <c r="E337" s="135">
        <v>368300</v>
      </c>
      <c r="F337" s="135">
        <v>418900</v>
      </c>
    </row>
    <row r="338" spans="1:6">
      <c r="A338" s="126" t="s">
        <v>481</v>
      </c>
      <c r="B338" s="135">
        <v>250600</v>
      </c>
      <c r="C338" s="135">
        <v>267200</v>
      </c>
      <c r="D338" s="135">
        <v>315500</v>
      </c>
      <c r="E338" s="135">
        <v>368800</v>
      </c>
      <c r="F338" s="135">
        <v>419500</v>
      </c>
    </row>
    <row r="339" spans="1:6">
      <c r="A339" s="126" t="s">
        <v>482</v>
      </c>
      <c r="B339" s="135">
        <v>251400</v>
      </c>
      <c r="C339" s="135">
        <v>267400</v>
      </c>
      <c r="D339" s="135">
        <v>315900</v>
      </c>
      <c r="E339" s="135">
        <v>369300</v>
      </c>
      <c r="F339" s="135">
        <v>420000</v>
      </c>
    </row>
    <row r="340" spans="1:6">
      <c r="A340" s="126" t="s">
        <v>483</v>
      </c>
      <c r="B340" s="135">
        <v>251900</v>
      </c>
      <c r="C340" s="135">
        <v>267600</v>
      </c>
      <c r="D340" s="135">
        <v>316200</v>
      </c>
      <c r="E340" s="135">
        <v>369600</v>
      </c>
      <c r="F340" s="135">
        <v>420600</v>
      </c>
    </row>
    <row r="341" spans="1:6">
      <c r="A341" s="126" t="s">
        <v>484</v>
      </c>
      <c r="B341" s="135">
        <v>252700</v>
      </c>
      <c r="C341" s="135">
        <v>267800</v>
      </c>
      <c r="D341" s="135">
        <v>316700</v>
      </c>
      <c r="E341" s="135">
        <v>370000</v>
      </c>
      <c r="F341" s="135">
        <v>421200</v>
      </c>
    </row>
    <row r="342" spans="1:6">
      <c r="A342" s="126" t="s">
        <v>485</v>
      </c>
      <c r="B342" s="135">
        <v>253400</v>
      </c>
      <c r="C342" s="135">
        <v>268000</v>
      </c>
      <c r="D342" s="135">
        <v>317200</v>
      </c>
      <c r="E342" s="135">
        <v>370400</v>
      </c>
      <c r="F342" s="135">
        <v>421700</v>
      </c>
    </row>
    <row r="343" spans="1:6">
      <c r="A343" s="126" t="s">
        <v>486</v>
      </c>
      <c r="B343" s="135">
        <v>254100</v>
      </c>
      <c r="C343" s="135">
        <v>268300</v>
      </c>
      <c r="D343" s="135">
        <v>317700</v>
      </c>
      <c r="E343" s="135">
        <v>370800</v>
      </c>
      <c r="F343" s="135">
        <v>422200</v>
      </c>
    </row>
    <row r="344" spans="1:6">
      <c r="A344" s="126" t="s">
        <v>487</v>
      </c>
      <c r="B344" s="135">
        <v>254800</v>
      </c>
      <c r="C344" s="135">
        <v>268600</v>
      </c>
      <c r="D344" s="135">
        <v>318300</v>
      </c>
      <c r="E344" s="135">
        <v>371000</v>
      </c>
      <c r="F344" s="135">
        <v>422800</v>
      </c>
    </row>
    <row r="345" spans="1:6">
      <c r="A345" s="126" t="s">
        <v>488</v>
      </c>
      <c r="B345" s="135">
        <v>255300</v>
      </c>
      <c r="C345" s="135"/>
      <c r="D345" s="135"/>
      <c r="E345" s="135">
        <v>371300</v>
      </c>
      <c r="F345" s="135">
        <v>423300</v>
      </c>
    </row>
    <row r="346" spans="1:6">
      <c r="A346" s="126" t="s">
        <v>489</v>
      </c>
      <c r="B346" s="135">
        <v>255800</v>
      </c>
      <c r="C346" s="135"/>
      <c r="D346" s="135"/>
      <c r="E346" s="135">
        <v>371700</v>
      </c>
      <c r="F346" s="135">
        <v>423900</v>
      </c>
    </row>
    <row r="347" spans="1:6">
      <c r="A347" s="126" t="s">
        <v>490</v>
      </c>
      <c r="B347" s="135">
        <v>256300</v>
      </c>
      <c r="C347" s="135"/>
      <c r="D347" s="135"/>
      <c r="E347" s="135">
        <v>372000</v>
      </c>
      <c r="F347" s="135">
        <v>424500</v>
      </c>
    </row>
    <row r="348" spans="1:6">
      <c r="A348" s="126" t="s">
        <v>491</v>
      </c>
      <c r="B348" s="135">
        <v>256700</v>
      </c>
      <c r="C348" s="135"/>
      <c r="D348" s="135"/>
      <c r="E348" s="135">
        <v>372400</v>
      </c>
      <c r="F348" s="135">
        <v>425000</v>
      </c>
    </row>
    <row r="349" spans="1:6">
      <c r="A349" s="126" t="s">
        <v>492</v>
      </c>
      <c r="B349" s="135">
        <v>257000</v>
      </c>
      <c r="C349" s="135"/>
      <c r="D349" s="135"/>
      <c r="E349" s="135">
        <v>372600</v>
      </c>
      <c r="F349" s="135">
        <v>425600</v>
      </c>
    </row>
    <row r="350" spans="1:6">
      <c r="A350" s="126" t="s">
        <v>493</v>
      </c>
      <c r="B350" s="135">
        <v>257300</v>
      </c>
      <c r="C350" s="135"/>
      <c r="D350" s="135"/>
      <c r="E350" s="135">
        <v>373000</v>
      </c>
      <c r="F350" s="135">
        <v>426100</v>
      </c>
    </row>
    <row r="351" spans="1:6">
      <c r="A351" s="126" t="s">
        <v>494</v>
      </c>
      <c r="B351" s="135">
        <v>257500</v>
      </c>
      <c r="C351" s="135"/>
      <c r="D351" s="135"/>
      <c r="E351" s="135">
        <v>373300</v>
      </c>
      <c r="F351" s="135">
        <v>426700</v>
      </c>
    </row>
    <row r="352" spans="1:6">
      <c r="A352" s="126" t="s">
        <v>495</v>
      </c>
      <c r="B352" s="135">
        <v>257700</v>
      </c>
      <c r="C352" s="135"/>
      <c r="D352" s="135"/>
      <c r="E352" s="135">
        <v>373600</v>
      </c>
      <c r="F352" s="135">
        <v>427200</v>
      </c>
    </row>
    <row r="353" spans="1:6">
      <c r="A353" s="126" t="s">
        <v>496</v>
      </c>
      <c r="B353" s="135">
        <v>258000</v>
      </c>
      <c r="C353" s="135"/>
      <c r="D353" s="135"/>
      <c r="E353" s="135">
        <v>374100</v>
      </c>
      <c r="F353" s="135">
        <v>427800</v>
      </c>
    </row>
    <row r="354" spans="1:6">
      <c r="A354" s="126" t="s">
        <v>497</v>
      </c>
      <c r="B354" s="135">
        <v>258300</v>
      </c>
      <c r="C354" s="135"/>
      <c r="D354" s="135"/>
      <c r="E354" s="135">
        <v>374600</v>
      </c>
      <c r="F354" s="135">
        <v>428500</v>
      </c>
    </row>
    <row r="355" spans="1:6">
      <c r="A355" s="126" t="s">
        <v>498</v>
      </c>
      <c r="B355" s="135">
        <v>258500</v>
      </c>
      <c r="C355" s="135"/>
      <c r="D355" s="135"/>
      <c r="E355" s="135">
        <v>375000</v>
      </c>
      <c r="F355" s="135">
        <v>429100</v>
      </c>
    </row>
    <row r="356" spans="1:6">
      <c r="A356" s="126" t="s">
        <v>499</v>
      </c>
      <c r="B356" s="135">
        <v>258700</v>
      </c>
      <c r="C356" s="135"/>
      <c r="D356" s="135"/>
      <c r="E356" s="135">
        <v>375400</v>
      </c>
      <c r="F356" s="135">
        <v>429400</v>
      </c>
    </row>
    <row r="357" spans="1:6">
      <c r="A357" s="126" t="s">
        <v>500</v>
      </c>
      <c r="B357" s="135">
        <v>259000</v>
      </c>
      <c r="C357" s="135"/>
      <c r="D357" s="135"/>
      <c r="E357" s="135">
        <v>375800</v>
      </c>
      <c r="F357" s="135">
        <v>430000</v>
      </c>
    </row>
    <row r="358" spans="1:6">
      <c r="A358" s="126" t="s">
        <v>501</v>
      </c>
      <c r="B358" s="135">
        <v>259200</v>
      </c>
      <c r="C358" s="135"/>
      <c r="D358" s="135"/>
      <c r="E358" s="135">
        <v>376300</v>
      </c>
      <c r="F358" s="135">
        <v>430600</v>
      </c>
    </row>
    <row r="359" spans="1:6">
      <c r="A359" s="126" t="s">
        <v>502</v>
      </c>
      <c r="B359" s="135">
        <v>259400</v>
      </c>
      <c r="C359" s="135"/>
      <c r="D359" s="135"/>
      <c r="E359" s="135">
        <v>376800</v>
      </c>
      <c r="F359" s="135">
        <v>431200</v>
      </c>
    </row>
    <row r="360" spans="1:6">
      <c r="A360" s="126" t="s">
        <v>503</v>
      </c>
      <c r="B360" s="135">
        <v>259700</v>
      </c>
      <c r="C360" s="135"/>
      <c r="D360" s="135"/>
      <c r="E360" s="135">
        <v>377200</v>
      </c>
      <c r="F360" s="135">
        <v>431600</v>
      </c>
    </row>
    <row r="361" spans="1:6">
      <c r="A361" s="126" t="s">
        <v>504</v>
      </c>
      <c r="B361" s="135"/>
      <c r="C361" s="135"/>
      <c r="D361" s="135"/>
      <c r="E361" s="135">
        <v>377700</v>
      </c>
      <c r="F361" s="135">
        <v>432100</v>
      </c>
    </row>
    <row r="362" spans="1:6">
      <c r="A362" s="126" t="s">
        <v>505</v>
      </c>
      <c r="B362" s="135"/>
      <c r="C362" s="135"/>
      <c r="D362" s="135"/>
      <c r="E362" s="135">
        <v>378100</v>
      </c>
      <c r="F362" s="135">
        <v>432800</v>
      </c>
    </row>
    <row r="363" spans="1:6">
      <c r="A363" s="126" t="s">
        <v>506</v>
      </c>
      <c r="B363" s="135"/>
      <c r="C363" s="135"/>
      <c r="D363" s="135"/>
      <c r="E363" s="135">
        <v>378500</v>
      </c>
      <c r="F363" s="135">
        <v>433500</v>
      </c>
    </row>
    <row r="364" spans="1:6">
      <c r="A364" s="126" t="s">
        <v>507</v>
      </c>
      <c r="B364" s="135"/>
      <c r="C364" s="135"/>
      <c r="D364" s="135"/>
      <c r="E364" s="135">
        <v>379000</v>
      </c>
      <c r="F364" s="135">
        <v>433700</v>
      </c>
    </row>
    <row r="365" spans="1:6">
      <c r="A365" s="126" t="s">
        <v>508</v>
      </c>
      <c r="B365" s="135"/>
      <c r="C365" s="135"/>
      <c r="D365" s="135"/>
      <c r="E365" s="135">
        <v>379500</v>
      </c>
      <c r="F365" s="135"/>
    </row>
    <row r="366" spans="1:6">
      <c r="A366" s="126" t="s">
        <v>509</v>
      </c>
      <c r="B366" s="135"/>
      <c r="C366" s="135"/>
      <c r="D366" s="135"/>
      <c r="E366" s="135">
        <v>380000</v>
      </c>
      <c r="F366" s="135"/>
    </row>
    <row r="367" spans="1:6">
      <c r="A367" s="126" t="s">
        <v>510</v>
      </c>
      <c r="B367" s="135"/>
      <c r="C367" s="135"/>
      <c r="D367" s="135"/>
      <c r="E367" s="135">
        <v>380500</v>
      </c>
      <c r="F367" s="135"/>
    </row>
    <row r="368" spans="1:6">
      <c r="A368" s="126" t="s">
        <v>511</v>
      </c>
      <c r="B368" s="135"/>
      <c r="C368" s="135"/>
      <c r="D368" s="135"/>
      <c r="E368" s="135">
        <v>380800</v>
      </c>
      <c r="F368" s="135"/>
    </row>
    <row r="369" spans="1:6">
      <c r="A369" s="126" t="s">
        <v>512</v>
      </c>
      <c r="B369" s="135"/>
      <c r="C369" s="135"/>
      <c r="D369" s="135"/>
      <c r="E369" s="135">
        <v>381200</v>
      </c>
      <c r="F369" s="135"/>
    </row>
    <row r="370" spans="1:6">
      <c r="A370" s="126" t="s">
        <v>513</v>
      </c>
      <c r="B370" s="135"/>
      <c r="C370" s="135"/>
      <c r="D370" s="135"/>
      <c r="E370" s="135">
        <v>381700</v>
      </c>
      <c r="F370" s="135"/>
    </row>
    <row r="371" spans="1:6">
      <c r="A371" s="126" t="s">
        <v>514</v>
      </c>
      <c r="B371" s="135"/>
      <c r="C371" s="135"/>
      <c r="D371" s="135"/>
      <c r="E371" s="135">
        <v>382100</v>
      </c>
      <c r="F371" s="135"/>
    </row>
    <row r="372" spans="1:6">
      <c r="A372" s="126" t="s">
        <v>515</v>
      </c>
      <c r="B372" s="135"/>
      <c r="C372" s="135"/>
      <c r="D372" s="135"/>
      <c r="E372" s="135">
        <v>382600</v>
      </c>
      <c r="F372" s="135"/>
    </row>
    <row r="373" spans="1:6">
      <c r="A373" s="126" t="s">
        <v>516</v>
      </c>
      <c r="B373" s="135"/>
      <c r="C373" s="135"/>
      <c r="D373" s="135"/>
      <c r="E373" s="135">
        <v>382900</v>
      </c>
      <c r="F373" s="135"/>
    </row>
    <row r="374" spans="1:6">
      <c r="A374" s="126" t="s">
        <v>517</v>
      </c>
      <c r="B374" s="135"/>
      <c r="C374" s="135"/>
      <c r="D374" s="135"/>
      <c r="E374" s="135">
        <v>383400</v>
      </c>
      <c r="F374" s="135"/>
    </row>
    <row r="375" spans="1:6">
      <c r="A375" s="126" t="s">
        <v>518</v>
      </c>
      <c r="B375" s="135"/>
      <c r="C375" s="135"/>
      <c r="D375" s="135"/>
      <c r="E375" s="135">
        <v>383800</v>
      </c>
      <c r="F375" s="135"/>
    </row>
    <row r="376" spans="1:6">
      <c r="A376" s="143" t="s">
        <v>519</v>
      </c>
      <c r="B376" s="137"/>
      <c r="C376" s="137"/>
      <c r="D376" s="137"/>
      <c r="E376" s="137">
        <v>384400</v>
      </c>
      <c r="F376" s="137"/>
    </row>
    <row r="377" spans="1:6">
      <c r="A377" s="294" t="s">
        <v>520</v>
      </c>
      <c r="B377" s="144"/>
      <c r="C377" s="144"/>
      <c r="D377" s="144"/>
      <c r="E377" s="145"/>
      <c r="F377" s="146"/>
    </row>
    <row r="378" spans="1:6">
      <c r="A378" s="294" t="s">
        <v>521</v>
      </c>
      <c r="B378" s="145"/>
      <c r="C378" s="145"/>
      <c r="D378" s="145"/>
      <c r="E378" s="145"/>
      <c r="F378" s="147"/>
    </row>
    <row r="379" spans="1:6">
      <c r="A379" s="294" t="s">
        <v>522</v>
      </c>
      <c r="B379" s="145"/>
      <c r="C379" s="145"/>
      <c r="D379" s="145"/>
      <c r="E379" s="145"/>
      <c r="F379" s="147"/>
    </row>
    <row r="380" spans="1:6">
      <c r="A380" s="294" t="s">
        <v>523</v>
      </c>
      <c r="B380" s="145"/>
      <c r="C380" s="145"/>
      <c r="D380" s="145"/>
      <c r="E380" s="145"/>
      <c r="F380" s="147"/>
    </row>
    <row r="381" spans="1:6">
      <c r="A381" s="294" t="s">
        <v>524</v>
      </c>
      <c r="B381" s="145"/>
      <c r="C381" s="145"/>
      <c r="D381" s="145"/>
      <c r="E381" s="145"/>
      <c r="F381" s="147"/>
    </row>
    <row r="382" spans="1:6">
      <c r="A382" s="294" t="s">
        <v>525</v>
      </c>
      <c r="B382" s="145"/>
      <c r="C382" s="145"/>
      <c r="D382" s="145"/>
      <c r="E382" s="145"/>
      <c r="F382" s="147"/>
    </row>
    <row r="383" spans="1:6">
      <c r="A383" s="294" t="s">
        <v>526</v>
      </c>
      <c r="B383" s="145"/>
      <c r="C383" s="145"/>
      <c r="D383" s="145"/>
      <c r="E383" s="145"/>
      <c r="F383" s="147"/>
    </row>
    <row r="384" spans="1:6">
      <c r="A384" s="294" t="s">
        <v>527</v>
      </c>
      <c r="B384" s="145"/>
      <c r="C384" s="145"/>
      <c r="D384" s="145"/>
      <c r="E384" s="145"/>
      <c r="F384" s="147"/>
    </row>
    <row r="385" spans="1:6">
      <c r="A385" s="294" t="s">
        <v>528</v>
      </c>
      <c r="B385" s="145"/>
      <c r="C385" s="145"/>
      <c r="D385" s="145"/>
      <c r="E385" s="145"/>
      <c r="F385" s="147"/>
    </row>
    <row r="386" spans="1:6">
      <c r="A386" s="294" t="s">
        <v>529</v>
      </c>
      <c r="B386" s="145"/>
      <c r="C386" s="145"/>
      <c r="D386" s="145"/>
      <c r="E386" s="145"/>
      <c r="F386" s="147"/>
    </row>
    <row r="387" spans="1:6">
      <c r="A387" s="294" t="s">
        <v>530</v>
      </c>
      <c r="B387" s="145"/>
      <c r="C387" s="145"/>
      <c r="D387" s="145"/>
      <c r="E387" s="145"/>
      <c r="F387" s="147"/>
    </row>
    <row r="388" spans="1:6">
      <c r="A388" s="294" t="s">
        <v>531</v>
      </c>
      <c r="B388" s="145"/>
      <c r="C388" s="145"/>
      <c r="D388" s="145"/>
      <c r="E388" s="145"/>
      <c r="F388" s="147"/>
    </row>
    <row r="389" spans="1:6">
      <c r="A389" s="294" t="s">
        <v>532</v>
      </c>
      <c r="B389" s="145"/>
      <c r="C389" s="145"/>
      <c r="D389" s="145"/>
      <c r="E389" s="145"/>
      <c r="F389" s="147"/>
    </row>
    <row r="390" spans="1:6">
      <c r="A390" s="294" t="s">
        <v>533</v>
      </c>
      <c r="B390" s="145"/>
      <c r="C390" s="145"/>
      <c r="D390" s="145"/>
      <c r="E390" s="145"/>
      <c r="F390" s="147"/>
    </row>
    <row r="391" spans="1:6">
      <c r="A391" s="294" t="s">
        <v>534</v>
      </c>
      <c r="B391" s="145"/>
      <c r="C391" s="145"/>
      <c r="D391" s="145"/>
      <c r="E391" s="145"/>
      <c r="F391" s="147"/>
    </row>
    <row r="392" spans="1:6">
      <c r="A392" s="294" t="s">
        <v>535</v>
      </c>
      <c r="B392" s="145"/>
      <c r="C392" s="145"/>
      <c r="D392" s="145"/>
      <c r="E392" s="145"/>
      <c r="F392" s="147"/>
    </row>
    <row r="393" spans="1:6">
      <c r="A393" s="294" t="s">
        <v>536</v>
      </c>
      <c r="B393" s="145"/>
      <c r="C393" s="145"/>
      <c r="D393" s="145"/>
      <c r="E393" s="145"/>
      <c r="F393" s="147"/>
    </row>
    <row r="394" spans="1:6">
      <c r="A394" s="294" t="s">
        <v>537</v>
      </c>
      <c r="B394" s="145"/>
      <c r="C394" s="145"/>
      <c r="D394" s="145"/>
      <c r="E394" s="145"/>
      <c r="F394" s="147"/>
    </row>
    <row r="395" spans="1:6">
      <c r="A395" s="294" t="s">
        <v>538</v>
      </c>
      <c r="B395" s="145"/>
      <c r="C395" s="145"/>
      <c r="D395" s="148"/>
      <c r="E395" s="145"/>
      <c r="F395" s="147"/>
    </row>
    <row r="396" spans="1:6">
      <c r="A396" s="294" t="s">
        <v>539</v>
      </c>
      <c r="B396" s="145"/>
      <c r="C396" s="145"/>
      <c r="D396" s="148"/>
      <c r="E396" s="145"/>
      <c r="F396" s="147"/>
    </row>
    <row r="397" spans="1:6">
      <c r="A397" s="294" t="s">
        <v>540</v>
      </c>
      <c r="B397" s="145"/>
      <c r="C397" s="145"/>
      <c r="D397" s="145"/>
      <c r="E397" s="145"/>
      <c r="F397" s="147"/>
    </row>
    <row r="398" spans="1:6">
      <c r="A398" s="294" t="s">
        <v>541</v>
      </c>
      <c r="B398" s="145"/>
      <c r="C398" s="145"/>
      <c r="D398" s="145"/>
      <c r="E398" s="145"/>
      <c r="F398" s="147"/>
    </row>
    <row r="399" spans="1:6">
      <c r="A399" s="294" t="s">
        <v>542</v>
      </c>
      <c r="B399" s="145"/>
      <c r="C399" s="145"/>
      <c r="D399" s="145"/>
      <c r="E399" s="145"/>
      <c r="F399" s="147"/>
    </row>
    <row r="400" spans="1:6">
      <c r="A400" s="294" t="s">
        <v>543</v>
      </c>
      <c r="B400" s="145"/>
      <c r="C400" s="145"/>
      <c r="D400" s="145"/>
      <c r="E400" s="145"/>
      <c r="F400" s="147"/>
    </row>
    <row r="401" spans="1:6">
      <c r="A401" s="294" t="s">
        <v>544</v>
      </c>
      <c r="B401" s="145"/>
      <c r="C401" s="145"/>
      <c r="D401" s="145"/>
      <c r="E401" s="145"/>
      <c r="F401" s="147"/>
    </row>
    <row r="402" spans="1:6">
      <c r="A402" s="294" t="s">
        <v>545</v>
      </c>
      <c r="B402" s="145"/>
      <c r="C402" s="145"/>
      <c r="D402" s="145"/>
      <c r="E402" s="145"/>
      <c r="F402" s="147"/>
    </row>
    <row r="403" spans="1:6">
      <c r="A403" s="294" t="s">
        <v>546</v>
      </c>
      <c r="B403" s="145"/>
      <c r="C403" s="145"/>
      <c r="D403" s="145"/>
      <c r="E403" s="145"/>
      <c r="F403" s="147"/>
    </row>
    <row r="404" spans="1:6">
      <c r="A404" s="294" t="s">
        <v>547</v>
      </c>
      <c r="B404" s="145"/>
      <c r="C404" s="145"/>
      <c r="D404" s="145"/>
      <c r="E404" s="145"/>
      <c r="F404" s="147"/>
    </row>
    <row r="405" spans="1:6">
      <c r="A405" s="294" t="s">
        <v>548</v>
      </c>
      <c r="B405" s="145"/>
      <c r="C405" s="145"/>
      <c r="D405" s="145"/>
      <c r="E405" s="145"/>
      <c r="F405" s="147"/>
    </row>
    <row r="406" spans="1:6">
      <c r="A406" s="294" t="s">
        <v>549</v>
      </c>
      <c r="B406" s="145"/>
      <c r="C406" s="145"/>
      <c r="D406" s="145"/>
      <c r="E406" s="145"/>
      <c r="F406" s="147"/>
    </row>
    <row r="407" spans="1:6">
      <c r="A407" s="294" t="s">
        <v>550</v>
      </c>
      <c r="B407" s="145"/>
      <c r="C407" s="145"/>
      <c r="D407" s="145"/>
      <c r="E407" s="145"/>
      <c r="F407" s="147"/>
    </row>
    <row r="408" spans="1:6">
      <c r="A408" s="294" t="s">
        <v>551</v>
      </c>
      <c r="B408" s="145"/>
      <c r="C408" s="145"/>
      <c r="D408" s="145"/>
      <c r="E408" s="145"/>
      <c r="F408" s="147"/>
    </row>
    <row r="409" spans="1:6">
      <c r="A409" s="294" t="s">
        <v>552</v>
      </c>
      <c r="B409" s="145"/>
      <c r="C409" s="145"/>
      <c r="D409" s="145"/>
      <c r="E409" s="145"/>
      <c r="F409" s="147"/>
    </row>
    <row r="410" spans="1:6">
      <c r="A410" s="294" t="s">
        <v>553</v>
      </c>
      <c r="B410" s="145"/>
      <c r="C410" s="145"/>
      <c r="D410" s="145"/>
      <c r="E410" s="145"/>
      <c r="F410" s="147"/>
    </row>
    <row r="411" spans="1:6">
      <c r="A411" s="294" t="s">
        <v>554</v>
      </c>
      <c r="B411" s="145"/>
      <c r="C411" s="145"/>
      <c r="D411" s="145"/>
      <c r="E411" s="145"/>
      <c r="F411" s="147"/>
    </row>
    <row r="412" spans="1:6">
      <c r="A412" s="294" t="s">
        <v>555</v>
      </c>
      <c r="B412" s="145"/>
      <c r="C412" s="145"/>
      <c r="D412" s="145"/>
      <c r="E412" s="145"/>
      <c r="F412" s="147"/>
    </row>
    <row r="413" spans="1:6">
      <c r="A413" s="294" t="s">
        <v>556</v>
      </c>
      <c r="B413" s="145"/>
      <c r="C413" s="145"/>
      <c r="D413" s="145"/>
      <c r="E413" s="145"/>
      <c r="F413" s="147"/>
    </row>
    <row r="414" spans="1:6">
      <c r="A414" s="294" t="s">
        <v>557</v>
      </c>
      <c r="B414" s="145"/>
      <c r="C414" s="145"/>
      <c r="D414" s="145"/>
      <c r="E414" s="145"/>
      <c r="F414" s="147"/>
    </row>
    <row r="415" spans="1:6">
      <c r="A415" s="294" t="s">
        <v>558</v>
      </c>
      <c r="B415" s="145"/>
      <c r="C415" s="145"/>
      <c r="D415" s="145"/>
      <c r="E415" s="145"/>
      <c r="F415" s="147"/>
    </row>
    <row r="416" spans="1:6">
      <c r="A416" s="294" t="s">
        <v>559</v>
      </c>
      <c r="B416" s="145"/>
      <c r="C416" s="145"/>
      <c r="D416" s="145"/>
      <c r="E416" s="145"/>
      <c r="F416" s="147"/>
    </row>
    <row r="417" spans="1:6">
      <c r="A417" s="294" t="s">
        <v>560</v>
      </c>
      <c r="B417" s="149"/>
      <c r="C417" s="149"/>
      <c r="D417" s="149"/>
      <c r="E417" s="149"/>
      <c r="F417" s="150"/>
    </row>
    <row r="418" spans="1:6">
      <c r="A418" s="294" t="s">
        <v>561</v>
      </c>
      <c r="B418" s="145"/>
      <c r="C418" s="145"/>
      <c r="D418" s="145"/>
      <c r="E418" s="145"/>
      <c r="F418" s="147"/>
    </row>
    <row r="419" spans="1:6">
      <c r="A419" s="294" t="s">
        <v>562</v>
      </c>
      <c r="B419" s="145"/>
      <c r="C419" s="145"/>
      <c r="D419" s="145"/>
      <c r="E419" s="145"/>
      <c r="F419" s="147"/>
    </row>
    <row r="420" spans="1:6">
      <c r="A420" s="294" t="s">
        <v>563</v>
      </c>
      <c r="B420" s="145"/>
      <c r="C420" s="145"/>
      <c r="D420" s="145"/>
      <c r="E420" s="145"/>
      <c r="F420" s="147"/>
    </row>
    <row r="421" spans="1:6">
      <c r="A421" s="294" t="s">
        <v>564</v>
      </c>
      <c r="B421" s="145"/>
      <c r="C421" s="145"/>
      <c r="D421" s="145"/>
      <c r="E421" s="145"/>
      <c r="F421" s="147"/>
    </row>
    <row r="422" spans="1:6">
      <c r="A422" s="294" t="s">
        <v>565</v>
      </c>
      <c r="B422" s="145"/>
      <c r="C422" s="145"/>
      <c r="D422" s="145"/>
      <c r="E422" s="145"/>
      <c r="F422" s="147"/>
    </row>
    <row r="423" spans="1:6">
      <c r="A423" s="294" t="s">
        <v>566</v>
      </c>
      <c r="B423" s="145"/>
      <c r="C423" s="145"/>
      <c r="D423" s="145"/>
      <c r="E423" s="145"/>
      <c r="F423" s="147"/>
    </row>
    <row r="424" spans="1:6">
      <c r="A424" s="294" t="s">
        <v>567</v>
      </c>
      <c r="B424" s="145"/>
      <c r="C424" s="145"/>
      <c r="D424" s="145"/>
      <c r="E424" s="145"/>
      <c r="F424" s="147"/>
    </row>
    <row r="425" spans="1:6">
      <c r="A425" s="294" t="s">
        <v>568</v>
      </c>
      <c r="B425" s="145"/>
      <c r="C425" s="145"/>
      <c r="D425" s="145"/>
      <c r="E425" s="145"/>
      <c r="F425" s="147"/>
    </row>
    <row r="426" spans="1:6">
      <c r="A426" s="294" t="s">
        <v>569</v>
      </c>
      <c r="B426" s="145"/>
      <c r="C426" s="145"/>
      <c r="D426" s="145"/>
      <c r="E426" s="145"/>
      <c r="F426" s="147"/>
    </row>
    <row r="427" spans="1:6">
      <c r="A427" s="294" t="s">
        <v>570</v>
      </c>
      <c r="B427" s="145"/>
      <c r="C427" s="145"/>
      <c r="D427" s="145"/>
      <c r="E427" s="145"/>
      <c r="F427" s="147"/>
    </row>
    <row r="428" spans="1:6">
      <c r="A428" s="294" t="s">
        <v>571</v>
      </c>
      <c r="B428" s="145"/>
      <c r="C428" s="145"/>
      <c r="D428" s="145"/>
      <c r="E428" s="145"/>
      <c r="F428" s="147"/>
    </row>
    <row r="429" spans="1:6">
      <c r="A429" s="294" t="s">
        <v>572</v>
      </c>
      <c r="B429" s="145"/>
      <c r="C429" s="145"/>
      <c r="D429" s="145"/>
      <c r="E429" s="145"/>
      <c r="F429" s="147"/>
    </row>
    <row r="430" spans="1:6">
      <c r="A430" s="294" t="s">
        <v>573</v>
      </c>
      <c r="B430" s="145"/>
      <c r="C430" s="145"/>
      <c r="D430" s="145"/>
      <c r="E430" s="145"/>
      <c r="F430" s="147"/>
    </row>
    <row r="431" spans="1:6">
      <c r="A431" s="294" t="s">
        <v>574</v>
      </c>
      <c r="B431" s="145"/>
      <c r="C431" s="145"/>
      <c r="D431" s="145"/>
      <c r="E431" s="145"/>
      <c r="F431" s="147"/>
    </row>
    <row r="432" spans="1:6">
      <c r="A432" s="294" t="s">
        <v>575</v>
      </c>
      <c r="B432" s="145"/>
      <c r="C432" s="145"/>
      <c r="D432" s="145"/>
      <c r="E432" s="145"/>
      <c r="F432" s="147"/>
    </row>
    <row r="433" spans="1:6">
      <c r="A433" s="294" t="s">
        <v>576</v>
      </c>
      <c r="B433" s="145"/>
      <c r="C433" s="145"/>
      <c r="D433" s="145"/>
      <c r="E433" s="145"/>
      <c r="F433" s="147"/>
    </row>
    <row r="434" spans="1:6">
      <c r="A434" s="294" t="s">
        <v>577</v>
      </c>
      <c r="B434" s="145"/>
      <c r="C434" s="145"/>
      <c r="D434" s="145"/>
      <c r="E434" s="145"/>
      <c r="F434" s="147"/>
    </row>
    <row r="435" spans="1:6">
      <c r="A435" s="294" t="s">
        <v>578</v>
      </c>
      <c r="B435" s="145"/>
      <c r="C435" s="145"/>
      <c r="D435" s="145"/>
      <c r="E435" s="145"/>
      <c r="F435" s="147"/>
    </row>
    <row r="436" spans="1:6">
      <c r="A436" s="294" t="s">
        <v>579</v>
      </c>
      <c r="B436" s="145"/>
      <c r="C436" s="145"/>
      <c r="D436" s="145"/>
      <c r="E436" s="145"/>
      <c r="F436" s="147"/>
    </row>
    <row r="437" spans="1:6">
      <c r="A437" s="294" t="s">
        <v>580</v>
      </c>
      <c r="B437" s="145"/>
      <c r="C437" s="145"/>
      <c r="D437" s="145"/>
      <c r="E437" s="145"/>
      <c r="F437" s="147"/>
    </row>
    <row r="438" spans="1:6">
      <c r="A438" s="294" t="s">
        <v>581</v>
      </c>
      <c r="B438" s="145"/>
      <c r="C438" s="145"/>
      <c r="D438" s="145"/>
      <c r="E438" s="145"/>
      <c r="F438" s="147"/>
    </row>
    <row r="439" spans="1:6">
      <c r="A439" s="294" t="s">
        <v>582</v>
      </c>
      <c r="B439" s="145"/>
      <c r="C439" s="145"/>
      <c r="D439" s="145"/>
      <c r="E439" s="145"/>
      <c r="F439" s="147"/>
    </row>
    <row r="440" spans="1:6">
      <c r="A440" s="294" t="s">
        <v>583</v>
      </c>
      <c r="B440" s="145"/>
      <c r="C440" s="145"/>
      <c r="D440" s="145"/>
      <c r="E440" s="145"/>
      <c r="F440" s="147"/>
    </row>
    <row r="441" spans="1:6">
      <c r="A441" s="294" t="s">
        <v>584</v>
      </c>
      <c r="B441" s="145"/>
      <c r="C441" s="145"/>
      <c r="D441" s="145"/>
      <c r="E441" s="145"/>
      <c r="F441" s="147"/>
    </row>
    <row r="442" spans="1:6">
      <c r="A442" s="294" t="s">
        <v>585</v>
      </c>
      <c r="B442" s="145"/>
      <c r="C442" s="145"/>
      <c r="D442" s="145"/>
      <c r="E442" s="145"/>
      <c r="F442" s="147"/>
    </row>
    <row r="443" spans="1:6">
      <c r="A443" s="294" t="s">
        <v>586</v>
      </c>
      <c r="B443" s="145"/>
      <c r="C443" s="145"/>
      <c r="D443" s="145"/>
      <c r="E443" s="145"/>
      <c r="F443" s="147"/>
    </row>
    <row r="444" spans="1:6">
      <c r="A444" s="294" t="s">
        <v>587</v>
      </c>
      <c r="B444" s="145"/>
      <c r="C444" s="145"/>
      <c r="D444" s="145"/>
      <c r="E444" s="145"/>
      <c r="F444" s="147"/>
    </row>
    <row r="445" spans="1:6">
      <c r="A445" s="294" t="s">
        <v>588</v>
      </c>
      <c r="B445" s="145"/>
      <c r="C445" s="145"/>
      <c r="D445" s="145"/>
      <c r="E445" s="145"/>
      <c r="F445" s="147"/>
    </row>
    <row r="446" spans="1:6">
      <c r="A446" s="294" t="s">
        <v>589</v>
      </c>
      <c r="B446" s="145"/>
      <c r="C446" s="145"/>
      <c r="D446" s="145"/>
      <c r="E446" s="145"/>
      <c r="F446" s="147"/>
    </row>
    <row r="447" spans="1:6">
      <c r="A447" s="294" t="s">
        <v>590</v>
      </c>
      <c r="B447" s="145"/>
      <c r="C447" s="145"/>
      <c r="D447" s="145"/>
      <c r="E447" s="145"/>
      <c r="F447" s="147"/>
    </row>
    <row r="448" spans="1:6">
      <c r="A448" s="294" t="s">
        <v>591</v>
      </c>
      <c r="B448" s="145"/>
      <c r="C448" s="145"/>
      <c r="D448" s="145"/>
      <c r="E448" s="145"/>
      <c r="F448" s="147"/>
    </row>
    <row r="449" spans="1:6">
      <c r="A449" s="294" t="s">
        <v>592</v>
      </c>
      <c r="B449" s="145"/>
      <c r="C449" s="145"/>
      <c r="D449" s="145"/>
      <c r="E449" s="145"/>
      <c r="F449" s="147"/>
    </row>
    <row r="450" spans="1:6">
      <c r="A450" s="294" t="s">
        <v>593</v>
      </c>
      <c r="B450" s="145"/>
      <c r="C450" s="145"/>
      <c r="D450" s="145"/>
      <c r="E450" s="145"/>
      <c r="F450" s="147"/>
    </row>
    <row r="451" spans="1:6">
      <c r="A451" s="294" t="s">
        <v>594</v>
      </c>
      <c r="B451" s="145"/>
      <c r="C451" s="145"/>
      <c r="D451" s="145"/>
      <c r="E451" s="145"/>
      <c r="F451" s="147"/>
    </row>
    <row r="452" spans="1:6">
      <c r="A452" s="294" t="s">
        <v>595</v>
      </c>
      <c r="B452" s="145"/>
      <c r="C452" s="145"/>
      <c r="D452" s="145"/>
      <c r="E452" s="145"/>
      <c r="F452" s="147"/>
    </row>
    <row r="453" spans="1:6">
      <c r="A453" s="294" t="s">
        <v>596</v>
      </c>
      <c r="B453" s="145"/>
      <c r="C453" s="145"/>
      <c r="D453" s="145"/>
      <c r="E453" s="145"/>
      <c r="F453" s="147"/>
    </row>
    <row r="454" spans="1:6">
      <c r="A454" s="294" t="s">
        <v>597</v>
      </c>
      <c r="B454" s="145"/>
      <c r="C454" s="145"/>
      <c r="D454" s="145"/>
      <c r="E454" s="145"/>
      <c r="F454" s="147"/>
    </row>
    <row r="455" spans="1:6">
      <c r="A455" s="294" t="s">
        <v>598</v>
      </c>
      <c r="B455" s="145"/>
      <c r="C455" s="145"/>
      <c r="D455" s="145"/>
      <c r="E455" s="145"/>
      <c r="F455" s="147"/>
    </row>
    <row r="456" spans="1:6">
      <c r="A456" s="294" t="s">
        <v>599</v>
      </c>
      <c r="B456" s="145"/>
      <c r="C456" s="145"/>
      <c r="D456" s="145"/>
      <c r="E456" s="145"/>
      <c r="F456" s="147"/>
    </row>
    <row r="457" spans="1:6">
      <c r="A457" s="294" t="s">
        <v>600</v>
      </c>
      <c r="B457" s="145"/>
      <c r="C457" s="145"/>
      <c r="D457" s="145"/>
      <c r="E457" s="145"/>
      <c r="F457" s="147"/>
    </row>
    <row r="458" spans="1:6">
      <c r="A458" s="294" t="s">
        <v>601</v>
      </c>
      <c r="B458" s="145"/>
      <c r="C458" s="145"/>
      <c r="D458" s="145"/>
      <c r="E458" s="145"/>
      <c r="F458" s="147"/>
    </row>
    <row r="459" spans="1:6">
      <c r="A459" s="294" t="s">
        <v>602</v>
      </c>
      <c r="B459" s="145"/>
      <c r="C459" s="145"/>
      <c r="D459" s="145"/>
      <c r="E459" s="145"/>
      <c r="F459" s="147"/>
    </row>
    <row r="460" spans="1:6">
      <c r="A460" s="294" t="s">
        <v>603</v>
      </c>
      <c r="B460" s="145"/>
      <c r="C460" s="145"/>
      <c r="D460" s="145"/>
      <c r="E460" s="145"/>
      <c r="F460" s="147"/>
    </row>
    <row r="461" spans="1:6">
      <c r="A461" s="294" t="s">
        <v>604</v>
      </c>
      <c r="B461" s="149"/>
      <c r="C461" s="149"/>
      <c r="D461" s="149"/>
      <c r="E461" s="149"/>
      <c r="F461" s="150"/>
    </row>
    <row r="462" spans="1:6">
      <c r="A462" s="294" t="s">
        <v>605</v>
      </c>
      <c r="B462" s="145"/>
      <c r="C462" s="145"/>
      <c r="D462" s="145"/>
      <c r="E462" s="145"/>
      <c r="F462" s="147"/>
    </row>
    <row r="463" spans="1:6">
      <c r="A463" s="294" t="s">
        <v>606</v>
      </c>
      <c r="B463" s="145"/>
      <c r="C463" s="145"/>
      <c r="D463" s="145"/>
      <c r="E463" s="145"/>
      <c r="F463" s="147"/>
    </row>
    <row r="464" spans="1:6">
      <c r="A464" s="294" t="s">
        <v>607</v>
      </c>
      <c r="B464" s="145"/>
      <c r="C464" s="145"/>
      <c r="D464" s="145"/>
      <c r="E464" s="145"/>
      <c r="F464" s="147"/>
    </row>
    <row r="465" spans="1:6">
      <c r="A465" s="294" t="s">
        <v>608</v>
      </c>
      <c r="B465" s="145"/>
      <c r="C465" s="145"/>
      <c r="D465" s="145"/>
      <c r="E465" s="145"/>
      <c r="F465" s="147"/>
    </row>
    <row r="466" spans="1:6">
      <c r="A466" s="294" t="s">
        <v>609</v>
      </c>
      <c r="B466" s="145"/>
      <c r="C466" s="145"/>
      <c r="D466" s="145"/>
      <c r="E466" s="145"/>
      <c r="F466" s="147"/>
    </row>
    <row r="467" spans="1:6">
      <c r="A467" s="294" t="s">
        <v>610</v>
      </c>
      <c r="B467" s="145"/>
      <c r="C467" s="145"/>
      <c r="D467" s="145"/>
      <c r="E467" s="145"/>
      <c r="F467" s="147"/>
    </row>
    <row r="468" spans="1:6">
      <c r="A468" s="294" t="s">
        <v>611</v>
      </c>
      <c r="B468" s="145"/>
      <c r="C468" s="145"/>
      <c r="D468" s="145"/>
      <c r="E468" s="145"/>
      <c r="F468" s="147"/>
    </row>
    <row r="469" spans="1:6">
      <c r="A469" s="294" t="s">
        <v>612</v>
      </c>
      <c r="B469" s="145"/>
      <c r="C469" s="145"/>
      <c r="D469" s="145"/>
      <c r="E469" s="145"/>
      <c r="F469" s="147"/>
    </row>
    <row r="470" spans="1:6">
      <c r="A470" s="294" t="s">
        <v>613</v>
      </c>
      <c r="B470" s="145"/>
      <c r="C470" s="145"/>
      <c r="D470" s="145"/>
      <c r="E470" s="145"/>
      <c r="F470" s="147"/>
    </row>
    <row r="471" spans="1:6">
      <c r="A471" s="294" t="s">
        <v>614</v>
      </c>
      <c r="B471" s="145"/>
      <c r="C471" s="145"/>
      <c r="D471" s="145"/>
      <c r="E471" s="145"/>
      <c r="F471" s="147"/>
    </row>
    <row r="472" spans="1:6">
      <c r="A472" s="294" t="s">
        <v>615</v>
      </c>
      <c r="B472" s="145"/>
      <c r="C472" s="145"/>
      <c r="D472" s="145"/>
      <c r="E472" s="145"/>
      <c r="F472" s="147"/>
    </row>
    <row r="473" spans="1:6">
      <c r="A473" s="294" t="s">
        <v>616</v>
      </c>
      <c r="B473" s="145"/>
      <c r="C473" s="145"/>
      <c r="D473" s="145"/>
      <c r="E473" s="145"/>
      <c r="F473" s="147"/>
    </row>
    <row r="474" spans="1:6">
      <c r="A474" s="294" t="s">
        <v>617</v>
      </c>
      <c r="B474" s="145"/>
      <c r="C474" s="145"/>
      <c r="D474" s="145"/>
      <c r="E474" s="145"/>
      <c r="F474" s="147"/>
    </row>
    <row r="475" spans="1:6">
      <c r="A475" s="294" t="s">
        <v>618</v>
      </c>
      <c r="B475" s="145"/>
      <c r="C475" s="145"/>
      <c r="D475" s="145"/>
      <c r="E475" s="145"/>
      <c r="F475" s="147"/>
    </row>
    <row r="476" spans="1:6">
      <c r="A476" s="294" t="s">
        <v>619</v>
      </c>
      <c r="B476" s="145"/>
      <c r="C476" s="145"/>
      <c r="D476" s="145"/>
      <c r="E476" s="145"/>
      <c r="F476" s="147"/>
    </row>
    <row r="477" spans="1:6">
      <c r="A477" s="294" t="s">
        <v>620</v>
      </c>
      <c r="B477" s="145"/>
      <c r="C477" s="145"/>
      <c r="D477" s="145"/>
      <c r="E477" s="145"/>
      <c r="F477" s="147"/>
    </row>
    <row r="478" spans="1:6">
      <c r="A478" s="294" t="s">
        <v>621</v>
      </c>
      <c r="B478" s="145"/>
      <c r="C478" s="145"/>
      <c r="D478" s="145"/>
      <c r="E478" s="145"/>
      <c r="F478" s="147"/>
    </row>
    <row r="479" spans="1:6">
      <c r="A479" s="294" t="s">
        <v>622</v>
      </c>
      <c r="B479" s="145"/>
      <c r="C479" s="145"/>
      <c r="D479" s="145"/>
      <c r="E479" s="145"/>
      <c r="F479" s="147"/>
    </row>
    <row r="480" spans="1:6">
      <c r="A480" s="294" t="s">
        <v>623</v>
      </c>
      <c r="B480" s="145"/>
      <c r="C480" s="145"/>
      <c r="D480" s="145"/>
      <c r="E480" s="145"/>
      <c r="F480" s="147"/>
    </row>
    <row r="481" spans="1:6">
      <c r="A481" s="294" t="s">
        <v>624</v>
      </c>
      <c r="B481" s="145"/>
      <c r="C481" s="145"/>
      <c r="D481" s="145"/>
      <c r="E481" s="145"/>
      <c r="F481" s="147"/>
    </row>
    <row r="482" spans="1:6">
      <c r="A482" s="294" t="s">
        <v>625</v>
      </c>
      <c r="B482" s="145"/>
      <c r="C482" s="145"/>
      <c r="D482" s="145"/>
      <c r="E482" s="145"/>
      <c r="F482" s="147"/>
    </row>
    <row r="483" spans="1:6">
      <c r="A483" s="294" t="s">
        <v>626</v>
      </c>
      <c r="B483" s="145"/>
      <c r="C483" s="145"/>
      <c r="D483" s="145"/>
      <c r="E483" s="145"/>
      <c r="F483" s="147"/>
    </row>
    <row r="484" spans="1:6">
      <c r="A484" s="294" t="s">
        <v>627</v>
      </c>
      <c r="B484" s="145"/>
      <c r="C484" s="145"/>
      <c r="D484" s="145"/>
      <c r="E484" s="145"/>
      <c r="F484" s="147"/>
    </row>
    <row r="485" spans="1:6">
      <c r="A485" s="294" t="s">
        <v>628</v>
      </c>
      <c r="B485" s="145"/>
      <c r="C485" s="145"/>
      <c r="D485" s="145"/>
      <c r="E485" s="145"/>
      <c r="F485" s="147"/>
    </row>
    <row r="486" spans="1:6">
      <c r="A486" s="294" t="s">
        <v>629</v>
      </c>
      <c r="B486" s="145"/>
      <c r="C486" s="145"/>
      <c r="D486" s="145"/>
      <c r="E486" s="145"/>
      <c r="F486" s="151"/>
    </row>
    <row r="487" spans="1:6">
      <c r="A487" s="294" t="s">
        <v>630</v>
      </c>
      <c r="B487" s="145"/>
      <c r="C487" s="145"/>
      <c r="D487" s="145"/>
      <c r="E487" s="145"/>
      <c r="F487" s="151"/>
    </row>
    <row r="488" spans="1:6">
      <c r="A488" s="294" t="s">
        <v>631</v>
      </c>
      <c r="B488" s="145"/>
      <c r="C488" s="145"/>
      <c r="D488" s="145"/>
      <c r="E488" s="145"/>
      <c r="F488" s="151"/>
    </row>
    <row r="489" spans="1:6">
      <c r="A489" s="294" t="s">
        <v>632</v>
      </c>
      <c r="B489" s="145"/>
      <c r="C489" s="145"/>
      <c r="D489" s="145"/>
      <c r="E489" s="145"/>
      <c r="F489" s="151"/>
    </row>
    <row r="490" spans="1:6">
      <c r="A490" s="294" t="s">
        <v>633</v>
      </c>
      <c r="B490" s="145"/>
      <c r="C490" s="145"/>
      <c r="D490" s="145"/>
      <c r="E490" s="145"/>
      <c r="F490" s="151"/>
    </row>
    <row r="491" spans="1:6">
      <c r="A491" s="294" t="s">
        <v>634</v>
      </c>
      <c r="B491" s="145"/>
      <c r="C491" s="145"/>
      <c r="D491" s="145"/>
      <c r="E491" s="145"/>
      <c r="F491" s="151"/>
    </row>
    <row r="492" spans="1:6">
      <c r="A492" s="294" t="s">
        <v>635</v>
      </c>
      <c r="B492" s="145"/>
      <c r="C492" s="145"/>
      <c r="D492" s="145"/>
      <c r="E492" s="145"/>
      <c r="F492" s="151"/>
    </row>
    <row r="493" spans="1:6">
      <c r="A493" s="294" t="s">
        <v>636</v>
      </c>
      <c r="B493" s="145"/>
      <c r="C493" s="145"/>
      <c r="D493" s="145"/>
      <c r="E493" s="145"/>
      <c r="F493" s="151"/>
    </row>
    <row r="494" spans="1:6">
      <c r="A494" s="294" t="s">
        <v>637</v>
      </c>
      <c r="B494" s="145"/>
      <c r="C494" s="145"/>
      <c r="D494" s="145"/>
      <c r="E494" s="145"/>
      <c r="F494" s="147"/>
    </row>
    <row r="495" spans="1:6">
      <c r="A495" s="294" t="s">
        <v>638</v>
      </c>
      <c r="B495" s="145"/>
      <c r="C495" s="145"/>
      <c r="D495" s="145"/>
      <c r="E495" s="145"/>
      <c r="F495" s="147"/>
    </row>
    <row r="496" spans="1:6">
      <c r="A496" s="294" t="s">
        <v>639</v>
      </c>
      <c r="B496" s="145"/>
      <c r="C496" s="145"/>
      <c r="D496" s="145"/>
      <c r="E496" s="145"/>
      <c r="F496" s="147"/>
    </row>
    <row r="497" spans="1:6">
      <c r="A497" s="294" t="s">
        <v>640</v>
      </c>
      <c r="B497" s="145"/>
      <c r="C497" s="145"/>
      <c r="D497" s="145"/>
      <c r="E497" s="145"/>
      <c r="F497" s="147"/>
    </row>
    <row r="498" spans="1:6">
      <c r="A498" s="294" t="s">
        <v>641</v>
      </c>
      <c r="B498" s="145"/>
      <c r="C498" s="145"/>
      <c r="D498" s="145"/>
      <c r="E498" s="145"/>
      <c r="F498" s="147"/>
    </row>
    <row r="499" spans="1:6">
      <c r="A499" s="294" t="s">
        <v>642</v>
      </c>
      <c r="B499" s="145"/>
      <c r="C499" s="145"/>
      <c r="D499" s="145"/>
      <c r="E499" s="145"/>
      <c r="F499" s="147"/>
    </row>
    <row r="500" spans="1:6">
      <c r="A500" s="294" t="s">
        <v>643</v>
      </c>
      <c r="B500" s="145"/>
      <c r="C500" s="145"/>
      <c r="D500" s="145"/>
      <c r="E500" s="145"/>
      <c r="F500" s="147"/>
    </row>
    <row r="501" spans="1:6">
      <c r="A501" s="294" t="s">
        <v>644</v>
      </c>
      <c r="B501" s="145"/>
      <c r="C501" s="145"/>
      <c r="D501" s="145"/>
      <c r="E501" s="145"/>
      <c r="F501" s="147"/>
    </row>
    <row r="502" spans="1:6">
      <c r="A502" s="294" t="s">
        <v>645</v>
      </c>
      <c r="B502" s="145"/>
      <c r="C502" s="145"/>
      <c r="D502" s="145"/>
      <c r="E502" s="145"/>
      <c r="F502" s="147"/>
    </row>
    <row r="503" spans="1:6">
      <c r="A503" s="294" t="s">
        <v>646</v>
      </c>
      <c r="B503" s="145"/>
      <c r="C503" s="145"/>
      <c r="D503" s="145"/>
      <c r="E503" s="145"/>
      <c r="F503" s="147"/>
    </row>
    <row r="504" spans="1:6">
      <c r="A504" s="294" t="s">
        <v>647</v>
      </c>
      <c r="B504" s="145"/>
      <c r="C504" s="145"/>
      <c r="D504" s="145"/>
      <c r="E504" s="145"/>
      <c r="F504" s="147"/>
    </row>
    <row r="505" spans="1:6">
      <c r="A505" s="294" t="s">
        <v>648</v>
      </c>
      <c r="B505" s="145"/>
      <c r="C505" s="145"/>
      <c r="D505" s="145"/>
      <c r="E505" s="145"/>
      <c r="F505" s="147"/>
    </row>
    <row r="506" spans="1:6">
      <c r="A506" s="294" t="s">
        <v>649</v>
      </c>
      <c r="B506" s="145"/>
      <c r="C506" s="145"/>
      <c r="D506" s="145"/>
      <c r="E506" s="145"/>
      <c r="F506" s="147"/>
    </row>
    <row r="507" spans="1:6">
      <c r="A507" s="294" t="s">
        <v>650</v>
      </c>
      <c r="B507" s="145"/>
      <c r="C507" s="145"/>
      <c r="D507" s="145"/>
      <c r="E507" s="145"/>
      <c r="F507" s="147"/>
    </row>
    <row r="508" spans="1:6">
      <c r="A508" s="294" t="s">
        <v>651</v>
      </c>
      <c r="B508" s="145"/>
      <c r="C508" s="145"/>
      <c r="D508" s="145"/>
      <c r="E508" s="145"/>
      <c r="F508" s="147"/>
    </row>
    <row r="509" spans="1:6">
      <c r="A509" s="294" t="s">
        <v>652</v>
      </c>
      <c r="B509" s="145"/>
      <c r="C509" s="145"/>
      <c r="D509" s="145"/>
      <c r="E509" s="145"/>
      <c r="F509" s="147"/>
    </row>
    <row r="510" spans="1:6">
      <c r="A510" s="294" t="s">
        <v>653</v>
      </c>
      <c r="B510" s="145"/>
      <c r="C510" s="145"/>
      <c r="D510" s="145"/>
      <c r="E510" s="145"/>
      <c r="F510" s="147"/>
    </row>
    <row r="511" spans="1:6">
      <c r="A511" s="294" t="s">
        <v>654</v>
      </c>
      <c r="B511" s="145"/>
      <c r="C511" s="145"/>
      <c r="D511" s="145"/>
      <c r="E511" s="145"/>
      <c r="F511" s="147"/>
    </row>
    <row r="512" spans="1:6">
      <c r="A512" s="294" t="s">
        <v>655</v>
      </c>
      <c r="B512" s="145"/>
      <c r="C512" s="145"/>
      <c r="D512" s="145"/>
      <c r="E512" s="145"/>
      <c r="F512" s="147"/>
    </row>
    <row r="513" spans="1:6">
      <c r="A513" s="294" t="s">
        <v>656</v>
      </c>
      <c r="B513" s="145"/>
      <c r="C513" s="145"/>
      <c r="D513" s="145"/>
      <c r="E513" s="145"/>
      <c r="F513" s="147"/>
    </row>
    <row r="514" spans="1:6">
      <c r="A514" s="294" t="s">
        <v>657</v>
      </c>
      <c r="B514" s="145"/>
      <c r="C514" s="151"/>
      <c r="D514" s="145"/>
      <c r="E514" s="145"/>
      <c r="F514" s="147"/>
    </row>
    <row r="515" spans="1:6">
      <c r="A515" s="294" t="s">
        <v>658</v>
      </c>
      <c r="B515" s="145"/>
      <c r="C515" s="151"/>
      <c r="D515" s="145"/>
      <c r="E515" s="145"/>
      <c r="F515" s="147"/>
    </row>
    <row r="516" spans="1:6">
      <c r="A516" s="294" t="s">
        <v>659</v>
      </c>
      <c r="B516" s="145"/>
      <c r="C516" s="151"/>
      <c r="D516" s="145"/>
      <c r="E516" s="145"/>
      <c r="F516" s="147"/>
    </row>
    <row r="517" spans="1:6">
      <c r="A517" s="294" t="s">
        <v>660</v>
      </c>
      <c r="B517" s="145"/>
      <c r="C517" s="151"/>
      <c r="D517" s="145"/>
      <c r="E517" s="145"/>
      <c r="F517" s="147"/>
    </row>
    <row r="518" spans="1:6">
      <c r="A518" s="294" t="s">
        <v>661</v>
      </c>
      <c r="B518" s="145"/>
      <c r="C518" s="151"/>
      <c r="D518" s="145"/>
      <c r="E518" s="145"/>
      <c r="F518" s="147"/>
    </row>
    <row r="519" spans="1:6">
      <c r="A519" s="294" t="s">
        <v>662</v>
      </c>
      <c r="B519" s="145"/>
      <c r="C519" s="151"/>
      <c r="D519" s="145"/>
      <c r="E519" s="145"/>
      <c r="F519" s="147"/>
    </row>
    <row r="520" spans="1:6">
      <c r="A520" s="294" t="s">
        <v>663</v>
      </c>
      <c r="B520" s="145"/>
      <c r="C520" s="151"/>
      <c r="D520" s="145"/>
      <c r="E520" s="145"/>
      <c r="F520" s="147"/>
    </row>
    <row r="521" spans="1:6">
      <c r="A521" s="294" t="s">
        <v>664</v>
      </c>
      <c r="B521" s="145"/>
      <c r="C521" s="151"/>
      <c r="D521" s="145"/>
      <c r="E521" s="145"/>
      <c r="F521" s="147"/>
    </row>
    <row r="522" spans="1:6">
      <c r="A522" s="294" t="s">
        <v>665</v>
      </c>
      <c r="B522" s="145"/>
      <c r="C522" s="145"/>
      <c r="D522" s="145"/>
      <c r="E522" s="145"/>
      <c r="F522" s="147"/>
    </row>
    <row r="523" spans="1:6">
      <c r="A523" s="294" t="s">
        <v>666</v>
      </c>
      <c r="B523" s="145"/>
      <c r="C523" s="145"/>
      <c r="D523" s="145"/>
      <c r="E523" s="145"/>
      <c r="F523" s="147"/>
    </row>
    <row r="524" spans="1:6">
      <c r="A524" s="294" t="s">
        <v>667</v>
      </c>
      <c r="B524" s="145"/>
      <c r="C524" s="145"/>
      <c r="D524" s="145"/>
      <c r="E524" s="145"/>
      <c r="F524" s="147"/>
    </row>
    <row r="525" spans="1:6">
      <c r="A525" s="294" t="s">
        <v>668</v>
      </c>
      <c r="B525" s="145"/>
      <c r="C525" s="145"/>
      <c r="D525" s="145"/>
      <c r="E525" s="145"/>
      <c r="F525" s="147"/>
    </row>
    <row r="526" spans="1:6">
      <c r="A526" s="294" t="s">
        <v>669</v>
      </c>
      <c r="B526" s="145"/>
      <c r="C526" s="145"/>
      <c r="D526" s="145"/>
      <c r="E526" s="145"/>
      <c r="F526" s="147"/>
    </row>
    <row r="527" spans="1:6">
      <c r="A527" s="294" t="s">
        <v>670</v>
      </c>
      <c r="B527" s="145"/>
      <c r="C527" s="145"/>
      <c r="D527" s="145"/>
      <c r="E527" s="145"/>
      <c r="F527" s="147"/>
    </row>
    <row r="528" spans="1:6">
      <c r="A528" s="294" t="s">
        <v>671</v>
      </c>
      <c r="B528" s="145"/>
      <c r="C528" s="145"/>
      <c r="D528" s="145"/>
      <c r="E528" s="145"/>
      <c r="F528" s="147"/>
    </row>
    <row r="529" spans="1:6">
      <c r="A529" s="130" t="s">
        <v>672</v>
      </c>
      <c r="B529" s="152"/>
      <c r="C529" s="152"/>
      <c r="D529" s="152"/>
      <c r="E529" s="152"/>
      <c r="F529" s="153"/>
    </row>
    <row r="530" spans="1:6">
      <c r="A530" s="294" t="s">
        <v>673</v>
      </c>
      <c r="B530" s="144"/>
      <c r="C530" s="144"/>
      <c r="D530" s="144"/>
      <c r="E530" s="145"/>
      <c r="F530" s="146"/>
    </row>
    <row r="531" spans="1:6">
      <c r="A531" s="294" t="s">
        <v>674</v>
      </c>
      <c r="B531" s="145"/>
      <c r="C531" s="145"/>
      <c r="D531" s="145"/>
      <c r="E531" s="145"/>
      <c r="F531" s="147"/>
    </row>
    <row r="532" spans="1:6">
      <c r="A532" s="294" t="s">
        <v>675</v>
      </c>
      <c r="B532" s="145"/>
      <c r="C532" s="145"/>
      <c r="D532" s="145"/>
      <c r="E532" s="145"/>
      <c r="F532" s="147"/>
    </row>
    <row r="533" spans="1:6">
      <c r="A533" s="294" t="s">
        <v>676</v>
      </c>
      <c r="B533" s="145"/>
      <c r="C533" s="145"/>
      <c r="D533" s="145"/>
      <c r="E533" s="145"/>
      <c r="F533" s="147"/>
    </row>
    <row r="534" spans="1:6">
      <c r="A534" s="294" t="s">
        <v>677</v>
      </c>
      <c r="B534" s="145"/>
      <c r="C534" s="145"/>
      <c r="D534" s="145"/>
      <c r="E534" s="145"/>
      <c r="F534" s="147"/>
    </row>
    <row r="535" spans="1:6">
      <c r="A535" s="294" t="s">
        <v>678</v>
      </c>
      <c r="B535" s="145"/>
      <c r="C535" s="145"/>
      <c r="D535" s="145"/>
      <c r="E535" s="145"/>
      <c r="F535" s="147"/>
    </row>
    <row r="536" spans="1:6">
      <c r="A536" s="294" t="s">
        <v>679</v>
      </c>
      <c r="B536" s="145"/>
      <c r="C536" s="145"/>
      <c r="D536" s="145"/>
      <c r="E536" s="145"/>
      <c r="F536" s="147"/>
    </row>
    <row r="537" spans="1:6">
      <c r="A537" s="294" t="s">
        <v>680</v>
      </c>
      <c r="B537" s="145"/>
      <c r="C537" s="145"/>
      <c r="D537" s="145"/>
      <c r="E537" s="145"/>
      <c r="F537" s="147"/>
    </row>
    <row r="538" spans="1:6">
      <c r="A538" s="294" t="s">
        <v>681</v>
      </c>
      <c r="B538" s="145"/>
      <c r="C538" s="145"/>
      <c r="D538" s="145"/>
      <c r="E538" s="145"/>
      <c r="F538" s="147"/>
    </row>
    <row r="539" spans="1:6">
      <c r="A539" s="294" t="s">
        <v>682</v>
      </c>
      <c r="B539" s="145"/>
      <c r="C539" s="145"/>
      <c r="D539" s="145"/>
      <c r="E539" s="145"/>
      <c r="F539" s="147"/>
    </row>
    <row r="540" spans="1:6">
      <c r="A540" s="294" t="s">
        <v>683</v>
      </c>
      <c r="B540" s="145"/>
      <c r="C540" s="145"/>
      <c r="D540" s="145"/>
      <c r="E540" s="145"/>
      <c r="F540" s="147"/>
    </row>
    <row r="541" spans="1:6">
      <c r="A541" s="294" t="s">
        <v>684</v>
      </c>
      <c r="B541" s="145"/>
      <c r="C541" s="145"/>
      <c r="D541" s="145"/>
      <c r="E541" s="145"/>
      <c r="F541" s="147"/>
    </row>
    <row r="542" spans="1:6">
      <c r="A542" s="294" t="s">
        <v>685</v>
      </c>
      <c r="B542" s="145"/>
      <c r="C542" s="145"/>
      <c r="D542" s="145"/>
      <c r="E542" s="145"/>
      <c r="F542" s="147"/>
    </row>
    <row r="543" spans="1:6">
      <c r="A543" s="294" t="s">
        <v>686</v>
      </c>
      <c r="B543" s="145"/>
      <c r="C543" s="145"/>
      <c r="D543" s="145"/>
      <c r="E543" s="145"/>
      <c r="F543" s="147"/>
    </row>
    <row r="544" spans="1:6">
      <c r="A544" s="294" t="s">
        <v>687</v>
      </c>
      <c r="B544" s="145"/>
      <c r="C544" s="145"/>
      <c r="D544" s="145"/>
      <c r="E544" s="145"/>
      <c r="F544" s="147"/>
    </row>
    <row r="545" spans="1:6">
      <c r="A545" s="294" t="s">
        <v>688</v>
      </c>
      <c r="B545" s="145"/>
      <c r="C545" s="145"/>
      <c r="D545" s="145"/>
      <c r="E545" s="145"/>
      <c r="F545" s="147"/>
    </row>
    <row r="546" spans="1:6">
      <c r="A546" s="294" t="s">
        <v>689</v>
      </c>
      <c r="B546" s="145"/>
      <c r="C546" s="145"/>
      <c r="D546" s="145"/>
      <c r="E546" s="145"/>
      <c r="F546" s="147"/>
    </row>
    <row r="547" spans="1:6">
      <c r="A547" s="294" t="s">
        <v>690</v>
      </c>
      <c r="B547" s="145"/>
      <c r="C547" s="145"/>
      <c r="D547" s="145"/>
      <c r="E547" s="145"/>
      <c r="F547" s="147"/>
    </row>
    <row r="548" spans="1:6">
      <c r="A548" s="294" t="s">
        <v>691</v>
      </c>
      <c r="B548" s="145"/>
      <c r="C548" s="145"/>
      <c r="D548" s="145"/>
      <c r="E548" s="145"/>
      <c r="F548" s="147"/>
    </row>
    <row r="549" spans="1:6">
      <c r="A549" s="294" t="s">
        <v>692</v>
      </c>
      <c r="B549" s="145"/>
      <c r="C549" s="145"/>
      <c r="D549" s="145"/>
      <c r="E549" s="145"/>
      <c r="F549" s="147"/>
    </row>
    <row r="550" spans="1:6">
      <c r="A550" s="294" t="s">
        <v>693</v>
      </c>
      <c r="B550" s="145"/>
      <c r="C550" s="145"/>
      <c r="D550" s="145"/>
      <c r="E550" s="145"/>
      <c r="F550" s="147"/>
    </row>
    <row r="551" spans="1:6">
      <c r="A551" s="294" t="s">
        <v>694</v>
      </c>
      <c r="B551" s="145"/>
      <c r="C551" s="145"/>
      <c r="D551" s="145"/>
      <c r="E551" s="145"/>
      <c r="F551" s="147"/>
    </row>
    <row r="552" spans="1:6">
      <c r="A552" s="294" t="s">
        <v>695</v>
      </c>
      <c r="B552" s="145"/>
      <c r="C552" s="145"/>
      <c r="D552" s="148"/>
      <c r="E552" s="145"/>
      <c r="F552" s="147"/>
    </row>
    <row r="553" spans="1:6">
      <c r="A553" s="294" t="s">
        <v>696</v>
      </c>
      <c r="B553" s="145"/>
      <c r="C553" s="145"/>
      <c r="D553" s="148"/>
      <c r="E553" s="145"/>
      <c r="F553" s="147"/>
    </row>
    <row r="554" spans="1:6">
      <c r="A554" s="294" t="s">
        <v>697</v>
      </c>
      <c r="B554" s="145"/>
      <c r="C554" s="145"/>
      <c r="D554" s="145"/>
      <c r="E554" s="145"/>
      <c r="F554" s="147"/>
    </row>
    <row r="555" spans="1:6">
      <c r="A555" s="294" t="s">
        <v>698</v>
      </c>
      <c r="B555" s="145"/>
      <c r="C555" s="145"/>
      <c r="D555" s="145"/>
      <c r="E555" s="145"/>
      <c r="F555" s="147"/>
    </row>
    <row r="556" spans="1:6">
      <c r="A556" s="294" t="s">
        <v>699</v>
      </c>
      <c r="B556" s="145"/>
      <c r="C556" s="145"/>
      <c r="D556" s="145"/>
      <c r="E556" s="145"/>
      <c r="F556" s="147"/>
    </row>
    <row r="557" spans="1:6">
      <c r="A557" s="294" t="s">
        <v>700</v>
      </c>
      <c r="B557" s="145"/>
      <c r="C557" s="145"/>
      <c r="D557" s="145"/>
      <c r="E557" s="145"/>
      <c r="F557" s="147"/>
    </row>
    <row r="558" spans="1:6">
      <c r="A558" s="294" t="s">
        <v>701</v>
      </c>
      <c r="B558" s="145"/>
      <c r="C558" s="145"/>
      <c r="D558" s="145"/>
      <c r="E558" s="145"/>
      <c r="F558" s="147"/>
    </row>
    <row r="559" spans="1:6">
      <c r="A559" s="294" t="s">
        <v>702</v>
      </c>
      <c r="B559" s="145"/>
      <c r="C559" s="145"/>
      <c r="D559" s="145"/>
      <c r="E559" s="145"/>
      <c r="F559" s="147"/>
    </row>
    <row r="560" spans="1:6">
      <c r="A560" s="294" t="s">
        <v>703</v>
      </c>
      <c r="B560" s="145"/>
      <c r="C560" s="145"/>
      <c r="D560" s="145"/>
      <c r="E560" s="145"/>
      <c r="F560" s="147"/>
    </row>
    <row r="561" spans="1:6">
      <c r="A561" s="294" t="s">
        <v>704</v>
      </c>
      <c r="B561" s="145"/>
      <c r="C561" s="145"/>
      <c r="D561" s="145"/>
      <c r="E561" s="145"/>
      <c r="F561" s="147"/>
    </row>
    <row r="562" spans="1:6">
      <c r="A562" s="294" t="s">
        <v>705</v>
      </c>
      <c r="B562" s="145"/>
      <c r="C562" s="145"/>
      <c r="D562" s="145"/>
      <c r="E562" s="145"/>
      <c r="F562" s="147"/>
    </row>
    <row r="563" spans="1:6">
      <c r="A563" s="294" t="s">
        <v>706</v>
      </c>
      <c r="B563" s="145"/>
      <c r="C563" s="145"/>
      <c r="D563" s="145"/>
      <c r="E563" s="145"/>
      <c r="F563" s="147"/>
    </row>
    <row r="564" spans="1:6">
      <c r="A564" s="294" t="s">
        <v>707</v>
      </c>
      <c r="B564" s="145"/>
      <c r="C564" s="145"/>
      <c r="D564" s="145"/>
      <c r="E564" s="145"/>
      <c r="F564" s="147"/>
    </row>
    <row r="565" spans="1:6">
      <c r="A565" s="294" t="s">
        <v>708</v>
      </c>
      <c r="B565" s="145"/>
      <c r="C565" s="145"/>
      <c r="D565" s="145"/>
      <c r="E565" s="145"/>
      <c r="F565" s="147"/>
    </row>
    <row r="566" spans="1:6">
      <c r="A566" s="294" t="s">
        <v>709</v>
      </c>
      <c r="B566" s="145"/>
      <c r="C566" s="145"/>
      <c r="D566" s="145"/>
      <c r="E566" s="145"/>
      <c r="F566" s="147"/>
    </row>
    <row r="567" spans="1:6">
      <c r="A567" s="294" t="s">
        <v>710</v>
      </c>
      <c r="B567" s="145"/>
      <c r="C567" s="145"/>
      <c r="D567" s="145"/>
      <c r="E567" s="145"/>
      <c r="F567" s="147"/>
    </row>
    <row r="568" spans="1:6">
      <c r="A568" s="294" t="s">
        <v>711</v>
      </c>
      <c r="B568" s="145"/>
      <c r="C568" s="145"/>
      <c r="D568" s="145"/>
      <c r="E568" s="145"/>
      <c r="F568" s="147"/>
    </row>
    <row r="569" spans="1:6">
      <c r="A569" s="294" t="s">
        <v>712</v>
      </c>
      <c r="B569" s="145"/>
      <c r="C569" s="145"/>
      <c r="D569" s="145"/>
      <c r="E569" s="145"/>
      <c r="F569" s="147"/>
    </row>
    <row r="570" spans="1:6">
      <c r="A570" s="294" t="s">
        <v>713</v>
      </c>
      <c r="B570" s="145"/>
      <c r="C570" s="145"/>
      <c r="D570" s="145"/>
      <c r="E570" s="145"/>
      <c r="F570" s="147"/>
    </row>
    <row r="571" spans="1:6">
      <c r="A571" s="294" t="s">
        <v>714</v>
      </c>
      <c r="B571" s="145"/>
      <c r="C571" s="145"/>
      <c r="D571" s="145"/>
      <c r="E571" s="145"/>
      <c r="F571" s="147"/>
    </row>
    <row r="572" spans="1:6">
      <c r="A572" s="294" t="s">
        <v>715</v>
      </c>
      <c r="B572" s="145"/>
      <c r="C572" s="145"/>
      <c r="D572" s="145"/>
      <c r="E572" s="145"/>
      <c r="F572" s="147"/>
    </row>
    <row r="573" spans="1:6">
      <c r="A573" s="294" t="s">
        <v>716</v>
      </c>
      <c r="B573" s="145"/>
      <c r="C573" s="145"/>
      <c r="D573" s="145"/>
      <c r="E573" s="145"/>
      <c r="F573" s="147"/>
    </row>
    <row r="574" spans="1:6">
      <c r="A574" s="294" t="s">
        <v>717</v>
      </c>
      <c r="B574" s="145"/>
      <c r="C574" s="145"/>
      <c r="D574" s="145"/>
      <c r="E574" s="145"/>
      <c r="F574" s="147"/>
    </row>
    <row r="575" spans="1:6">
      <c r="A575" s="294" t="s">
        <v>718</v>
      </c>
      <c r="B575" s="145"/>
      <c r="C575" s="145"/>
      <c r="D575" s="145"/>
      <c r="E575" s="145"/>
      <c r="F575" s="147"/>
    </row>
    <row r="576" spans="1:6">
      <c r="A576" s="294" t="s">
        <v>719</v>
      </c>
      <c r="B576" s="145"/>
      <c r="C576" s="145"/>
      <c r="D576" s="145"/>
      <c r="E576" s="145"/>
      <c r="F576" s="147"/>
    </row>
    <row r="577" spans="1:6">
      <c r="A577" s="294" t="s">
        <v>720</v>
      </c>
      <c r="B577" s="145"/>
      <c r="C577" s="145"/>
      <c r="D577" s="145"/>
      <c r="E577" s="145"/>
      <c r="F577" s="147"/>
    </row>
    <row r="578" spans="1:6">
      <c r="A578" s="294" t="s">
        <v>721</v>
      </c>
      <c r="B578" s="145"/>
      <c r="C578" s="145"/>
      <c r="D578" s="145"/>
      <c r="E578" s="145"/>
      <c r="F578" s="147"/>
    </row>
    <row r="579" spans="1:6">
      <c r="A579" s="294" t="s">
        <v>722</v>
      </c>
      <c r="B579" s="152"/>
      <c r="C579" s="152"/>
      <c r="D579" s="152"/>
      <c r="E579" s="152"/>
      <c r="F579" s="153"/>
    </row>
    <row r="580" spans="1:6">
      <c r="A580" s="294" t="s">
        <v>723</v>
      </c>
      <c r="B580" s="149"/>
      <c r="C580" s="149"/>
      <c r="D580" s="149"/>
      <c r="E580" s="149"/>
      <c r="F580" s="150"/>
    </row>
    <row r="581" spans="1:6">
      <c r="A581" s="294" t="s">
        <v>724</v>
      </c>
      <c r="B581" s="145"/>
      <c r="C581" s="145"/>
      <c r="D581" s="145"/>
      <c r="E581" s="145"/>
      <c r="F581" s="147"/>
    </row>
    <row r="582" spans="1:6">
      <c r="A582" s="294" t="s">
        <v>725</v>
      </c>
      <c r="B582" s="145"/>
      <c r="C582" s="145"/>
      <c r="D582" s="145"/>
      <c r="E582" s="145"/>
      <c r="F582" s="147"/>
    </row>
    <row r="583" spans="1:6">
      <c r="A583" s="294" t="s">
        <v>726</v>
      </c>
      <c r="B583" s="145"/>
      <c r="C583" s="145"/>
      <c r="D583" s="145"/>
      <c r="E583" s="145"/>
      <c r="F583" s="147"/>
    </row>
    <row r="584" spans="1:6">
      <c r="A584" s="294" t="s">
        <v>727</v>
      </c>
      <c r="B584" s="145"/>
      <c r="C584" s="145"/>
      <c r="D584" s="145"/>
      <c r="E584" s="145"/>
      <c r="F584" s="147"/>
    </row>
    <row r="585" spans="1:6">
      <c r="A585" s="294" t="s">
        <v>728</v>
      </c>
      <c r="B585" s="145"/>
      <c r="C585" s="145"/>
      <c r="D585" s="145"/>
      <c r="E585" s="145"/>
      <c r="F585" s="147"/>
    </row>
    <row r="586" spans="1:6">
      <c r="A586" s="294" t="s">
        <v>729</v>
      </c>
      <c r="B586" s="145"/>
      <c r="C586" s="145"/>
      <c r="D586" s="145"/>
      <c r="E586" s="145"/>
      <c r="F586" s="147"/>
    </row>
    <row r="587" spans="1:6">
      <c r="A587" s="294" t="s">
        <v>730</v>
      </c>
      <c r="B587" s="145"/>
      <c r="C587" s="145"/>
      <c r="D587" s="145"/>
      <c r="E587" s="145"/>
      <c r="F587" s="147"/>
    </row>
    <row r="588" spans="1:6">
      <c r="A588" s="294" t="s">
        <v>731</v>
      </c>
      <c r="B588" s="145"/>
      <c r="C588" s="145"/>
      <c r="D588" s="145"/>
      <c r="E588" s="145"/>
      <c r="F588" s="147"/>
    </row>
    <row r="589" spans="1:6">
      <c r="A589" s="294" t="s">
        <v>732</v>
      </c>
      <c r="B589" s="145"/>
      <c r="C589" s="145"/>
      <c r="D589" s="145"/>
      <c r="E589" s="145"/>
      <c r="F589" s="147"/>
    </row>
    <row r="590" spans="1:6">
      <c r="A590" s="294" t="s">
        <v>733</v>
      </c>
      <c r="B590" s="145"/>
      <c r="C590" s="145"/>
      <c r="D590" s="145"/>
      <c r="E590" s="145"/>
      <c r="F590" s="147"/>
    </row>
    <row r="591" spans="1:6">
      <c r="A591" s="294" t="s">
        <v>734</v>
      </c>
      <c r="B591" s="145"/>
      <c r="C591" s="145"/>
      <c r="D591" s="145"/>
      <c r="E591" s="145"/>
      <c r="F591" s="147"/>
    </row>
    <row r="592" spans="1:6">
      <c r="A592" s="294" t="s">
        <v>735</v>
      </c>
      <c r="B592" s="145"/>
      <c r="C592" s="145"/>
      <c r="D592" s="145"/>
      <c r="E592" s="145"/>
      <c r="F592" s="147"/>
    </row>
    <row r="593" spans="1:6">
      <c r="A593" s="294" t="s">
        <v>736</v>
      </c>
      <c r="B593" s="145"/>
      <c r="C593" s="145"/>
      <c r="D593" s="145"/>
      <c r="E593" s="145"/>
      <c r="F593" s="147"/>
    </row>
    <row r="594" spans="1:6">
      <c r="A594" s="294" t="s">
        <v>737</v>
      </c>
      <c r="B594" s="145"/>
      <c r="C594" s="145"/>
      <c r="D594" s="145"/>
      <c r="E594" s="145"/>
      <c r="F594" s="147"/>
    </row>
    <row r="595" spans="1:6">
      <c r="A595" s="294" t="s">
        <v>738</v>
      </c>
      <c r="B595" s="145"/>
      <c r="C595" s="145"/>
      <c r="D595" s="145"/>
      <c r="E595" s="145"/>
      <c r="F595" s="147"/>
    </row>
    <row r="596" spans="1:6">
      <c r="A596" s="294" t="s">
        <v>739</v>
      </c>
      <c r="B596" s="145"/>
      <c r="C596" s="145"/>
      <c r="D596" s="145"/>
      <c r="E596" s="145"/>
      <c r="F596" s="147"/>
    </row>
    <row r="597" spans="1:6">
      <c r="A597" s="294" t="s">
        <v>740</v>
      </c>
      <c r="B597" s="145"/>
      <c r="C597" s="145"/>
      <c r="D597" s="145"/>
      <c r="E597" s="145"/>
      <c r="F597" s="147"/>
    </row>
    <row r="598" spans="1:6">
      <c r="A598" s="294" t="s">
        <v>741</v>
      </c>
      <c r="B598" s="145"/>
      <c r="C598" s="145"/>
      <c r="D598" s="145"/>
      <c r="E598" s="145"/>
      <c r="F598" s="147"/>
    </row>
    <row r="599" spans="1:6">
      <c r="A599" s="294" t="s">
        <v>742</v>
      </c>
      <c r="B599" s="145"/>
      <c r="C599" s="145"/>
      <c r="D599" s="145"/>
      <c r="E599" s="145"/>
      <c r="F599" s="147"/>
    </row>
    <row r="600" spans="1:6">
      <c r="A600" s="294" t="s">
        <v>743</v>
      </c>
      <c r="B600" s="145"/>
      <c r="C600" s="145"/>
      <c r="D600" s="145"/>
      <c r="E600" s="145"/>
      <c r="F600" s="147"/>
    </row>
    <row r="601" spans="1:6">
      <c r="A601" s="294" t="s">
        <v>744</v>
      </c>
      <c r="B601" s="145"/>
      <c r="C601" s="145"/>
      <c r="D601" s="145"/>
      <c r="E601" s="145"/>
      <c r="F601" s="147"/>
    </row>
    <row r="602" spans="1:6">
      <c r="A602" s="294" t="s">
        <v>745</v>
      </c>
      <c r="B602" s="145"/>
      <c r="C602" s="145"/>
      <c r="D602" s="145"/>
      <c r="E602" s="145"/>
      <c r="F602" s="147"/>
    </row>
    <row r="603" spans="1:6">
      <c r="A603" s="294" t="s">
        <v>746</v>
      </c>
      <c r="B603" s="145"/>
      <c r="C603" s="145"/>
      <c r="D603" s="145"/>
      <c r="E603" s="145"/>
      <c r="F603" s="147"/>
    </row>
    <row r="604" spans="1:6">
      <c r="A604" s="294" t="s">
        <v>747</v>
      </c>
      <c r="B604" s="145"/>
      <c r="C604" s="145"/>
      <c r="D604" s="145"/>
      <c r="E604" s="145"/>
      <c r="F604" s="147"/>
    </row>
    <row r="605" spans="1:6">
      <c r="A605" s="294" t="s">
        <v>748</v>
      </c>
      <c r="B605" s="145"/>
      <c r="C605" s="145"/>
      <c r="D605" s="145"/>
      <c r="E605" s="145"/>
      <c r="F605" s="147"/>
    </row>
    <row r="606" spans="1:6">
      <c r="A606" s="294" t="s">
        <v>749</v>
      </c>
      <c r="B606" s="145"/>
      <c r="C606" s="145"/>
      <c r="D606" s="145"/>
      <c r="E606" s="145"/>
      <c r="F606" s="147"/>
    </row>
    <row r="607" spans="1:6">
      <c r="A607" s="294" t="s">
        <v>750</v>
      </c>
      <c r="B607" s="145"/>
      <c r="C607" s="145"/>
      <c r="D607" s="145"/>
      <c r="E607" s="145"/>
      <c r="F607" s="147"/>
    </row>
    <row r="608" spans="1:6">
      <c r="A608" s="294" t="s">
        <v>751</v>
      </c>
      <c r="B608" s="145"/>
      <c r="C608" s="145"/>
      <c r="D608" s="145"/>
      <c r="E608" s="145"/>
      <c r="F608" s="147"/>
    </row>
    <row r="609" spans="1:6">
      <c r="A609" s="294" t="s">
        <v>752</v>
      </c>
      <c r="B609" s="145"/>
      <c r="C609" s="145"/>
      <c r="D609" s="145"/>
      <c r="E609" s="145"/>
      <c r="F609" s="147"/>
    </row>
    <row r="610" spans="1:6">
      <c r="A610" s="294" t="s">
        <v>753</v>
      </c>
      <c r="B610" s="145"/>
      <c r="C610" s="145"/>
      <c r="D610" s="145"/>
      <c r="E610" s="145"/>
      <c r="F610" s="147"/>
    </row>
    <row r="611" spans="1:6">
      <c r="A611" s="294" t="s">
        <v>754</v>
      </c>
      <c r="B611" s="145"/>
      <c r="C611" s="145"/>
      <c r="D611" s="145"/>
      <c r="E611" s="145"/>
      <c r="F611" s="147"/>
    </row>
    <row r="612" spans="1:6">
      <c r="A612" s="294" t="s">
        <v>755</v>
      </c>
      <c r="B612" s="145"/>
      <c r="C612" s="145"/>
      <c r="D612" s="145"/>
      <c r="E612" s="145"/>
      <c r="F612" s="147"/>
    </row>
    <row r="613" spans="1:6">
      <c r="A613" s="294" t="s">
        <v>756</v>
      </c>
      <c r="B613" s="145"/>
      <c r="C613" s="145"/>
      <c r="D613" s="145"/>
      <c r="E613" s="145"/>
      <c r="F613" s="147"/>
    </row>
    <row r="614" spans="1:6">
      <c r="A614" s="294" t="s">
        <v>757</v>
      </c>
      <c r="B614" s="145"/>
      <c r="C614" s="145"/>
      <c r="D614" s="145"/>
      <c r="E614" s="145"/>
      <c r="F614" s="147"/>
    </row>
    <row r="615" spans="1:6">
      <c r="A615" s="294" t="s">
        <v>758</v>
      </c>
      <c r="B615" s="145"/>
      <c r="C615" s="145"/>
      <c r="D615" s="145"/>
      <c r="E615" s="145"/>
      <c r="F615" s="147"/>
    </row>
    <row r="616" spans="1:6">
      <c r="A616" s="294" t="s">
        <v>759</v>
      </c>
      <c r="B616" s="145"/>
      <c r="C616" s="145"/>
      <c r="D616" s="145"/>
      <c r="E616" s="145"/>
      <c r="F616" s="147"/>
    </row>
    <row r="617" spans="1:6">
      <c r="A617" s="294" t="s">
        <v>760</v>
      </c>
      <c r="B617" s="145"/>
      <c r="C617" s="145"/>
      <c r="D617" s="145"/>
      <c r="E617" s="145"/>
      <c r="F617" s="147"/>
    </row>
    <row r="618" spans="1:6">
      <c r="A618" s="294" t="s">
        <v>761</v>
      </c>
      <c r="B618" s="145"/>
      <c r="C618" s="145"/>
      <c r="D618" s="145"/>
      <c r="E618" s="145"/>
      <c r="F618" s="147"/>
    </row>
    <row r="619" spans="1:6">
      <c r="A619" s="294" t="s">
        <v>762</v>
      </c>
      <c r="B619" s="145"/>
      <c r="C619" s="145"/>
      <c r="D619" s="145"/>
      <c r="E619" s="145"/>
      <c r="F619" s="147"/>
    </row>
    <row r="620" spans="1:6">
      <c r="A620" s="294" t="s">
        <v>763</v>
      </c>
      <c r="B620" s="145"/>
      <c r="C620" s="145"/>
      <c r="D620" s="145"/>
      <c r="E620" s="145"/>
      <c r="F620" s="147"/>
    </row>
    <row r="621" spans="1:6">
      <c r="A621" s="294" t="s">
        <v>764</v>
      </c>
      <c r="B621" s="145"/>
      <c r="C621" s="145"/>
      <c r="D621" s="145"/>
      <c r="E621" s="145"/>
      <c r="F621" s="147"/>
    </row>
    <row r="622" spans="1:6">
      <c r="A622" s="294" t="s">
        <v>765</v>
      </c>
      <c r="B622" s="145"/>
      <c r="C622" s="145"/>
      <c r="D622" s="145"/>
      <c r="E622" s="145"/>
      <c r="F622" s="147"/>
    </row>
    <row r="623" spans="1:6">
      <c r="A623" s="294" t="s">
        <v>766</v>
      </c>
      <c r="B623" s="145"/>
      <c r="C623" s="145"/>
      <c r="D623" s="145"/>
      <c r="E623" s="145"/>
      <c r="F623" s="147"/>
    </row>
    <row r="624" spans="1:6">
      <c r="A624" s="294" t="s">
        <v>767</v>
      </c>
      <c r="B624" s="145"/>
      <c r="C624" s="145"/>
      <c r="D624" s="145"/>
      <c r="E624" s="145"/>
      <c r="F624" s="147"/>
    </row>
    <row r="625" spans="1:6">
      <c r="A625" s="294" t="s">
        <v>768</v>
      </c>
      <c r="B625" s="145"/>
      <c r="C625" s="145"/>
      <c r="D625" s="145"/>
      <c r="E625" s="145"/>
      <c r="F625" s="147"/>
    </row>
    <row r="626" spans="1:6">
      <c r="A626" s="294" t="s">
        <v>769</v>
      </c>
      <c r="B626" s="145"/>
      <c r="C626" s="145"/>
      <c r="D626" s="145"/>
      <c r="E626" s="145"/>
      <c r="F626" s="147"/>
    </row>
    <row r="627" spans="1:6">
      <c r="A627" s="294" t="s">
        <v>770</v>
      </c>
      <c r="B627" s="145"/>
      <c r="C627" s="145"/>
      <c r="D627" s="145"/>
      <c r="E627" s="145"/>
      <c r="F627" s="147"/>
    </row>
    <row r="628" spans="1:6">
      <c r="A628" s="294" t="s">
        <v>771</v>
      </c>
      <c r="B628" s="145"/>
      <c r="C628" s="145"/>
      <c r="D628" s="145"/>
      <c r="E628" s="145"/>
      <c r="F628" s="147"/>
    </row>
    <row r="629" spans="1:6">
      <c r="A629" s="294" t="s">
        <v>772</v>
      </c>
      <c r="B629" s="145"/>
      <c r="C629" s="145"/>
      <c r="D629" s="145"/>
      <c r="E629" s="145"/>
      <c r="F629" s="147"/>
    </row>
    <row r="630" spans="1:6">
      <c r="A630" s="294" t="s">
        <v>773</v>
      </c>
      <c r="B630" s="145"/>
      <c r="C630" s="145"/>
      <c r="D630" s="145"/>
      <c r="E630" s="145"/>
      <c r="F630" s="147"/>
    </row>
    <row r="631" spans="1:6">
      <c r="A631" s="294" t="s">
        <v>774</v>
      </c>
      <c r="B631" s="145"/>
      <c r="C631" s="145"/>
      <c r="D631" s="145"/>
      <c r="E631" s="145"/>
      <c r="F631" s="147"/>
    </row>
    <row r="632" spans="1:6">
      <c r="A632" s="294" t="s">
        <v>775</v>
      </c>
      <c r="B632" s="145"/>
      <c r="C632" s="145"/>
      <c r="D632" s="145"/>
      <c r="E632" s="145"/>
      <c r="F632" s="147"/>
    </row>
    <row r="633" spans="1:6">
      <c r="A633" s="294" t="s">
        <v>776</v>
      </c>
      <c r="B633" s="145"/>
      <c r="C633" s="145"/>
      <c r="D633" s="145"/>
      <c r="E633" s="145"/>
      <c r="F633" s="147"/>
    </row>
    <row r="634" spans="1:6">
      <c r="A634" s="294" t="s">
        <v>777</v>
      </c>
      <c r="B634" s="145"/>
      <c r="C634" s="145"/>
      <c r="D634" s="145"/>
      <c r="E634" s="145"/>
      <c r="F634" s="147"/>
    </row>
    <row r="635" spans="1:6">
      <c r="A635" s="294" t="s">
        <v>778</v>
      </c>
      <c r="B635" s="145"/>
      <c r="C635" s="145"/>
      <c r="D635" s="145"/>
      <c r="E635" s="145"/>
      <c r="F635" s="147"/>
    </row>
    <row r="636" spans="1:6">
      <c r="A636" s="294" t="s">
        <v>779</v>
      </c>
      <c r="B636" s="145"/>
      <c r="C636" s="145"/>
      <c r="D636" s="145"/>
      <c r="E636" s="145"/>
      <c r="F636" s="147"/>
    </row>
    <row r="637" spans="1:6">
      <c r="A637" s="294" t="s">
        <v>780</v>
      </c>
      <c r="B637" s="145"/>
      <c r="C637" s="145"/>
      <c r="D637" s="145"/>
      <c r="E637" s="145"/>
      <c r="F637" s="147"/>
    </row>
    <row r="638" spans="1:6">
      <c r="A638" s="294" t="s">
        <v>781</v>
      </c>
      <c r="B638" s="145"/>
      <c r="C638" s="145"/>
      <c r="D638" s="145"/>
      <c r="E638" s="145"/>
      <c r="F638" s="147"/>
    </row>
    <row r="639" spans="1:6">
      <c r="A639" s="294" t="s">
        <v>782</v>
      </c>
      <c r="B639" s="145"/>
      <c r="C639" s="145"/>
      <c r="D639" s="145"/>
      <c r="E639" s="145"/>
      <c r="F639" s="151"/>
    </row>
    <row r="640" spans="1:6">
      <c r="A640" s="294" t="s">
        <v>783</v>
      </c>
      <c r="B640" s="145"/>
      <c r="C640" s="145"/>
      <c r="D640" s="145"/>
      <c r="E640" s="145"/>
      <c r="F640" s="151"/>
    </row>
    <row r="641" spans="1:6">
      <c r="A641" s="294" t="s">
        <v>784</v>
      </c>
      <c r="B641" s="145"/>
      <c r="C641" s="145"/>
      <c r="D641" s="145"/>
      <c r="E641" s="145"/>
      <c r="F641" s="151"/>
    </row>
    <row r="642" spans="1:6">
      <c r="A642" s="294" t="s">
        <v>785</v>
      </c>
      <c r="B642" s="145"/>
      <c r="C642" s="145"/>
      <c r="D642" s="145"/>
      <c r="E642" s="145"/>
      <c r="F642" s="151"/>
    </row>
    <row r="643" spans="1:6">
      <c r="A643" s="294" t="s">
        <v>786</v>
      </c>
      <c r="B643" s="145"/>
      <c r="C643" s="145"/>
      <c r="D643" s="145"/>
      <c r="E643" s="145"/>
      <c r="F643" s="151"/>
    </row>
    <row r="644" spans="1:6">
      <c r="A644" s="294" t="s">
        <v>787</v>
      </c>
      <c r="B644" s="145"/>
      <c r="C644" s="145"/>
      <c r="D644" s="145"/>
      <c r="E644" s="145"/>
      <c r="F644" s="151"/>
    </row>
    <row r="645" spans="1:6">
      <c r="A645" s="294" t="s">
        <v>788</v>
      </c>
      <c r="B645" s="145"/>
      <c r="C645" s="145"/>
      <c r="D645" s="145"/>
      <c r="E645" s="145"/>
      <c r="F645" s="151"/>
    </row>
    <row r="646" spans="1:6">
      <c r="A646" s="294" t="s">
        <v>789</v>
      </c>
      <c r="B646" s="145"/>
      <c r="C646" s="145"/>
      <c r="D646" s="145"/>
      <c r="E646" s="145"/>
      <c r="F646" s="151"/>
    </row>
    <row r="647" spans="1:6">
      <c r="A647" s="294" t="s">
        <v>790</v>
      </c>
      <c r="B647" s="145"/>
      <c r="C647" s="145"/>
      <c r="D647" s="145"/>
      <c r="E647" s="145"/>
      <c r="F647" s="154"/>
    </row>
    <row r="648" spans="1:6">
      <c r="A648" s="294" t="s">
        <v>791</v>
      </c>
      <c r="B648" s="145"/>
      <c r="C648" s="145"/>
      <c r="D648" s="145"/>
      <c r="E648" s="145"/>
      <c r="F648" s="154"/>
    </row>
    <row r="649" spans="1:6">
      <c r="A649" s="294" t="s">
        <v>792</v>
      </c>
      <c r="B649" s="145"/>
      <c r="C649" s="145"/>
      <c r="D649" s="145"/>
      <c r="E649" s="145"/>
      <c r="F649" s="154"/>
    </row>
    <row r="650" spans="1:6">
      <c r="A650" s="294" t="s">
        <v>793</v>
      </c>
      <c r="B650" s="145"/>
      <c r="C650" s="145"/>
      <c r="D650" s="145"/>
      <c r="E650" s="145"/>
      <c r="F650" s="154"/>
    </row>
    <row r="651" spans="1:6">
      <c r="A651" s="294" t="s">
        <v>794</v>
      </c>
      <c r="B651" s="145"/>
      <c r="C651" s="145"/>
      <c r="D651" s="145"/>
      <c r="E651" s="145"/>
      <c r="F651" s="154"/>
    </row>
    <row r="652" spans="1:6">
      <c r="A652" s="294" t="s">
        <v>795</v>
      </c>
      <c r="B652" s="145"/>
      <c r="C652" s="145"/>
      <c r="D652" s="145"/>
      <c r="E652" s="145"/>
      <c r="F652" s="154"/>
    </row>
    <row r="653" spans="1:6">
      <c r="A653" s="294" t="s">
        <v>796</v>
      </c>
      <c r="B653" s="145"/>
      <c r="C653" s="145"/>
      <c r="D653" s="145"/>
      <c r="E653" s="145"/>
      <c r="F653" s="154"/>
    </row>
    <row r="654" spans="1:6">
      <c r="A654" s="294" t="s">
        <v>797</v>
      </c>
      <c r="B654" s="145"/>
      <c r="C654" s="145"/>
      <c r="D654" s="145"/>
      <c r="E654" s="145"/>
      <c r="F654" s="154"/>
    </row>
    <row r="655" spans="1:6">
      <c r="A655" s="294" t="s">
        <v>798</v>
      </c>
      <c r="B655" s="145"/>
      <c r="C655" s="145"/>
      <c r="D655" s="145"/>
      <c r="E655" s="145"/>
      <c r="F655" s="154"/>
    </row>
    <row r="656" spans="1:6">
      <c r="A656" s="294" t="s">
        <v>799</v>
      </c>
      <c r="B656" s="145"/>
      <c r="C656" s="145"/>
      <c r="D656" s="145"/>
      <c r="E656" s="145"/>
      <c r="F656" s="154"/>
    </row>
    <row r="657" spans="1:6">
      <c r="A657" s="294" t="s">
        <v>800</v>
      </c>
      <c r="B657" s="145"/>
      <c r="C657" s="145"/>
      <c r="D657" s="145"/>
      <c r="E657" s="145"/>
      <c r="F657" s="154"/>
    </row>
    <row r="658" spans="1:6">
      <c r="A658" s="294" t="s">
        <v>801</v>
      </c>
      <c r="B658" s="145"/>
      <c r="C658" s="145"/>
      <c r="D658" s="145"/>
      <c r="E658" s="145"/>
      <c r="F658" s="154"/>
    </row>
    <row r="659" spans="1:6">
      <c r="A659" s="294" t="s">
        <v>802</v>
      </c>
      <c r="B659" s="145"/>
      <c r="C659" s="145"/>
      <c r="D659" s="145"/>
      <c r="E659" s="145"/>
      <c r="F659" s="154"/>
    </row>
    <row r="660" spans="1:6">
      <c r="A660" s="294" t="s">
        <v>803</v>
      </c>
      <c r="B660" s="145"/>
      <c r="C660" s="145"/>
      <c r="D660" s="145"/>
      <c r="E660" s="145"/>
      <c r="F660" s="154"/>
    </row>
    <row r="661" spans="1:6">
      <c r="A661" s="294" t="s">
        <v>804</v>
      </c>
      <c r="B661" s="145"/>
      <c r="C661" s="145"/>
      <c r="D661" s="145"/>
      <c r="E661" s="145"/>
      <c r="F661" s="154"/>
    </row>
    <row r="662" spans="1:6">
      <c r="A662" s="294" t="s">
        <v>805</v>
      </c>
      <c r="B662" s="145"/>
      <c r="C662" s="145"/>
      <c r="D662" s="145"/>
      <c r="E662" s="145"/>
      <c r="F662" s="154"/>
    </row>
    <row r="663" spans="1:6">
      <c r="A663" s="294" t="s">
        <v>806</v>
      </c>
      <c r="B663" s="145"/>
      <c r="C663" s="145"/>
      <c r="D663" s="145"/>
      <c r="E663" s="145"/>
      <c r="F663" s="154"/>
    </row>
    <row r="664" spans="1:6">
      <c r="A664" s="294" t="s">
        <v>807</v>
      </c>
      <c r="B664" s="145"/>
      <c r="C664" s="145"/>
      <c r="D664" s="145"/>
      <c r="E664" s="145"/>
      <c r="F664" s="154"/>
    </row>
    <row r="665" spans="1:6">
      <c r="A665" s="294" t="s">
        <v>808</v>
      </c>
      <c r="B665" s="145"/>
      <c r="C665" s="145"/>
      <c r="D665" s="145"/>
      <c r="E665" s="145"/>
      <c r="F665" s="154"/>
    </row>
    <row r="666" spans="1:6">
      <c r="A666" s="294" t="s">
        <v>809</v>
      </c>
      <c r="B666" s="145"/>
      <c r="C666" s="145"/>
      <c r="D666" s="145"/>
      <c r="E666" s="145"/>
      <c r="F666" s="154"/>
    </row>
    <row r="667" spans="1:6">
      <c r="A667" s="294" t="s">
        <v>810</v>
      </c>
      <c r="B667" s="145"/>
      <c r="C667" s="145"/>
      <c r="D667" s="145"/>
      <c r="E667" s="145"/>
      <c r="F667" s="154"/>
    </row>
    <row r="668" spans="1:6">
      <c r="A668" s="294" t="s">
        <v>811</v>
      </c>
      <c r="B668" s="145"/>
      <c r="C668" s="145"/>
      <c r="D668" s="145"/>
      <c r="E668" s="145"/>
      <c r="F668" s="154"/>
    </row>
    <row r="669" spans="1:6">
      <c r="A669" s="294" t="s">
        <v>812</v>
      </c>
      <c r="B669" s="145"/>
      <c r="C669" s="145"/>
      <c r="D669" s="145"/>
      <c r="E669" s="145"/>
      <c r="F669" s="154"/>
    </row>
    <row r="670" spans="1:6">
      <c r="A670" s="294" t="s">
        <v>813</v>
      </c>
      <c r="B670" s="145"/>
      <c r="C670" s="145"/>
      <c r="D670" s="145"/>
      <c r="E670" s="145"/>
      <c r="F670" s="154"/>
    </row>
    <row r="671" spans="1:6">
      <c r="A671" s="294" t="s">
        <v>814</v>
      </c>
      <c r="B671" s="145"/>
      <c r="C671" s="145"/>
      <c r="D671" s="145"/>
      <c r="E671" s="145"/>
      <c r="F671" s="154"/>
    </row>
    <row r="672" spans="1:6">
      <c r="A672" s="294" t="s">
        <v>815</v>
      </c>
      <c r="B672" s="145"/>
      <c r="C672" s="145"/>
      <c r="D672" s="145"/>
      <c r="E672" s="145"/>
      <c r="F672" s="154"/>
    </row>
    <row r="673" spans="1:6">
      <c r="A673" s="294" t="s">
        <v>816</v>
      </c>
      <c r="B673" s="145"/>
      <c r="C673" s="145"/>
      <c r="D673" s="145"/>
      <c r="E673" s="145"/>
      <c r="F673" s="154"/>
    </row>
    <row r="674" spans="1:6">
      <c r="A674" s="294" t="s">
        <v>817</v>
      </c>
      <c r="B674" s="145"/>
      <c r="C674" s="145"/>
      <c r="D674" s="145"/>
      <c r="E674" s="145"/>
      <c r="F674" s="154"/>
    </row>
    <row r="675" spans="1:6">
      <c r="A675" s="294" t="s">
        <v>818</v>
      </c>
      <c r="B675" s="145"/>
      <c r="C675" s="145"/>
      <c r="D675" s="145"/>
      <c r="E675" s="145"/>
      <c r="F675" s="154"/>
    </row>
    <row r="676" spans="1:6">
      <c r="A676" s="294" t="s">
        <v>819</v>
      </c>
      <c r="B676" s="145"/>
      <c r="C676" s="145"/>
      <c r="D676" s="145"/>
      <c r="E676" s="145"/>
      <c r="F676" s="154"/>
    </row>
    <row r="677" spans="1:6">
      <c r="A677" s="294" t="s">
        <v>820</v>
      </c>
      <c r="B677" s="145"/>
      <c r="C677" s="145"/>
      <c r="D677" s="145"/>
      <c r="E677" s="145"/>
      <c r="F677" s="154"/>
    </row>
    <row r="678" spans="1:6">
      <c r="A678" s="294" t="s">
        <v>821</v>
      </c>
      <c r="B678" s="145"/>
      <c r="C678" s="145"/>
      <c r="D678" s="145"/>
      <c r="E678" s="145"/>
      <c r="F678" s="154"/>
    </row>
    <row r="679" spans="1:6">
      <c r="A679" s="294" t="s">
        <v>822</v>
      </c>
      <c r="B679" s="134"/>
      <c r="C679" s="155"/>
      <c r="D679" s="134"/>
      <c r="E679" s="135"/>
      <c r="F679" s="135"/>
    </row>
    <row r="680" spans="1:6">
      <c r="A680" s="294" t="s">
        <v>823</v>
      </c>
      <c r="B680" s="135"/>
      <c r="C680" s="156"/>
      <c r="D680" s="135"/>
      <c r="E680" s="135"/>
      <c r="F680" s="135"/>
    </row>
    <row r="681" spans="1:6">
      <c r="A681" s="294" t="s">
        <v>824</v>
      </c>
      <c r="B681" s="135"/>
      <c r="C681" s="156"/>
      <c r="D681" s="135"/>
      <c r="E681" s="135"/>
      <c r="F681" s="135"/>
    </row>
    <row r="682" spans="1:6">
      <c r="A682" s="294" t="s">
        <v>825</v>
      </c>
      <c r="B682" s="135"/>
      <c r="C682" s="156"/>
      <c r="D682" s="135"/>
      <c r="E682" s="135"/>
      <c r="F682" s="135"/>
    </row>
    <row r="683" spans="1:6">
      <c r="A683" s="294" t="s">
        <v>826</v>
      </c>
      <c r="B683" s="135"/>
      <c r="C683" s="156"/>
      <c r="D683" s="135"/>
      <c r="E683" s="135"/>
      <c r="F683" s="135"/>
    </row>
    <row r="684" spans="1:6">
      <c r="A684" s="294" t="s">
        <v>827</v>
      </c>
      <c r="B684" s="135"/>
      <c r="C684" s="156"/>
      <c r="D684" s="135"/>
      <c r="E684" s="135"/>
      <c r="F684" s="135"/>
    </row>
    <row r="685" spans="1:6">
      <c r="A685" s="294" t="s">
        <v>828</v>
      </c>
      <c r="B685" s="135"/>
      <c r="C685" s="156"/>
      <c r="D685" s="135"/>
      <c r="E685" s="135"/>
      <c r="F685" s="135"/>
    </row>
    <row r="686" spans="1:6">
      <c r="A686" s="130" t="s">
        <v>829</v>
      </c>
      <c r="B686" s="137"/>
      <c r="C686" s="157"/>
      <c r="D686" s="137"/>
      <c r="E686" s="137"/>
      <c r="F686" s="137"/>
    </row>
    <row r="687" spans="1:6">
      <c r="A687" s="126" t="s">
        <v>830</v>
      </c>
      <c r="B687" s="135">
        <v>162500</v>
      </c>
      <c r="C687" s="135">
        <v>210100</v>
      </c>
      <c r="D687" s="135">
        <v>291600</v>
      </c>
      <c r="E687" s="135">
        <v>338900</v>
      </c>
      <c r="F687" s="135">
        <v>391500</v>
      </c>
    </row>
    <row r="688" spans="1:6">
      <c r="A688" s="126" t="s">
        <v>831</v>
      </c>
      <c r="B688" s="135">
        <v>163600</v>
      </c>
      <c r="C688" s="135">
        <v>213200</v>
      </c>
      <c r="D688" s="135">
        <v>294000</v>
      </c>
      <c r="E688" s="135">
        <v>341000</v>
      </c>
      <c r="F688" s="135">
        <v>394300</v>
      </c>
    </row>
    <row r="689" spans="1:6">
      <c r="A689" s="126" t="s">
        <v>832</v>
      </c>
      <c r="B689" s="135">
        <v>164800</v>
      </c>
      <c r="C689" s="135">
        <v>215900</v>
      </c>
      <c r="D689" s="135">
        <v>296300</v>
      </c>
      <c r="E689" s="135">
        <v>342900</v>
      </c>
      <c r="F689" s="135">
        <v>396900</v>
      </c>
    </row>
    <row r="690" spans="1:6">
      <c r="A690" s="126" t="s">
        <v>833</v>
      </c>
      <c r="B690" s="135">
        <v>165900</v>
      </c>
      <c r="C690" s="135">
        <v>218400</v>
      </c>
      <c r="D690" s="135">
        <v>298600</v>
      </c>
      <c r="E690" s="135">
        <v>344600</v>
      </c>
      <c r="F690" s="135">
        <v>399600</v>
      </c>
    </row>
    <row r="691" spans="1:6">
      <c r="A691" s="126" t="s">
        <v>834</v>
      </c>
      <c r="B691" s="135">
        <v>167000</v>
      </c>
      <c r="C691" s="135">
        <v>220900</v>
      </c>
      <c r="D691" s="135">
        <v>300700</v>
      </c>
      <c r="E691" s="135">
        <v>346300</v>
      </c>
      <c r="F691" s="135">
        <v>401700</v>
      </c>
    </row>
    <row r="692" spans="1:6">
      <c r="A692" s="126" t="s">
        <v>835</v>
      </c>
      <c r="B692" s="135">
        <v>168300</v>
      </c>
      <c r="C692" s="135">
        <v>222600</v>
      </c>
      <c r="D692" s="135">
        <v>302600</v>
      </c>
      <c r="E692" s="135">
        <v>347800</v>
      </c>
      <c r="F692" s="135">
        <v>404400</v>
      </c>
    </row>
    <row r="693" spans="1:6">
      <c r="A693" s="126" t="s">
        <v>836</v>
      </c>
      <c r="B693" s="135">
        <v>169600</v>
      </c>
      <c r="C693" s="135">
        <v>224300</v>
      </c>
      <c r="D693" s="135">
        <v>304400</v>
      </c>
      <c r="E693" s="135">
        <v>349200</v>
      </c>
      <c r="F693" s="135">
        <v>407100</v>
      </c>
    </row>
    <row r="694" spans="1:6">
      <c r="A694" s="126" t="s">
        <v>837</v>
      </c>
      <c r="B694" s="135">
        <v>170900</v>
      </c>
      <c r="C694" s="135">
        <v>226200</v>
      </c>
      <c r="D694" s="135">
        <v>306100</v>
      </c>
      <c r="E694" s="135">
        <v>350400</v>
      </c>
      <c r="F694" s="135">
        <v>409800</v>
      </c>
    </row>
    <row r="695" spans="1:6">
      <c r="A695" s="126" t="s">
        <v>838</v>
      </c>
      <c r="B695" s="135">
        <v>171900</v>
      </c>
      <c r="C695" s="135">
        <v>228100</v>
      </c>
      <c r="D695" s="135">
        <v>307800</v>
      </c>
      <c r="E695" s="135">
        <v>351900</v>
      </c>
      <c r="F695" s="135">
        <v>412300</v>
      </c>
    </row>
    <row r="696" spans="1:6">
      <c r="A696" s="126" t="s">
        <v>839</v>
      </c>
      <c r="B696" s="135">
        <v>173600</v>
      </c>
      <c r="C696" s="135">
        <v>230300</v>
      </c>
      <c r="D696" s="135">
        <v>310100</v>
      </c>
      <c r="E696" s="135">
        <v>353800</v>
      </c>
      <c r="F696" s="135">
        <v>414900</v>
      </c>
    </row>
    <row r="697" spans="1:6">
      <c r="A697" s="126" t="s">
        <v>840</v>
      </c>
      <c r="B697" s="135">
        <v>175200</v>
      </c>
      <c r="C697" s="135">
        <v>232700</v>
      </c>
      <c r="D697" s="135">
        <v>312300</v>
      </c>
      <c r="E697" s="135">
        <v>355800</v>
      </c>
      <c r="F697" s="135">
        <v>417600</v>
      </c>
    </row>
    <row r="698" spans="1:6">
      <c r="A698" s="126" t="s">
        <v>841</v>
      </c>
      <c r="B698" s="135">
        <v>176900</v>
      </c>
      <c r="C698" s="135">
        <v>234700</v>
      </c>
      <c r="D698" s="135">
        <v>314700</v>
      </c>
      <c r="E698" s="135">
        <v>357500</v>
      </c>
      <c r="F698" s="135">
        <v>420200</v>
      </c>
    </row>
    <row r="699" spans="1:6">
      <c r="A699" s="126" t="s">
        <v>842</v>
      </c>
      <c r="B699" s="135">
        <v>178300</v>
      </c>
      <c r="C699" s="135">
        <v>236700</v>
      </c>
      <c r="D699" s="135">
        <v>316500</v>
      </c>
      <c r="E699" s="135">
        <v>359300</v>
      </c>
      <c r="F699" s="135">
        <v>422800</v>
      </c>
    </row>
    <row r="700" spans="1:6">
      <c r="A700" s="126" t="s">
        <v>843</v>
      </c>
      <c r="B700" s="135">
        <v>180200</v>
      </c>
      <c r="C700" s="135">
        <v>239100</v>
      </c>
      <c r="D700" s="135">
        <v>318800</v>
      </c>
      <c r="E700" s="135">
        <v>361100</v>
      </c>
      <c r="F700" s="135">
        <v>425500</v>
      </c>
    </row>
    <row r="701" spans="1:6">
      <c r="A701" s="126" t="s">
        <v>844</v>
      </c>
      <c r="B701" s="135">
        <v>182100</v>
      </c>
      <c r="C701" s="135">
        <v>241600</v>
      </c>
      <c r="D701" s="135">
        <v>321200</v>
      </c>
      <c r="E701" s="135">
        <v>362700</v>
      </c>
      <c r="F701" s="135">
        <v>428300</v>
      </c>
    </row>
    <row r="702" spans="1:6">
      <c r="A702" s="126" t="s">
        <v>845</v>
      </c>
      <c r="B702" s="135">
        <v>184100</v>
      </c>
      <c r="C702" s="135">
        <v>243900</v>
      </c>
      <c r="D702" s="293">
        <v>323500</v>
      </c>
      <c r="E702" s="135">
        <v>364200</v>
      </c>
      <c r="F702" s="135">
        <v>431000</v>
      </c>
    </row>
    <row r="703" spans="1:6">
      <c r="A703" s="126" t="s">
        <v>846</v>
      </c>
      <c r="B703" s="135">
        <v>185800</v>
      </c>
      <c r="C703" s="135">
        <v>246100</v>
      </c>
      <c r="D703" s="293">
        <v>325700</v>
      </c>
      <c r="E703" s="135">
        <v>365700</v>
      </c>
      <c r="F703" s="135">
        <v>433500</v>
      </c>
    </row>
    <row r="704" spans="1:6">
      <c r="A704" s="126" t="s">
        <v>847</v>
      </c>
      <c r="B704" s="135">
        <v>187900</v>
      </c>
      <c r="C704" s="135">
        <v>248500</v>
      </c>
      <c r="D704" s="135">
        <v>327900</v>
      </c>
      <c r="E704" s="135">
        <v>367600</v>
      </c>
      <c r="F704" s="135">
        <v>436000</v>
      </c>
    </row>
    <row r="705" spans="1:6">
      <c r="A705" s="126" t="s">
        <v>848</v>
      </c>
      <c r="B705" s="135">
        <v>190100</v>
      </c>
      <c r="C705" s="135">
        <v>251100</v>
      </c>
      <c r="D705" s="135">
        <v>329800</v>
      </c>
      <c r="E705" s="135">
        <v>369300</v>
      </c>
      <c r="F705" s="135">
        <v>438500</v>
      </c>
    </row>
    <row r="706" spans="1:6">
      <c r="A706" s="126" t="s">
        <v>849</v>
      </c>
      <c r="B706" s="135">
        <v>192100</v>
      </c>
      <c r="C706" s="135">
        <v>253600</v>
      </c>
      <c r="D706" s="135">
        <v>331700</v>
      </c>
      <c r="E706" s="135">
        <v>371200</v>
      </c>
      <c r="F706" s="135">
        <v>440900</v>
      </c>
    </row>
    <row r="707" spans="1:6">
      <c r="A707" s="126" t="s">
        <v>850</v>
      </c>
      <c r="B707" s="135">
        <v>194100</v>
      </c>
      <c r="C707" s="135">
        <v>256000</v>
      </c>
      <c r="D707" s="135">
        <v>333700</v>
      </c>
      <c r="E707" s="293">
        <v>372700</v>
      </c>
      <c r="F707" s="135">
        <v>443300</v>
      </c>
    </row>
    <row r="708" spans="1:6">
      <c r="A708" s="126" t="s">
        <v>851</v>
      </c>
      <c r="B708" s="135">
        <v>196100</v>
      </c>
      <c r="C708" s="135">
        <v>258300</v>
      </c>
      <c r="D708" s="135">
        <v>335100</v>
      </c>
      <c r="E708" s="293">
        <v>374600</v>
      </c>
      <c r="F708" s="135">
        <v>445900</v>
      </c>
    </row>
    <row r="709" spans="1:6">
      <c r="A709" s="126" t="s">
        <v>852</v>
      </c>
      <c r="B709" s="135">
        <v>198100</v>
      </c>
      <c r="C709" s="135">
        <v>260500</v>
      </c>
      <c r="D709" s="135">
        <v>336300</v>
      </c>
      <c r="E709" s="135">
        <v>376300</v>
      </c>
      <c r="F709" s="135">
        <v>448500</v>
      </c>
    </row>
    <row r="710" spans="1:6">
      <c r="A710" s="126" t="s">
        <v>853</v>
      </c>
      <c r="B710" s="135">
        <v>199900</v>
      </c>
      <c r="C710" s="135">
        <v>262700</v>
      </c>
      <c r="D710" s="135">
        <v>337700</v>
      </c>
      <c r="E710" s="158">
        <v>378000</v>
      </c>
      <c r="F710" s="135">
        <v>450800</v>
      </c>
    </row>
    <row r="711" spans="1:6">
      <c r="A711" s="126" t="s">
        <v>854</v>
      </c>
      <c r="B711" s="135">
        <v>201700</v>
      </c>
      <c r="C711" s="135">
        <v>265000</v>
      </c>
      <c r="D711" s="135">
        <v>339300</v>
      </c>
      <c r="E711" s="293">
        <v>379400</v>
      </c>
      <c r="F711" s="135">
        <v>453000</v>
      </c>
    </row>
    <row r="712" spans="1:6">
      <c r="A712" s="126" t="s">
        <v>855</v>
      </c>
      <c r="B712" s="135">
        <v>203900</v>
      </c>
      <c r="C712" s="135">
        <v>267300</v>
      </c>
      <c r="D712" s="135">
        <v>341000</v>
      </c>
      <c r="E712" s="158">
        <v>381100</v>
      </c>
      <c r="F712" s="135">
        <v>455300</v>
      </c>
    </row>
    <row r="713" spans="1:6">
      <c r="A713" s="126" t="s">
        <v>856</v>
      </c>
      <c r="B713" s="293">
        <v>206000</v>
      </c>
      <c r="C713" s="135">
        <v>269500</v>
      </c>
      <c r="D713" s="135">
        <v>342800</v>
      </c>
      <c r="E713" s="158">
        <v>383000</v>
      </c>
      <c r="F713" s="135">
        <v>457800</v>
      </c>
    </row>
    <row r="714" spans="1:6">
      <c r="A714" s="126" t="s">
        <v>857</v>
      </c>
      <c r="B714" s="293">
        <v>208100</v>
      </c>
      <c r="C714" s="135">
        <v>271600</v>
      </c>
      <c r="D714" s="135">
        <v>344400</v>
      </c>
      <c r="E714" s="158">
        <v>384900</v>
      </c>
      <c r="F714" s="135">
        <v>460200</v>
      </c>
    </row>
    <row r="715" spans="1:6">
      <c r="A715" s="126" t="s">
        <v>858</v>
      </c>
      <c r="B715" s="293">
        <v>210200</v>
      </c>
      <c r="C715" s="135">
        <v>273900</v>
      </c>
      <c r="D715" s="135">
        <v>346000</v>
      </c>
      <c r="E715" s="158">
        <v>386600</v>
      </c>
      <c r="F715" s="135">
        <v>462700</v>
      </c>
    </row>
    <row r="716" spans="1:6">
      <c r="A716" s="126" t="s">
        <v>859</v>
      </c>
      <c r="B716" s="293">
        <v>211300</v>
      </c>
      <c r="C716" s="135">
        <v>276000</v>
      </c>
      <c r="D716" s="135">
        <v>347600</v>
      </c>
      <c r="E716" s="158">
        <v>388400</v>
      </c>
      <c r="F716" s="135">
        <v>465200</v>
      </c>
    </row>
    <row r="717" spans="1:6">
      <c r="A717" s="126" t="s">
        <v>860</v>
      </c>
      <c r="B717" s="293">
        <v>212600</v>
      </c>
      <c r="C717" s="135">
        <v>277900</v>
      </c>
      <c r="D717" s="135">
        <v>349000</v>
      </c>
      <c r="E717" s="135">
        <v>390300</v>
      </c>
      <c r="F717" s="135">
        <v>467700</v>
      </c>
    </row>
    <row r="718" spans="1:6">
      <c r="A718" s="126" t="s">
        <v>861</v>
      </c>
      <c r="B718" s="293">
        <v>213900</v>
      </c>
      <c r="C718" s="135">
        <v>279700</v>
      </c>
      <c r="D718" s="135">
        <v>350300</v>
      </c>
      <c r="E718" s="135">
        <v>392100</v>
      </c>
      <c r="F718" s="135">
        <v>470100</v>
      </c>
    </row>
    <row r="719" spans="1:6">
      <c r="A719" s="126" t="s">
        <v>862</v>
      </c>
      <c r="B719" s="293">
        <v>215600</v>
      </c>
      <c r="C719" s="135">
        <v>281400</v>
      </c>
      <c r="D719" s="135">
        <v>351500</v>
      </c>
      <c r="E719" s="135">
        <v>393600</v>
      </c>
      <c r="F719" s="135">
        <v>472400</v>
      </c>
    </row>
    <row r="720" spans="1:6">
      <c r="A720" s="126" t="s">
        <v>863</v>
      </c>
      <c r="B720" s="293">
        <v>217300</v>
      </c>
      <c r="C720" s="135">
        <v>283400</v>
      </c>
      <c r="D720" s="135">
        <v>352900</v>
      </c>
      <c r="E720" s="135">
        <v>395400</v>
      </c>
      <c r="F720" s="135">
        <v>474800</v>
      </c>
    </row>
    <row r="721" spans="1:6">
      <c r="A721" s="126" t="s">
        <v>864</v>
      </c>
      <c r="B721" s="293">
        <v>219100</v>
      </c>
      <c r="C721" s="135">
        <v>285400</v>
      </c>
      <c r="D721" s="135">
        <v>354200</v>
      </c>
      <c r="E721" s="135">
        <v>397000</v>
      </c>
      <c r="F721" s="135">
        <v>477200</v>
      </c>
    </row>
    <row r="722" spans="1:6">
      <c r="A722" s="126" t="s">
        <v>865</v>
      </c>
      <c r="B722" s="293">
        <v>220700</v>
      </c>
      <c r="C722" s="135">
        <v>287200</v>
      </c>
      <c r="D722" s="135">
        <v>355500</v>
      </c>
      <c r="E722" s="135">
        <v>398700</v>
      </c>
      <c r="F722" s="135">
        <v>479700</v>
      </c>
    </row>
    <row r="723" spans="1:6">
      <c r="A723" s="126" t="s">
        <v>866</v>
      </c>
      <c r="B723" s="293">
        <v>222200</v>
      </c>
      <c r="C723" s="135">
        <v>288900</v>
      </c>
      <c r="D723" s="135">
        <v>356700</v>
      </c>
      <c r="E723" s="135">
        <v>399900</v>
      </c>
      <c r="F723" s="135">
        <v>482100</v>
      </c>
    </row>
    <row r="724" spans="1:6">
      <c r="A724" s="126" t="s">
        <v>867</v>
      </c>
      <c r="B724" s="293">
        <v>224100</v>
      </c>
      <c r="C724" s="135">
        <v>290000</v>
      </c>
      <c r="D724" s="135">
        <v>357900</v>
      </c>
      <c r="E724" s="135">
        <v>401300</v>
      </c>
      <c r="F724" s="135">
        <v>484600</v>
      </c>
    </row>
    <row r="725" spans="1:6">
      <c r="A725" s="126" t="s">
        <v>868</v>
      </c>
      <c r="B725" s="293">
        <v>226000</v>
      </c>
      <c r="C725" s="135">
        <v>291100</v>
      </c>
      <c r="D725" s="135">
        <v>359100</v>
      </c>
      <c r="E725" s="135">
        <v>402700</v>
      </c>
      <c r="F725" s="135">
        <v>487000</v>
      </c>
    </row>
    <row r="726" spans="1:6">
      <c r="A726" s="126" t="s">
        <v>869</v>
      </c>
      <c r="B726" s="293">
        <v>227700</v>
      </c>
      <c r="C726" s="135">
        <v>292200</v>
      </c>
      <c r="D726" s="135">
        <v>360300</v>
      </c>
      <c r="E726" s="135">
        <v>404100</v>
      </c>
      <c r="F726" s="135">
        <v>489500</v>
      </c>
    </row>
    <row r="727" spans="1:6">
      <c r="A727" s="126" t="s">
        <v>870</v>
      </c>
      <c r="B727" s="293">
        <v>229400</v>
      </c>
      <c r="C727" s="135">
        <v>293200</v>
      </c>
      <c r="D727" s="135">
        <v>361000</v>
      </c>
      <c r="E727" s="135">
        <v>405400</v>
      </c>
      <c r="F727" s="135">
        <v>491800</v>
      </c>
    </row>
    <row r="728" spans="1:6">
      <c r="A728" s="126" t="s">
        <v>871</v>
      </c>
      <c r="B728" s="159">
        <v>231000</v>
      </c>
      <c r="C728" s="135">
        <v>293900</v>
      </c>
      <c r="D728" s="135">
        <v>362100</v>
      </c>
      <c r="E728" s="135">
        <v>406700</v>
      </c>
      <c r="F728" s="135">
        <v>494000</v>
      </c>
    </row>
    <row r="729" spans="1:6">
      <c r="A729" s="126" t="s">
        <v>872</v>
      </c>
      <c r="B729" s="159">
        <v>232700</v>
      </c>
      <c r="C729" s="135">
        <v>294400</v>
      </c>
      <c r="D729" s="135">
        <v>363300</v>
      </c>
      <c r="E729" s="135">
        <v>408200</v>
      </c>
      <c r="F729" s="135">
        <v>496200</v>
      </c>
    </row>
    <row r="730" spans="1:6">
      <c r="A730" s="126" t="s">
        <v>873</v>
      </c>
      <c r="B730" s="293">
        <v>234200</v>
      </c>
      <c r="C730" s="135">
        <v>294900</v>
      </c>
      <c r="D730" s="135">
        <v>364400</v>
      </c>
      <c r="E730" s="135">
        <v>409700</v>
      </c>
      <c r="F730" s="135">
        <v>498400</v>
      </c>
    </row>
    <row r="731" spans="1:6">
      <c r="A731" s="126" t="s">
        <v>874</v>
      </c>
      <c r="B731" s="293">
        <v>235700</v>
      </c>
      <c r="C731" s="135">
        <v>295400</v>
      </c>
      <c r="D731" s="135">
        <v>365500</v>
      </c>
      <c r="E731" s="135">
        <v>410900</v>
      </c>
      <c r="F731" s="135">
        <v>500000</v>
      </c>
    </row>
    <row r="732" spans="1:6">
      <c r="A732" s="126" t="s">
        <v>875</v>
      </c>
      <c r="B732" s="293">
        <v>237200</v>
      </c>
      <c r="C732" s="135">
        <v>296300</v>
      </c>
      <c r="D732" s="135">
        <v>366700</v>
      </c>
      <c r="E732" s="135">
        <v>412100</v>
      </c>
      <c r="F732" s="135">
        <v>501500</v>
      </c>
    </row>
    <row r="733" spans="1:6">
      <c r="A733" s="126" t="s">
        <v>876</v>
      </c>
      <c r="B733" s="293">
        <v>238700</v>
      </c>
      <c r="C733" s="135">
        <v>297300</v>
      </c>
      <c r="D733" s="135">
        <v>367900</v>
      </c>
      <c r="E733" s="135">
        <v>413700</v>
      </c>
      <c r="F733" s="135">
        <v>503100</v>
      </c>
    </row>
    <row r="734" spans="1:6">
      <c r="A734" s="126" t="s">
        <v>877</v>
      </c>
      <c r="B734" s="293">
        <v>240100</v>
      </c>
      <c r="C734" s="135">
        <v>298200</v>
      </c>
      <c r="D734" s="135">
        <v>369000</v>
      </c>
      <c r="E734" s="135">
        <v>415200</v>
      </c>
      <c r="F734" s="135">
        <v>504600</v>
      </c>
    </row>
    <row r="735" spans="1:6">
      <c r="A735" s="126" t="s">
        <v>878</v>
      </c>
      <c r="B735" s="293">
        <v>241500</v>
      </c>
      <c r="C735" s="135">
        <v>299200</v>
      </c>
      <c r="D735" s="135">
        <v>370000</v>
      </c>
      <c r="E735" s="135">
        <v>416500</v>
      </c>
      <c r="F735" s="135">
        <v>506300</v>
      </c>
    </row>
    <row r="736" spans="1:6">
      <c r="A736" s="126" t="s">
        <v>879</v>
      </c>
      <c r="B736" s="293">
        <v>243200</v>
      </c>
      <c r="C736" s="135">
        <v>300200</v>
      </c>
      <c r="D736" s="135">
        <v>371300</v>
      </c>
      <c r="E736" s="135">
        <v>417900</v>
      </c>
      <c r="F736" s="135">
        <v>507700</v>
      </c>
    </row>
    <row r="737" spans="1:6">
      <c r="A737" s="126" t="s">
        <v>880</v>
      </c>
      <c r="B737" s="293">
        <v>244800</v>
      </c>
      <c r="C737" s="135">
        <v>301100</v>
      </c>
      <c r="D737" s="135">
        <v>372600</v>
      </c>
      <c r="E737" s="135">
        <v>419300</v>
      </c>
      <c r="F737" s="135">
        <v>509100</v>
      </c>
    </row>
    <row r="738" spans="1:6">
      <c r="A738" s="126" t="s">
        <v>881</v>
      </c>
      <c r="B738" s="293">
        <v>246200</v>
      </c>
      <c r="C738" s="135">
        <v>302000</v>
      </c>
      <c r="D738" s="135">
        <v>373800</v>
      </c>
      <c r="E738" s="135">
        <v>420700</v>
      </c>
      <c r="F738" s="135">
        <v>510600</v>
      </c>
    </row>
    <row r="739" spans="1:6">
      <c r="A739" s="126" t="s">
        <v>882</v>
      </c>
      <c r="B739" s="159">
        <v>247400</v>
      </c>
      <c r="C739" s="135">
        <v>303000</v>
      </c>
      <c r="D739" s="135">
        <v>374500</v>
      </c>
      <c r="E739" s="135">
        <v>422100</v>
      </c>
      <c r="F739" s="135">
        <v>511700</v>
      </c>
    </row>
    <row r="740" spans="1:6">
      <c r="A740" s="126" t="s">
        <v>883</v>
      </c>
      <c r="B740" s="159">
        <v>249000</v>
      </c>
      <c r="C740" s="135">
        <v>303900</v>
      </c>
      <c r="D740" s="135">
        <v>375500</v>
      </c>
      <c r="E740" s="135">
        <v>423500</v>
      </c>
      <c r="F740" s="135">
        <v>512900</v>
      </c>
    </row>
    <row r="741" spans="1:6">
      <c r="A741" s="126" t="s">
        <v>884</v>
      </c>
      <c r="B741" s="159">
        <v>250600</v>
      </c>
      <c r="C741" s="135">
        <v>304700</v>
      </c>
      <c r="D741" s="135">
        <v>376400</v>
      </c>
      <c r="E741" s="135">
        <v>424900</v>
      </c>
      <c r="F741" s="135">
        <v>514100</v>
      </c>
    </row>
    <row r="742" spans="1:6">
      <c r="A742" s="126" t="s">
        <v>885</v>
      </c>
      <c r="B742" s="159">
        <v>252000</v>
      </c>
      <c r="C742" s="135">
        <v>305500</v>
      </c>
      <c r="D742" s="135">
        <v>377200</v>
      </c>
      <c r="E742" s="135">
        <v>426300</v>
      </c>
      <c r="F742" s="135">
        <v>515300</v>
      </c>
    </row>
    <row r="743" spans="1:6">
      <c r="A743" s="126" t="s">
        <v>886</v>
      </c>
      <c r="B743" s="159">
        <v>253200</v>
      </c>
      <c r="C743" s="135">
        <v>305900</v>
      </c>
      <c r="D743" s="135">
        <v>377900</v>
      </c>
      <c r="E743" s="135">
        <v>427400</v>
      </c>
      <c r="F743" s="135">
        <v>516200</v>
      </c>
    </row>
    <row r="744" spans="1:6">
      <c r="A744" s="126" t="s">
        <v>887</v>
      </c>
      <c r="B744" s="293">
        <v>254400</v>
      </c>
      <c r="C744" s="135">
        <v>306600</v>
      </c>
      <c r="D744" s="135">
        <v>378600</v>
      </c>
      <c r="E744" s="135">
        <v>428700</v>
      </c>
      <c r="F744" s="135">
        <v>517200</v>
      </c>
    </row>
    <row r="745" spans="1:6">
      <c r="A745" s="126" t="s">
        <v>888</v>
      </c>
      <c r="B745" s="293">
        <v>255300</v>
      </c>
      <c r="C745" s="135">
        <v>307500</v>
      </c>
      <c r="D745" s="135">
        <v>379300</v>
      </c>
      <c r="E745" s="135">
        <v>430100</v>
      </c>
      <c r="F745" s="135">
        <v>518200</v>
      </c>
    </row>
    <row r="746" spans="1:6">
      <c r="A746" s="126" t="s">
        <v>889</v>
      </c>
      <c r="B746" s="293">
        <v>256200</v>
      </c>
      <c r="C746" s="135">
        <v>308200</v>
      </c>
      <c r="D746" s="135">
        <v>380000</v>
      </c>
      <c r="E746" s="135">
        <v>431400</v>
      </c>
      <c r="F746" s="135">
        <v>519200</v>
      </c>
    </row>
    <row r="747" spans="1:6">
      <c r="A747" s="126" t="s">
        <v>890</v>
      </c>
      <c r="B747" s="293">
        <v>257100</v>
      </c>
      <c r="C747" s="135">
        <v>308900</v>
      </c>
      <c r="D747" s="135">
        <v>380600</v>
      </c>
      <c r="E747" s="135">
        <v>432200</v>
      </c>
      <c r="F747" s="135">
        <v>520300</v>
      </c>
    </row>
    <row r="748" spans="1:6">
      <c r="A748" s="126" t="s">
        <v>891</v>
      </c>
      <c r="B748" s="293">
        <v>257900</v>
      </c>
      <c r="C748" s="135">
        <v>309900</v>
      </c>
      <c r="D748" s="135">
        <v>381300</v>
      </c>
      <c r="E748" s="135">
        <v>433100</v>
      </c>
      <c r="F748" s="135">
        <v>521200</v>
      </c>
    </row>
    <row r="749" spans="1:6">
      <c r="A749" s="126" t="s">
        <v>892</v>
      </c>
      <c r="B749" s="293">
        <v>258700</v>
      </c>
      <c r="C749" s="135">
        <v>310800</v>
      </c>
      <c r="D749" s="135">
        <v>382100</v>
      </c>
      <c r="E749" s="135">
        <v>434100</v>
      </c>
      <c r="F749" s="135">
        <v>521900</v>
      </c>
    </row>
    <row r="750" spans="1:6">
      <c r="A750" s="126" t="s">
        <v>893</v>
      </c>
      <c r="B750" s="293">
        <v>259500</v>
      </c>
      <c r="C750" s="135">
        <v>311700</v>
      </c>
      <c r="D750" s="135">
        <v>382900</v>
      </c>
      <c r="E750" s="135">
        <v>435000</v>
      </c>
      <c r="F750" s="135">
        <v>522600</v>
      </c>
    </row>
    <row r="751" spans="1:6">
      <c r="A751" s="126" t="s">
        <v>894</v>
      </c>
      <c r="B751" s="293">
        <v>260300</v>
      </c>
      <c r="C751" s="135">
        <v>312500</v>
      </c>
      <c r="D751" s="135">
        <v>383500</v>
      </c>
      <c r="E751" s="135">
        <v>435900</v>
      </c>
      <c r="F751" s="135">
        <v>523400</v>
      </c>
    </row>
    <row r="752" spans="1:6">
      <c r="A752" s="126" t="s">
        <v>895</v>
      </c>
      <c r="B752" s="293">
        <v>261100</v>
      </c>
      <c r="C752" s="135">
        <v>313400</v>
      </c>
      <c r="D752" s="135">
        <v>384300</v>
      </c>
      <c r="E752" s="135">
        <v>436700</v>
      </c>
      <c r="F752" s="135">
        <v>524200</v>
      </c>
    </row>
    <row r="753" spans="1:6">
      <c r="A753" s="126" t="s">
        <v>896</v>
      </c>
      <c r="B753" s="293">
        <v>261800</v>
      </c>
      <c r="C753" s="135">
        <v>314300</v>
      </c>
      <c r="D753" s="135">
        <v>385000</v>
      </c>
      <c r="E753" s="135">
        <v>437300</v>
      </c>
      <c r="F753" s="135">
        <v>525000</v>
      </c>
    </row>
    <row r="754" spans="1:6">
      <c r="A754" s="126" t="s">
        <v>897</v>
      </c>
      <c r="B754" s="293">
        <v>262400</v>
      </c>
      <c r="C754" s="135">
        <v>315200</v>
      </c>
      <c r="D754" s="135">
        <v>385700</v>
      </c>
      <c r="E754" s="135">
        <v>438100</v>
      </c>
      <c r="F754" s="135">
        <v>525800</v>
      </c>
    </row>
    <row r="755" spans="1:6">
      <c r="A755" s="126" t="s">
        <v>898</v>
      </c>
      <c r="B755" s="293">
        <v>263000</v>
      </c>
      <c r="C755" s="135">
        <v>316100</v>
      </c>
      <c r="D755" s="135">
        <v>386300</v>
      </c>
      <c r="E755" s="135">
        <v>438500</v>
      </c>
      <c r="F755" s="135">
        <v>526500</v>
      </c>
    </row>
    <row r="756" spans="1:6">
      <c r="A756" s="126" t="s">
        <v>899</v>
      </c>
      <c r="B756" s="293">
        <v>264000</v>
      </c>
      <c r="C756" s="135">
        <v>317100</v>
      </c>
      <c r="D756" s="135">
        <v>387000</v>
      </c>
      <c r="E756" s="135">
        <v>439100</v>
      </c>
      <c r="F756" s="135">
        <v>527300</v>
      </c>
    </row>
    <row r="757" spans="1:6">
      <c r="A757" s="126" t="s">
        <v>900</v>
      </c>
      <c r="B757" s="293">
        <v>265200</v>
      </c>
      <c r="C757" s="135">
        <v>318100</v>
      </c>
      <c r="D757" s="135">
        <v>387700</v>
      </c>
      <c r="E757" s="135">
        <v>439600</v>
      </c>
      <c r="F757" s="135">
        <v>528100</v>
      </c>
    </row>
    <row r="758" spans="1:6">
      <c r="A758" s="126" t="s">
        <v>901</v>
      </c>
      <c r="B758" s="293">
        <v>266200</v>
      </c>
      <c r="C758" s="135">
        <v>319100</v>
      </c>
      <c r="D758" s="135">
        <v>388400</v>
      </c>
      <c r="E758" s="135">
        <v>440100</v>
      </c>
      <c r="F758" s="135">
        <v>528900</v>
      </c>
    </row>
    <row r="759" spans="1:6">
      <c r="A759" s="126" t="s">
        <v>902</v>
      </c>
      <c r="B759" s="293">
        <v>267400</v>
      </c>
      <c r="C759" s="135">
        <v>319600</v>
      </c>
      <c r="D759" s="135">
        <v>389100</v>
      </c>
      <c r="E759" s="135">
        <v>440600</v>
      </c>
      <c r="F759" s="135">
        <v>529600</v>
      </c>
    </row>
    <row r="760" spans="1:6">
      <c r="A760" s="126" t="s">
        <v>903</v>
      </c>
      <c r="B760" s="293">
        <v>268600</v>
      </c>
      <c r="C760" s="135">
        <v>320600</v>
      </c>
      <c r="D760" s="135">
        <v>389700</v>
      </c>
      <c r="E760" s="135"/>
      <c r="F760" s="135"/>
    </row>
    <row r="761" spans="1:6">
      <c r="A761" s="126" t="s">
        <v>904</v>
      </c>
      <c r="B761" s="293">
        <v>269600</v>
      </c>
      <c r="C761" s="135">
        <v>321700</v>
      </c>
      <c r="D761" s="135">
        <v>390300</v>
      </c>
      <c r="E761" s="135"/>
      <c r="F761" s="135"/>
    </row>
    <row r="762" spans="1:6">
      <c r="A762" s="126" t="s">
        <v>905</v>
      </c>
      <c r="B762" s="293">
        <v>270600</v>
      </c>
      <c r="C762" s="135">
        <v>322700</v>
      </c>
      <c r="D762" s="135">
        <v>391000</v>
      </c>
      <c r="E762" s="135"/>
      <c r="F762" s="135"/>
    </row>
    <row r="763" spans="1:6">
      <c r="A763" s="126" t="s">
        <v>906</v>
      </c>
      <c r="B763" s="293">
        <v>271600</v>
      </c>
      <c r="C763" s="135">
        <v>323800</v>
      </c>
      <c r="D763" s="135">
        <v>391700</v>
      </c>
      <c r="E763" s="135"/>
      <c r="F763" s="135"/>
    </row>
    <row r="764" spans="1:6">
      <c r="A764" s="126" t="s">
        <v>907</v>
      </c>
      <c r="B764" s="293">
        <v>272600</v>
      </c>
      <c r="C764" s="135">
        <v>324800</v>
      </c>
      <c r="D764" s="135">
        <v>392300</v>
      </c>
      <c r="E764" s="135"/>
      <c r="F764" s="135"/>
    </row>
    <row r="765" spans="1:6">
      <c r="A765" s="126" t="s">
        <v>908</v>
      </c>
      <c r="B765" s="293">
        <v>273600</v>
      </c>
      <c r="C765" s="135">
        <v>325700</v>
      </c>
      <c r="D765" s="135">
        <v>392900</v>
      </c>
      <c r="E765" s="135"/>
      <c r="F765" s="135"/>
    </row>
    <row r="766" spans="1:6">
      <c r="A766" s="126" t="s">
        <v>909</v>
      </c>
      <c r="B766" s="293">
        <v>274500</v>
      </c>
      <c r="C766" s="135">
        <v>326600</v>
      </c>
      <c r="D766" s="135">
        <v>393500</v>
      </c>
      <c r="E766" s="135"/>
      <c r="F766" s="135"/>
    </row>
    <row r="767" spans="1:6">
      <c r="A767" s="126" t="s">
        <v>910</v>
      </c>
      <c r="B767" s="293">
        <v>275500</v>
      </c>
      <c r="C767" s="135">
        <v>327500</v>
      </c>
      <c r="D767" s="135">
        <v>394100</v>
      </c>
      <c r="E767" s="135"/>
      <c r="F767" s="135"/>
    </row>
    <row r="768" spans="1:6">
      <c r="A768" s="126" t="s">
        <v>911</v>
      </c>
      <c r="B768" s="293">
        <v>276600</v>
      </c>
      <c r="C768" s="135">
        <v>328300</v>
      </c>
      <c r="D768" s="135">
        <v>394700</v>
      </c>
      <c r="E768" s="135"/>
      <c r="F768" s="135"/>
    </row>
    <row r="769" spans="1:6">
      <c r="A769" s="126" t="s">
        <v>912</v>
      </c>
      <c r="B769" s="293">
        <v>277700</v>
      </c>
      <c r="C769" s="135">
        <v>329000</v>
      </c>
      <c r="D769" s="135">
        <v>395300</v>
      </c>
      <c r="E769" s="135"/>
      <c r="F769" s="135"/>
    </row>
    <row r="770" spans="1:6">
      <c r="A770" s="126" t="s">
        <v>913</v>
      </c>
      <c r="B770" s="293">
        <v>278600</v>
      </c>
      <c r="C770" s="135">
        <v>329600</v>
      </c>
      <c r="D770" s="135">
        <v>395900</v>
      </c>
      <c r="E770" s="135"/>
      <c r="F770" s="135"/>
    </row>
    <row r="771" spans="1:6">
      <c r="A771" s="126" t="s">
        <v>914</v>
      </c>
      <c r="B771" s="293">
        <v>279500</v>
      </c>
      <c r="C771" s="135">
        <v>330100</v>
      </c>
      <c r="D771" s="135">
        <v>396400</v>
      </c>
      <c r="E771" s="135"/>
      <c r="F771" s="135"/>
    </row>
    <row r="772" spans="1:6">
      <c r="A772" s="126" t="s">
        <v>915</v>
      </c>
      <c r="B772" s="293">
        <v>280400</v>
      </c>
      <c r="C772" s="135">
        <v>330600</v>
      </c>
      <c r="D772" s="135">
        <v>396900</v>
      </c>
      <c r="E772" s="135"/>
      <c r="F772" s="135"/>
    </row>
    <row r="773" spans="1:6">
      <c r="A773" s="126" t="s">
        <v>916</v>
      </c>
      <c r="B773" s="293">
        <v>281300</v>
      </c>
      <c r="C773" s="135">
        <v>331100</v>
      </c>
      <c r="D773" s="135">
        <v>397400</v>
      </c>
      <c r="E773" s="135"/>
      <c r="F773" s="135"/>
    </row>
    <row r="774" spans="1:6">
      <c r="A774" s="126" t="s">
        <v>917</v>
      </c>
      <c r="B774" s="293">
        <v>282000</v>
      </c>
      <c r="C774" s="135">
        <v>331500</v>
      </c>
      <c r="D774" s="135">
        <v>398100</v>
      </c>
      <c r="E774" s="135"/>
      <c r="F774" s="135"/>
    </row>
    <row r="775" spans="1:6">
      <c r="A775" s="126" t="s">
        <v>918</v>
      </c>
      <c r="B775" s="293">
        <v>282800</v>
      </c>
      <c r="C775" s="135">
        <v>331800</v>
      </c>
      <c r="D775" s="135">
        <v>398500</v>
      </c>
      <c r="E775" s="135"/>
      <c r="F775" s="135"/>
    </row>
    <row r="776" spans="1:6">
      <c r="A776" s="126" t="s">
        <v>919</v>
      </c>
      <c r="B776" s="293">
        <v>283900</v>
      </c>
      <c r="C776" s="135">
        <v>332300</v>
      </c>
      <c r="D776" s="135"/>
      <c r="E776" s="135"/>
      <c r="F776" s="135"/>
    </row>
    <row r="777" spans="1:6">
      <c r="A777" s="126" t="s">
        <v>920</v>
      </c>
      <c r="B777" s="293">
        <v>284900</v>
      </c>
      <c r="C777" s="135">
        <v>332800</v>
      </c>
      <c r="D777" s="135"/>
      <c r="E777" s="135"/>
      <c r="F777" s="135"/>
    </row>
    <row r="778" spans="1:6">
      <c r="A778" s="126" t="s">
        <v>921</v>
      </c>
      <c r="B778" s="293">
        <v>285900</v>
      </c>
      <c r="C778" s="135">
        <v>333200</v>
      </c>
      <c r="D778" s="135"/>
      <c r="E778" s="135"/>
      <c r="F778" s="135"/>
    </row>
    <row r="779" spans="1:6">
      <c r="A779" s="126" t="s">
        <v>922</v>
      </c>
      <c r="B779" s="293">
        <v>286800</v>
      </c>
      <c r="C779" s="135">
        <v>333500</v>
      </c>
      <c r="D779" s="135"/>
      <c r="E779" s="135"/>
      <c r="F779" s="135"/>
    </row>
    <row r="780" spans="1:6">
      <c r="A780" s="126" t="s">
        <v>923</v>
      </c>
      <c r="B780" s="293">
        <v>287700</v>
      </c>
      <c r="C780" s="135">
        <v>333900</v>
      </c>
      <c r="D780" s="135"/>
      <c r="E780" s="135"/>
      <c r="F780" s="135"/>
    </row>
    <row r="781" spans="1:6">
      <c r="A781" s="126" t="s">
        <v>924</v>
      </c>
      <c r="B781" s="293">
        <v>288700</v>
      </c>
      <c r="C781" s="135">
        <v>334300</v>
      </c>
      <c r="D781" s="135"/>
      <c r="E781" s="135"/>
      <c r="F781" s="135"/>
    </row>
    <row r="782" spans="1:6">
      <c r="A782" s="126" t="s">
        <v>925</v>
      </c>
      <c r="B782" s="293">
        <v>289600</v>
      </c>
      <c r="C782" s="135">
        <v>334700</v>
      </c>
      <c r="D782" s="135"/>
      <c r="E782" s="135"/>
      <c r="F782" s="135"/>
    </row>
    <row r="783" spans="1:6">
      <c r="A783" s="126" t="s">
        <v>926</v>
      </c>
      <c r="B783" s="159">
        <v>289900</v>
      </c>
      <c r="C783" s="135">
        <v>335200</v>
      </c>
      <c r="D783" s="135"/>
      <c r="E783" s="135"/>
      <c r="F783" s="135"/>
    </row>
    <row r="784" spans="1:6">
      <c r="A784" s="126" t="s">
        <v>927</v>
      </c>
      <c r="B784" s="293">
        <v>290800</v>
      </c>
      <c r="C784" s="135">
        <v>335700</v>
      </c>
      <c r="D784" s="135"/>
      <c r="E784" s="135"/>
      <c r="F784" s="135"/>
    </row>
    <row r="785" spans="1:6">
      <c r="A785" s="126" t="s">
        <v>928</v>
      </c>
      <c r="B785" s="293">
        <v>291500</v>
      </c>
      <c r="C785" s="135">
        <v>336200</v>
      </c>
      <c r="D785" s="135"/>
      <c r="E785" s="135"/>
      <c r="F785" s="135"/>
    </row>
    <row r="786" spans="1:6">
      <c r="A786" s="126" t="s">
        <v>929</v>
      </c>
      <c r="B786" s="293">
        <v>292400</v>
      </c>
      <c r="C786" s="135">
        <v>336700</v>
      </c>
      <c r="D786" s="135"/>
      <c r="E786" s="135"/>
      <c r="F786" s="135"/>
    </row>
    <row r="787" spans="1:6">
      <c r="A787" s="126" t="s">
        <v>930</v>
      </c>
      <c r="B787" s="293">
        <v>293300</v>
      </c>
      <c r="C787" s="135">
        <v>337200</v>
      </c>
      <c r="D787" s="135"/>
      <c r="E787" s="135"/>
      <c r="F787" s="135"/>
    </row>
    <row r="788" spans="1:6">
      <c r="A788" s="126" t="s">
        <v>931</v>
      </c>
      <c r="B788" s="293">
        <v>293900</v>
      </c>
      <c r="C788" s="135">
        <v>337700</v>
      </c>
      <c r="D788" s="135"/>
      <c r="E788" s="135"/>
      <c r="F788" s="135"/>
    </row>
    <row r="789" spans="1:6">
      <c r="A789" s="126" t="s">
        <v>932</v>
      </c>
      <c r="B789" s="293">
        <v>294600</v>
      </c>
      <c r="C789" s="135">
        <v>338200</v>
      </c>
      <c r="D789" s="135"/>
      <c r="E789" s="135"/>
      <c r="F789" s="135"/>
    </row>
    <row r="790" spans="1:6">
      <c r="A790" s="126" t="s">
        <v>933</v>
      </c>
      <c r="B790" s="293">
        <v>295300</v>
      </c>
      <c r="C790" s="135">
        <v>338700</v>
      </c>
      <c r="D790" s="135"/>
      <c r="E790" s="135"/>
      <c r="F790" s="135"/>
    </row>
    <row r="791" spans="1:6">
      <c r="A791" s="126" t="s">
        <v>934</v>
      </c>
      <c r="B791" s="293">
        <v>295800</v>
      </c>
      <c r="C791" s="135">
        <v>339100</v>
      </c>
      <c r="D791" s="135"/>
      <c r="E791" s="135"/>
      <c r="F791" s="135"/>
    </row>
    <row r="792" spans="1:6">
      <c r="A792" s="126" t="s">
        <v>935</v>
      </c>
      <c r="B792" s="293">
        <v>296300</v>
      </c>
      <c r="C792" s="135">
        <v>339500</v>
      </c>
      <c r="D792" s="135"/>
      <c r="E792" s="135"/>
      <c r="F792" s="135"/>
    </row>
    <row r="793" spans="1:6">
      <c r="A793" s="126" t="s">
        <v>936</v>
      </c>
      <c r="B793" s="293">
        <v>296800</v>
      </c>
      <c r="C793" s="135">
        <v>340000</v>
      </c>
      <c r="D793" s="135"/>
      <c r="E793" s="135"/>
      <c r="F793" s="135"/>
    </row>
    <row r="794" spans="1:6">
      <c r="A794" s="126" t="s">
        <v>937</v>
      </c>
      <c r="B794" s="293">
        <v>297200</v>
      </c>
      <c r="C794" s="135">
        <v>340400</v>
      </c>
      <c r="D794" s="135"/>
      <c r="E794" s="135"/>
      <c r="F794" s="135"/>
    </row>
    <row r="795" spans="1:6">
      <c r="A795" s="126" t="s">
        <v>938</v>
      </c>
      <c r="B795" s="293">
        <v>297400</v>
      </c>
      <c r="C795" s="135">
        <v>340900</v>
      </c>
      <c r="D795" s="135"/>
      <c r="E795" s="135"/>
      <c r="F795" s="135"/>
    </row>
    <row r="796" spans="1:6">
      <c r="A796" s="126" t="s">
        <v>939</v>
      </c>
      <c r="B796" s="293">
        <v>297800</v>
      </c>
      <c r="C796" s="135">
        <v>341300</v>
      </c>
      <c r="D796" s="135"/>
      <c r="E796" s="135"/>
      <c r="F796" s="135"/>
    </row>
    <row r="797" spans="1:6">
      <c r="A797" s="126" t="s">
        <v>940</v>
      </c>
      <c r="B797" s="293">
        <v>298100</v>
      </c>
      <c r="C797" s="135">
        <v>341800</v>
      </c>
      <c r="D797" s="135"/>
      <c r="E797" s="135"/>
      <c r="F797" s="135"/>
    </row>
    <row r="798" spans="1:6">
      <c r="A798" s="126" t="s">
        <v>941</v>
      </c>
      <c r="B798" s="293">
        <v>298300</v>
      </c>
      <c r="C798" s="135">
        <v>342200</v>
      </c>
      <c r="D798" s="135"/>
      <c r="E798" s="135"/>
      <c r="F798" s="135"/>
    </row>
    <row r="799" spans="1:6">
      <c r="A799" s="126" t="s">
        <v>942</v>
      </c>
      <c r="B799" s="293">
        <v>298600</v>
      </c>
      <c r="C799" s="135">
        <v>342700</v>
      </c>
      <c r="D799" s="135"/>
      <c r="E799" s="135"/>
      <c r="F799" s="135"/>
    </row>
    <row r="800" spans="1:6">
      <c r="A800" s="126" t="s">
        <v>943</v>
      </c>
      <c r="B800" s="293">
        <v>298900</v>
      </c>
      <c r="C800" s="135">
        <v>343100</v>
      </c>
      <c r="D800" s="159"/>
      <c r="E800" s="135"/>
      <c r="F800" s="158"/>
    </row>
    <row r="801" spans="1:6">
      <c r="A801" s="126" t="s">
        <v>944</v>
      </c>
      <c r="B801" s="293">
        <v>299200</v>
      </c>
      <c r="C801" s="135">
        <v>343600</v>
      </c>
      <c r="D801" s="159"/>
      <c r="E801" s="135"/>
      <c r="F801" s="158"/>
    </row>
    <row r="802" spans="1:6">
      <c r="A802" s="126" t="s">
        <v>945</v>
      </c>
      <c r="B802" s="293">
        <v>299500</v>
      </c>
      <c r="C802" s="135">
        <v>344000</v>
      </c>
      <c r="D802" s="159"/>
      <c r="E802" s="135"/>
      <c r="F802" s="158"/>
    </row>
    <row r="803" spans="1:6">
      <c r="A803" s="126" t="s">
        <v>946</v>
      </c>
      <c r="B803" s="293">
        <v>299800</v>
      </c>
      <c r="C803" s="135">
        <v>344500</v>
      </c>
      <c r="D803" s="159"/>
      <c r="E803" s="135"/>
      <c r="F803" s="158"/>
    </row>
    <row r="804" spans="1:6">
      <c r="A804" s="126" t="s">
        <v>947</v>
      </c>
      <c r="B804" s="293">
        <v>300100</v>
      </c>
      <c r="C804" s="135">
        <v>344900</v>
      </c>
      <c r="D804" s="159"/>
      <c r="E804" s="135"/>
      <c r="F804" s="158"/>
    </row>
    <row r="805" spans="1:6">
      <c r="A805" s="126" t="s">
        <v>948</v>
      </c>
      <c r="B805" s="293">
        <v>300300</v>
      </c>
      <c r="C805" s="135">
        <v>345300</v>
      </c>
      <c r="D805" s="159"/>
      <c r="E805" s="135"/>
      <c r="F805" s="158"/>
    </row>
    <row r="806" spans="1:6">
      <c r="A806" s="126" t="s">
        <v>949</v>
      </c>
      <c r="B806" s="293">
        <v>300600</v>
      </c>
      <c r="C806" s="135">
        <v>345700</v>
      </c>
      <c r="D806" s="159"/>
      <c r="E806" s="135"/>
      <c r="F806" s="158"/>
    </row>
    <row r="807" spans="1:6">
      <c r="A807" s="143" t="s">
        <v>950</v>
      </c>
      <c r="B807" s="141">
        <v>300900</v>
      </c>
      <c r="C807" s="137">
        <v>346100</v>
      </c>
      <c r="D807" s="160"/>
      <c r="E807" s="137"/>
      <c r="F807" s="161"/>
    </row>
    <row r="808" spans="1:6">
      <c r="A808" s="126" t="s">
        <v>951</v>
      </c>
      <c r="B808" s="134">
        <v>264700</v>
      </c>
      <c r="C808" s="134">
        <v>346600</v>
      </c>
      <c r="D808" s="162">
        <v>406900</v>
      </c>
      <c r="E808" s="135">
        <v>474700</v>
      </c>
    </row>
    <row r="809" spans="1:6">
      <c r="A809" s="126" t="s">
        <v>952</v>
      </c>
      <c r="B809" s="135">
        <v>267200</v>
      </c>
      <c r="C809" s="135">
        <v>349600</v>
      </c>
      <c r="D809" s="159">
        <v>409600</v>
      </c>
      <c r="E809" s="135">
        <v>477000</v>
      </c>
    </row>
    <row r="810" spans="1:6">
      <c r="A810" s="126" t="s">
        <v>953</v>
      </c>
      <c r="B810" s="135">
        <v>269600</v>
      </c>
      <c r="C810" s="135">
        <v>352400</v>
      </c>
      <c r="D810" s="159">
        <v>412100</v>
      </c>
      <c r="E810" s="135">
        <v>479200</v>
      </c>
    </row>
    <row r="811" spans="1:6">
      <c r="A811" s="126" t="s">
        <v>954</v>
      </c>
      <c r="B811" s="135">
        <v>272000</v>
      </c>
      <c r="C811" s="135">
        <v>355300</v>
      </c>
      <c r="D811" s="159">
        <v>414700</v>
      </c>
      <c r="E811" s="135">
        <v>481500</v>
      </c>
    </row>
    <row r="812" spans="1:6">
      <c r="A812" s="126" t="s">
        <v>955</v>
      </c>
      <c r="B812" s="135">
        <v>274100</v>
      </c>
      <c r="C812" s="135">
        <v>357800</v>
      </c>
      <c r="D812" s="159">
        <v>417100</v>
      </c>
      <c r="E812" s="135">
        <v>483700</v>
      </c>
    </row>
    <row r="813" spans="1:6">
      <c r="A813" s="126" t="s">
        <v>956</v>
      </c>
      <c r="B813" s="135">
        <v>277600</v>
      </c>
      <c r="C813" s="135">
        <v>360800</v>
      </c>
      <c r="D813" s="159">
        <v>419100</v>
      </c>
      <c r="E813" s="135">
        <v>485800</v>
      </c>
    </row>
    <row r="814" spans="1:6">
      <c r="A814" s="126" t="s">
        <v>957</v>
      </c>
      <c r="B814" s="135">
        <v>281100</v>
      </c>
      <c r="C814" s="135">
        <v>363800</v>
      </c>
      <c r="D814" s="159">
        <v>420900</v>
      </c>
      <c r="E814" s="135">
        <v>488000</v>
      </c>
    </row>
    <row r="815" spans="1:6">
      <c r="A815" s="126" t="s">
        <v>958</v>
      </c>
      <c r="B815" s="135">
        <v>284500</v>
      </c>
      <c r="C815" s="135">
        <v>366600</v>
      </c>
      <c r="D815" s="159">
        <v>422800</v>
      </c>
      <c r="E815" s="135">
        <v>490000</v>
      </c>
    </row>
    <row r="816" spans="1:6">
      <c r="A816" s="126" t="s">
        <v>959</v>
      </c>
      <c r="B816" s="135">
        <v>288100</v>
      </c>
      <c r="C816" s="135">
        <v>368700</v>
      </c>
      <c r="D816" s="159">
        <v>424600</v>
      </c>
      <c r="E816" s="135">
        <v>491900</v>
      </c>
    </row>
    <row r="817" spans="1:5">
      <c r="A817" s="126" t="s">
        <v>960</v>
      </c>
      <c r="B817" s="135">
        <v>291600</v>
      </c>
      <c r="C817" s="135">
        <v>371200</v>
      </c>
      <c r="D817" s="159">
        <v>427300</v>
      </c>
      <c r="E817" s="135">
        <v>494000</v>
      </c>
    </row>
    <row r="818" spans="1:5">
      <c r="A818" s="126" t="s">
        <v>961</v>
      </c>
      <c r="B818" s="135">
        <v>295200</v>
      </c>
      <c r="C818" s="135">
        <v>373900</v>
      </c>
      <c r="D818" s="159">
        <v>429800</v>
      </c>
      <c r="E818" s="135">
        <v>496100</v>
      </c>
    </row>
    <row r="819" spans="1:5">
      <c r="A819" s="126" t="s">
        <v>962</v>
      </c>
      <c r="B819" s="135">
        <v>298700</v>
      </c>
      <c r="C819" s="135">
        <v>376400</v>
      </c>
      <c r="D819" s="159">
        <v>432200</v>
      </c>
      <c r="E819" s="135">
        <v>498200</v>
      </c>
    </row>
    <row r="820" spans="1:5">
      <c r="A820" s="126" t="s">
        <v>963</v>
      </c>
      <c r="B820" s="135">
        <v>302200</v>
      </c>
      <c r="C820" s="135">
        <v>379100</v>
      </c>
      <c r="D820" s="159">
        <v>434400</v>
      </c>
      <c r="E820" s="135">
        <v>500300</v>
      </c>
    </row>
    <row r="821" spans="1:5">
      <c r="A821" s="126" t="s">
        <v>964</v>
      </c>
      <c r="B821" s="135">
        <v>306100</v>
      </c>
      <c r="C821" s="135">
        <v>382500</v>
      </c>
      <c r="D821" s="159">
        <v>436900</v>
      </c>
      <c r="E821" s="135">
        <v>502200</v>
      </c>
    </row>
    <row r="822" spans="1:5">
      <c r="A822" s="126" t="s">
        <v>965</v>
      </c>
      <c r="B822" s="135">
        <v>310000</v>
      </c>
      <c r="C822" s="135">
        <v>385500</v>
      </c>
      <c r="D822" s="159">
        <v>438900</v>
      </c>
      <c r="E822" s="135">
        <v>504300</v>
      </c>
    </row>
    <row r="823" spans="1:5">
      <c r="A823" s="126" t="s">
        <v>966</v>
      </c>
      <c r="B823" s="135">
        <v>313600</v>
      </c>
      <c r="C823" s="135">
        <v>388800</v>
      </c>
      <c r="D823" s="159">
        <v>441000</v>
      </c>
      <c r="E823" s="135">
        <v>506400</v>
      </c>
    </row>
    <row r="824" spans="1:5">
      <c r="A824" s="126" t="s">
        <v>967</v>
      </c>
      <c r="B824" s="135">
        <v>317200</v>
      </c>
      <c r="C824" s="135">
        <v>391800</v>
      </c>
      <c r="D824" s="159">
        <v>443000</v>
      </c>
      <c r="E824" s="135">
        <v>508300</v>
      </c>
    </row>
    <row r="825" spans="1:5">
      <c r="A825" s="126" t="s">
        <v>968</v>
      </c>
      <c r="B825" s="135">
        <v>320700</v>
      </c>
      <c r="C825" s="135">
        <v>394400</v>
      </c>
      <c r="D825" s="159">
        <v>445200</v>
      </c>
      <c r="E825" s="135">
        <v>510300</v>
      </c>
    </row>
    <row r="826" spans="1:5">
      <c r="A826" s="126" t="s">
        <v>969</v>
      </c>
      <c r="B826" s="135">
        <v>324200</v>
      </c>
      <c r="C826" s="135">
        <v>396800</v>
      </c>
      <c r="D826" s="159">
        <v>447400</v>
      </c>
      <c r="E826" s="135">
        <v>512300</v>
      </c>
    </row>
    <row r="827" spans="1:5">
      <c r="A827" s="126" t="s">
        <v>970</v>
      </c>
      <c r="B827" s="135">
        <v>327700</v>
      </c>
      <c r="C827" s="135">
        <v>399300</v>
      </c>
      <c r="D827" s="293">
        <v>449500</v>
      </c>
      <c r="E827" s="135">
        <v>514100</v>
      </c>
    </row>
    <row r="828" spans="1:5">
      <c r="A828" s="126" t="s">
        <v>971</v>
      </c>
      <c r="B828" s="135">
        <v>331300</v>
      </c>
      <c r="C828" s="135">
        <v>401900</v>
      </c>
      <c r="D828" s="159">
        <v>450900</v>
      </c>
      <c r="E828" s="135">
        <v>515900</v>
      </c>
    </row>
    <row r="829" spans="1:5">
      <c r="A829" s="126" t="s">
        <v>972</v>
      </c>
      <c r="B829" s="135">
        <v>335000</v>
      </c>
      <c r="C829" s="135">
        <v>403900</v>
      </c>
      <c r="D829" s="159">
        <v>453300</v>
      </c>
      <c r="E829" s="135">
        <v>517700</v>
      </c>
    </row>
    <row r="830" spans="1:5">
      <c r="A830" s="126" t="s">
        <v>973</v>
      </c>
      <c r="B830" s="293">
        <v>338400</v>
      </c>
      <c r="C830" s="135">
        <v>405500</v>
      </c>
      <c r="D830" s="159">
        <v>455600</v>
      </c>
      <c r="E830" s="135">
        <v>519500</v>
      </c>
    </row>
    <row r="831" spans="1:5">
      <c r="A831" s="126" t="s">
        <v>974</v>
      </c>
      <c r="B831" s="135">
        <v>341700</v>
      </c>
      <c r="C831" s="135">
        <v>407100</v>
      </c>
      <c r="D831" s="293">
        <v>457800</v>
      </c>
      <c r="E831" s="135">
        <v>521300</v>
      </c>
    </row>
    <row r="832" spans="1:5">
      <c r="A832" s="126" t="s">
        <v>975</v>
      </c>
      <c r="B832" s="135">
        <v>345000</v>
      </c>
      <c r="C832" s="135">
        <v>408800</v>
      </c>
      <c r="D832" s="293">
        <v>459800</v>
      </c>
      <c r="E832" s="135">
        <v>522900</v>
      </c>
    </row>
    <row r="833" spans="1:5">
      <c r="A833" s="126" t="s">
        <v>976</v>
      </c>
      <c r="B833" s="135">
        <v>347500</v>
      </c>
      <c r="C833" s="135">
        <v>411000</v>
      </c>
      <c r="D833" s="293">
        <v>462100</v>
      </c>
      <c r="E833" s="135">
        <v>524700</v>
      </c>
    </row>
    <row r="834" spans="1:5">
      <c r="A834" s="126" t="s">
        <v>977</v>
      </c>
      <c r="B834" s="135">
        <v>350000</v>
      </c>
      <c r="C834" s="135">
        <v>413100</v>
      </c>
      <c r="D834" s="293">
        <v>464300</v>
      </c>
      <c r="E834" s="135">
        <v>526500</v>
      </c>
    </row>
    <row r="835" spans="1:5">
      <c r="A835" s="126" t="s">
        <v>978</v>
      </c>
      <c r="B835" s="135">
        <v>352300</v>
      </c>
      <c r="C835" s="135">
        <v>415100</v>
      </c>
      <c r="D835" s="293">
        <v>466600</v>
      </c>
      <c r="E835" s="135">
        <v>528300</v>
      </c>
    </row>
    <row r="836" spans="1:5">
      <c r="A836" s="126" t="s">
        <v>979</v>
      </c>
      <c r="B836" s="293">
        <v>354400</v>
      </c>
      <c r="C836" s="135">
        <v>417200</v>
      </c>
      <c r="D836" s="293">
        <v>468700</v>
      </c>
      <c r="E836" s="135">
        <v>529900</v>
      </c>
    </row>
    <row r="837" spans="1:5">
      <c r="A837" s="126" t="s">
        <v>980</v>
      </c>
      <c r="B837" s="293">
        <v>356100</v>
      </c>
      <c r="C837" s="135">
        <v>419300</v>
      </c>
      <c r="D837" s="293">
        <v>470900</v>
      </c>
      <c r="E837" s="135">
        <v>531700</v>
      </c>
    </row>
    <row r="838" spans="1:5">
      <c r="A838" s="126" t="s">
        <v>981</v>
      </c>
      <c r="B838" s="293">
        <v>357800</v>
      </c>
      <c r="C838" s="135">
        <v>420900</v>
      </c>
      <c r="D838" s="293">
        <v>473200</v>
      </c>
      <c r="E838" s="135">
        <v>533500</v>
      </c>
    </row>
    <row r="839" spans="1:5">
      <c r="A839" s="126" t="s">
        <v>982</v>
      </c>
      <c r="B839" s="293">
        <v>359600</v>
      </c>
      <c r="C839" s="135">
        <v>422600</v>
      </c>
      <c r="D839" s="293">
        <v>475300</v>
      </c>
      <c r="E839" s="135">
        <v>535300</v>
      </c>
    </row>
    <row r="840" spans="1:5">
      <c r="A840" s="126" t="s">
        <v>983</v>
      </c>
      <c r="B840" s="293">
        <v>361500</v>
      </c>
      <c r="C840" s="135">
        <v>424500</v>
      </c>
      <c r="D840" s="293">
        <v>477100</v>
      </c>
      <c r="E840" s="135">
        <v>536900</v>
      </c>
    </row>
    <row r="841" spans="1:5">
      <c r="A841" s="126" t="s">
        <v>984</v>
      </c>
      <c r="B841" s="293">
        <v>363700</v>
      </c>
      <c r="C841" s="135">
        <v>426000</v>
      </c>
      <c r="D841" s="293">
        <v>479200</v>
      </c>
      <c r="E841" s="135">
        <v>538700</v>
      </c>
    </row>
    <row r="842" spans="1:5">
      <c r="A842" s="126" t="s">
        <v>985</v>
      </c>
      <c r="B842" s="293">
        <v>365800</v>
      </c>
      <c r="C842" s="135">
        <v>427800</v>
      </c>
      <c r="D842" s="293">
        <v>481300</v>
      </c>
      <c r="E842" s="135">
        <v>540400</v>
      </c>
    </row>
    <row r="843" spans="1:5">
      <c r="A843" s="126" t="s">
        <v>986</v>
      </c>
      <c r="B843" s="293">
        <v>367800</v>
      </c>
      <c r="C843" s="135">
        <v>429600</v>
      </c>
      <c r="D843" s="293">
        <v>483300</v>
      </c>
      <c r="E843" s="135">
        <v>542100</v>
      </c>
    </row>
    <row r="844" spans="1:5">
      <c r="A844" s="126" t="s">
        <v>987</v>
      </c>
      <c r="B844" s="293">
        <v>369700</v>
      </c>
      <c r="C844" s="135">
        <v>431500</v>
      </c>
      <c r="D844" s="293">
        <v>485400</v>
      </c>
      <c r="E844" s="135">
        <v>543700</v>
      </c>
    </row>
    <row r="845" spans="1:5">
      <c r="A845" s="126" t="s">
        <v>988</v>
      </c>
      <c r="B845" s="293">
        <v>371900</v>
      </c>
      <c r="C845" s="135">
        <v>433500</v>
      </c>
      <c r="D845" s="293">
        <v>487100</v>
      </c>
      <c r="E845" s="135">
        <v>545300</v>
      </c>
    </row>
    <row r="846" spans="1:5">
      <c r="A846" s="126" t="s">
        <v>989</v>
      </c>
      <c r="B846" s="293">
        <v>374000</v>
      </c>
      <c r="C846" s="135">
        <v>435300</v>
      </c>
      <c r="D846" s="293">
        <v>488900</v>
      </c>
      <c r="E846" s="135">
        <v>546700</v>
      </c>
    </row>
    <row r="847" spans="1:5">
      <c r="A847" s="126" t="s">
        <v>990</v>
      </c>
      <c r="B847" s="293">
        <v>376000</v>
      </c>
      <c r="C847" s="135">
        <v>437200</v>
      </c>
      <c r="D847" s="293">
        <v>490700</v>
      </c>
      <c r="E847" s="135">
        <v>548300</v>
      </c>
    </row>
    <row r="848" spans="1:5">
      <c r="A848" s="126" t="s">
        <v>991</v>
      </c>
      <c r="B848" s="293">
        <v>378000</v>
      </c>
      <c r="C848" s="135">
        <v>439000</v>
      </c>
      <c r="D848" s="293">
        <v>492300</v>
      </c>
      <c r="E848" s="135">
        <v>549800</v>
      </c>
    </row>
    <row r="849" spans="1:5">
      <c r="A849" s="126" t="s">
        <v>992</v>
      </c>
      <c r="B849" s="293">
        <v>378700</v>
      </c>
      <c r="C849" s="135">
        <v>440700</v>
      </c>
      <c r="D849" s="293">
        <v>494100</v>
      </c>
      <c r="E849" s="135">
        <v>551200</v>
      </c>
    </row>
    <row r="850" spans="1:5">
      <c r="A850" s="126" t="s">
        <v>993</v>
      </c>
      <c r="B850" s="293">
        <v>379300</v>
      </c>
      <c r="C850" s="135">
        <v>442400</v>
      </c>
      <c r="D850" s="293">
        <v>495900</v>
      </c>
      <c r="E850" s="135">
        <v>552600</v>
      </c>
    </row>
    <row r="851" spans="1:5">
      <c r="A851" s="126" t="s">
        <v>994</v>
      </c>
      <c r="B851" s="293">
        <v>380000</v>
      </c>
      <c r="C851" s="135">
        <v>444200</v>
      </c>
      <c r="D851" s="293">
        <v>497500</v>
      </c>
      <c r="E851" s="135">
        <v>553900</v>
      </c>
    </row>
    <row r="852" spans="1:5">
      <c r="A852" s="126" t="s">
        <v>995</v>
      </c>
      <c r="B852" s="293">
        <v>380900</v>
      </c>
      <c r="C852" s="135">
        <v>446000</v>
      </c>
      <c r="D852" s="293">
        <v>498900</v>
      </c>
      <c r="E852" s="135">
        <v>555100</v>
      </c>
    </row>
    <row r="853" spans="1:5">
      <c r="A853" s="126" t="s">
        <v>996</v>
      </c>
      <c r="B853" s="293">
        <v>382200</v>
      </c>
      <c r="C853" s="135">
        <v>447800</v>
      </c>
      <c r="D853" s="293">
        <v>500600</v>
      </c>
      <c r="E853" s="135">
        <v>556100</v>
      </c>
    </row>
    <row r="854" spans="1:5">
      <c r="A854" s="126" t="s">
        <v>997</v>
      </c>
      <c r="B854" s="293">
        <v>383500</v>
      </c>
      <c r="C854" s="135">
        <v>449500</v>
      </c>
      <c r="D854" s="293">
        <v>502400</v>
      </c>
      <c r="E854" s="135">
        <v>557100</v>
      </c>
    </row>
    <row r="855" spans="1:5">
      <c r="A855" s="126" t="s">
        <v>998</v>
      </c>
      <c r="B855" s="293">
        <v>384800</v>
      </c>
      <c r="C855" s="135">
        <v>451200</v>
      </c>
      <c r="D855" s="293">
        <v>504100</v>
      </c>
      <c r="E855" s="135">
        <v>558100</v>
      </c>
    </row>
    <row r="856" spans="1:5">
      <c r="A856" s="126" t="s">
        <v>999</v>
      </c>
      <c r="B856" s="293">
        <v>385600</v>
      </c>
      <c r="C856" s="135">
        <v>452800</v>
      </c>
      <c r="D856" s="293">
        <v>505600</v>
      </c>
      <c r="E856" s="135">
        <v>559100</v>
      </c>
    </row>
    <row r="857" spans="1:5">
      <c r="A857" s="126" t="s">
        <v>1000</v>
      </c>
      <c r="B857" s="293">
        <v>386400</v>
      </c>
      <c r="C857" s="135">
        <v>454500</v>
      </c>
      <c r="D857" s="293">
        <v>506900</v>
      </c>
      <c r="E857" s="135">
        <v>560000</v>
      </c>
    </row>
    <row r="858" spans="1:5">
      <c r="A858" s="126" t="s">
        <v>1001</v>
      </c>
      <c r="B858" s="293">
        <v>387200</v>
      </c>
      <c r="C858" s="135">
        <v>456200</v>
      </c>
      <c r="D858" s="293">
        <v>508200</v>
      </c>
      <c r="E858" s="135">
        <v>560900</v>
      </c>
    </row>
    <row r="859" spans="1:5">
      <c r="A859" s="126" t="s">
        <v>1002</v>
      </c>
      <c r="B859" s="293">
        <v>387700</v>
      </c>
      <c r="C859" s="135">
        <v>457900</v>
      </c>
      <c r="D859" s="293">
        <v>509500</v>
      </c>
      <c r="E859" s="135">
        <v>561800</v>
      </c>
    </row>
    <row r="860" spans="1:5">
      <c r="A860" s="126" t="s">
        <v>1003</v>
      </c>
      <c r="B860" s="293">
        <v>388500</v>
      </c>
      <c r="C860" s="135">
        <v>459800</v>
      </c>
      <c r="D860" s="293">
        <v>510500</v>
      </c>
      <c r="E860" s="135">
        <v>562600</v>
      </c>
    </row>
    <row r="861" spans="1:5">
      <c r="A861" s="126" t="s">
        <v>1004</v>
      </c>
      <c r="B861" s="293">
        <v>389300</v>
      </c>
      <c r="C861" s="135">
        <v>461000</v>
      </c>
      <c r="D861" s="293">
        <v>511800</v>
      </c>
      <c r="E861" s="135">
        <v>563500</v>
      </c>
    </row>
    <row r="862" spans="1:5">
      <c r="A862" s="126" t="s">
        <v>1005</v>
      </c>
      <c r="B862" s="293">
        <v>390000</v>
      </c>
      <c r="C862" s="135">
        <v>462200</v>
      </c>
      <c r="D862" s="293">
        <v>513100</v>
      </c>
      <c r="E862" s="135">
        <v>564400</v>
      </c>
    </row>
    <row r="863" spans="1:5">
      <c r="A863" s="126" t="s">
        <v>1006</v>
      </c>
      <c r="B863" s="293">
        <v>390700</v>
      </c>
      <c r="C863" s="135">
        <v>463400</v>
      </c>
      <c r="D863" s="293">
        <v>514400</v>
      </c>
      <c r="E863" s="135">
        <v>565300</v>
      </c>
    </row>
    <row r="864" spans="1:5">
      <c r="A864" s="126" t="s">
        <v>1007</v>
      </c>
      <c r="B864" s="293">
        <v>391400</v>
      </c>
      <c r="C864" s="135">
        <v>464400</v>
      </c>
      <c r="D864" s="293">
        <v>515400</v>
      </c>
      <c r="E864" s="135">
        <v>566200</v>
      </c>
    </row>
    <row r="865" spans="1:5">
      <c r="A865" s="126" t="s">
        <v>1008</v>
      </c>
      <c r="B865" s="293">
        <v>392300</v>
      </c>
      <c r="C865" s="135">
        <v>465400</v>
      </c>
      <c r="D865" s="293">
        <v>516200</v>
      </c>
      <c r="E865" s="135">
        <v>567100</v>
      </c>
    </row>
    <row r="866" spans="1:5">
      <c r="A866" s="126" t="s">
        <v>1009</v>
      </c>
      <c r="B866" s="293">
        <v>393000</v>
      </c>
      <c r="C866" s="135">
        <v>466300</v>
      </c>
      <c r="D866" s="293">
        <v>517000</v>
      </c>
      <c r="E866" s="135">
        <v>568000</v>
      </c>
    </row>
    <row r="867" spans="1:5">
      <c r="A867" s="126" t="s">
        <v>1010</v>
      </c>
      <c r="B867" s="159">
        <v>393600</v>
      </c>
      <c r="C867" s="135">
        <v>467100</v>
      </c>
      <c r="D867" s="293">
        <v>517800</v>
      </c>
      <c r="E867" s="135">
        <v>568700</v>
      </c>
    </row>
    <row r="868" spans="1:5">
      <c r="A868" s="126" t="s">
        <v>1011</v>
      </c>
      <c r="B868" s="293">
        <v>394100</v>
      </c>
      <c r="C868" s="135">
        <v>467900</v>
      </c>
      <c r="D868" s="293">
        <v>518700</v>
      </c>
      <c r="E868" s="135">
        <v>569600</v>
      </c>
    </row>
    <row r="869" spans="1:5">
      <c r="A869" s="126" t="s">
        <v>1012</v>
      </c>
      <c r="B869" s="293">
        <v>394600</v>
      </c>
      <c r="C869" s="135">
        <v>468600</v>
      </c>
      <c r="D869" s="293">
        <v>519500</v>
      </c>
      <c r="E869" s="135">
        <v>570500</v>
      </c>
    </row>
    <row r="870" spans="1:5">
      <c r="A870" s="126" t="s">
        <v>1013</v>
      </c>
      <c r="B870" s="293">
        <v>395000</v>
      </c>
      <c r="C870" s="135">
        <v>469300</v>
      </c>
      <c r="D870" s="293">
        <v>520400</v>
      </c>
      <c r="E870" s="135">
        <v>571400</v>
      </c>
    </row>
    <row r="871" spans="1:5">
      <c r="A871" s="126" t="s">
        <v>1014</v>
      </c>
      <c r="B871" s="293">
        <v>395400</v>
      </c>
      <c r="C871" s="135">
        <v>469900</v>
      </c>
      <c r="D871" s="293">
        <v>521200</v>
      </c>
      <c r="E871" s="135">
        <v>572300</v>
      </c>
    </row>
    <row r="872" spans="1:5">
      <c r="A872" s="126" t="s">
        <v>1015</v>
      </c>
      <c r="B872" s="293">
        <v>395700</v>
      </c>
      <c r="C872" s="135">
        <v>470600</v>
      </c>
      <c r="D872" s="293">
        <v>522100</v>
      </c>
      <c r="E872" s="135">
        <v>573200</v>
      </c>
    </row>
    <row r="873" spans="1:5">
      <c r="A873" s="126" t="s">
        <v>1016</v>
      </c>
      <c r="B873" s="293"/>
      <c r="C873" s="135">
        <v>471300</v>
      </c>
      <c r="D873" s="293">
        <v>523000</v>
      </c>
      <c r="E873" s="135"/>
    </row>
    <row r="874" spans="1:5">
      <c r="A874" s="126" t="s">
        <v>1017</v>
      </c>
      <c r="B874" s="293"/>
      <c r="C874" s="135">
        <v>471900</v>
      </c>
      <c r="D874" s="293">
        <v>523700</v>
      </c>
      <c r="E874" s="135"/>
    </row>
    <row r="875" spans="1:5">
      <c r="A875" s="126" t="s">
        <v>1018</v>
      </c>
      <c r="B875" s="293"/>
      <c r="C875" s="135">
        <v>472500</v>
      </c>
      <c r="D875" s="293">
        <v>524600</v>
      </c>
      <c r="E875" s="135"/>
    </row>
    <row r="876" spans="1:5">
      <c r="A876" s="126" t="s">
        <v>1019</v>
      </c>
      <c r="B876" s="293"/>
      <c r="C876" s="135">
        <v>472800</v>
      </c>
      <c r="D876" s="293">
        <v>525500</v>
      </c>
      <c r="E876" s="135"/>
    </row>
    <row r="877" spans="1:5">
      <c r="A877" s="126" t="s">
        <v>1020</v>
      </c>
      <c r="B877" s="293"/>
      <c r="C877" s="135">
        <v>473400</v>
      </c>
      <c r="D877" s="293">
        <v>526300</v>
      </c>
      <c r="E877" s="135"/>
    </row>
    <row r="878" spans="1:5">
      <c r="A878" s="126" t="s">
        <v>1021</v>
      </c>
      <c r="B878" s="293"/>
      <c r="C878" s="135">
        <v>474100</v>
      </c>
      <c r="D878" s="293">
        <v>527200</v>
      </c>
      <c r="E878" s="135"/>
    </row>
    <row r="879" spans="1:5">
      <c r="A879" s="126" t="s">
        <v>1022</v>
      </c>
      <c r="B879" s="293"/>
      <c r="C879" s="135">
        <v>474800</v>
      </c>
      <c r="D879" s="293">
        <v>528100</v>
      </c>
      <c r="E879" s="135"/>
    </row>
    <row r="880" spans="1:5">
      <c r="A880" s="126" t="s">
        <v>1023</v>
      </c>
      <c r="B880" s="293"/>
      <c r="C880" s="135">
        <v>475200</v>
      </c>
      <c r="D880" s="293">
        <v>528900</v>
      </c>
      <c r="E880" s="135"/>
    </row>
    <row r="881" spans="1:5">
      <c r="A881" s="126" t="s">
        <v>1024</v>
      </c>
      <c r="B881" s="293"/>
      <c r="C881" s="135">
        <v>475800</v>
      </c>
      <c r="D881" s="293">
        <v>529800</v>
      </c>
      <c r="E881" s="135"/>
    </row>
    <row r="882" spans="1:5">
      <c r="A882" s="126" t="s">
        <v>1025</v>
      </c>
      <c r="B882" s="293"/>
      <c r="C882" s="135">
        <v>476500</v>
      </c>
      <c r="D882" s="293">
        <v>530700</v>
      </c>
      <c r="E882" s="135"/>
    </row>
    <row r="883" spans="1:5">
      <c r="A883" s="126" t="s">
        <v>1026</v>
      </c>
      <c r="B883" s="293"/>
      <c r="C883" s="135">
        <v>477200</v>
      </c>
      <c r="D883" s="293">
        <v>531400</v>
      </c>
      <c r="E883" s="135"/>
    </row>
    <row r="884" spans="1:5">
      <c r="A884" s="126" t="s">
        <v>1027</v>
      </c>
      <c r="B884" s="293"/>
      <c r="C884" s="135">
        <v>477600</v>
      </c>
      <c r="D884" s="293">
        <v>532200</v>
      </c>
      <c r="E884" s="135"/>
    </row>
    <row r="885" spans="1:5">
      <c r="A885" s="126" t="s">
        <v>1028</v>
      </c>
      <c r="B885" s="293"/>
      <c r="C885" s="135">
        <v>478200</v>
      </c>
      <c r="D885" s="293">
        <v>533100</v>
      </c>
      <c r="E885" s="135"/>
    </row>
    <row r="886" spans="1:5">
      <c r="A886" s="126" t="s">
        <v>1029</v>
      </c>
      <c r="B886" s="293"/>
      <c r="C886" s="135">
        <v>478800</v>
      </c>
      <c r="D886" s="293">
        <v>534000</v>
      </c>
      <c r="E886" s="135"/>
    </row>
    <row r="887" spans="1:5">
      <c r="A887" s="126" t="s">
        <v>1030</v>
      </c>
      <c r="B887" s="293"/>
      <c r="C887" s="135">
        <v>479300</v>
      </c>
      <c r="D887" s="293">
        <v>534900</v>
      </c>
      <c r="E887" s="135"/>
    </row>
    <row r="888" spans="1:5">
      <c r="A888" s="126" t="s">
        <v>1031</v>
      </c>
      <c r="B888" s="293"/>
      <c r="C888" s="135">
        <v>479900</v>
      </c>
      <c r="D888" s="293">
        <v>535700</v>
      </c>
      <c r="E888" s="135"/>
    </row>
    <row r="889" spans="1:5">
      <c r="A889" s="126" t="s">
        <v>1032</v>
      </c>
      <c r="B889" s="293"/>
      <c r="C889" s="135">
        <v>480400</v>
      </c>
      <c r="D889" s="293">
        <v>536600</v>
      </c>
      <c r="E889" s="135"/>
    </row>
    <row r="890" spans="1:5">
      <c r="A890" s="126" t="s">
        <v>1033</v>
      </c>
      <c r="B890" s="293"/>
      <c r="C890" s="135">
        <v>480900</v>
      </c>
      <c r="D890" s="293">
        <v>537500</v>
      </c>
      <c r="E890" s="135"/>
    </row>
    <row r="891" spans="1:5">
      <c r="A891" s="126" t="s">
        <v>1034</v>
      </c>
      <c r="B891" s="293"/>
      <c r="C891" s="135">
        <v>481400</v>
      </c>
      <c r="D891" s="293">
        <v>538400</v>
      </c>
      <c r="E891" s="135"/>
    </row>
    <row r="892" spans="1:5">
      <c r="A892" s="126" t="s">
        <v>1035</v>
      </c>
      <c r="B892" s="293"/>
      <c r="C892" s="135">
        <v>481800</v>
      </c>
      <c r="D892" s="293">
        <v>539200</v>
      </c>
      <c r="E892" s="135"/>
    </row>
    <row r="893" spans="1:5">
      <c r="A893" s="126" t="s">
        <v>1036</v>
      </c>
      <c r="B893" s="293"/>
      <c r="C893" s="135">
        <v>482400</v>
      </c>
      <c r="D893" s="293">
        <v>540100</v>
      </c>
      <c r="E893" s="135"/>
    </row>
    <row r="894" spans="1:5">
      <c r="A894" s="126" t="s">
        <v>1037</v>
      </c>
      <c r="B894" s="293"/>
      <c r="C894" s="135">
        <v>482800</v>
      </c>
      <c r="D894" s="293">
        <v>541000</v>
      </c>
      <c r="E894" s="135"/>
    </row>
    <row r="895" spans="1:5">
      <c r="A895" s="126" t="s">
        <v>1038</v>
      </c>
      <c r="B895" s="293"/>
      <c r="C895" s="135">
        <v>483300</v>
      </c>
      <c r="D895" s="293">
        <v>541900</v>
      </c>
      <c r="E895" s="135"/>
    </row>
    <row r="896" spans="1:5">
      <c r="A896" s="126" t="s">
        <v>1039</v>
      </c>
      <c r="B896" s="293"/>
      <c r="C896" s="135">
        <v>483800</v>
      </c>
      <c r="D896" s="293">
        <v>542700</v>
      </c>
      <c r="E896" s="135"/>
    </row>
    <row r="897" spans="1:8">
      <c r="A897" s="126" t="s">
        <v>1040</v>
      </c>
      <c r="B897" s="293"/>
      <c r="C897" s="135">
        <v>484400</v>
      </c>
      <c r="D897" s="293"/>
      <c r="E897" s="135"/>
    </row>
    <row r="898" spans="1:8">
      <c r="A898" s="126" t="s">
        <v>1041</v>
      </c>
      <c r="B898" s="293"/>
      <c r="C898" s="135">
        <v>485000</v>
      </c>
      <c r="D898" s="293"/>
      <c r="E898" s="135"/>
    </row>
    <row r="899" spans="1:8">
      <c r="A899" s="126" t="s">
        <v>1042</v>
      </c>
      <c r="B899" s="293"/>
      <c r="C899" s="135">
        <v>485400</v>
      </c>
      <c r="D899" s="293"/>
      <c r="E899" s="135"/>
    </row>
    <row r="900" spans="1:8">
      <c r="A900" s="126" t="s">
        <v>1043</v>
      </c>
      <c r="B900" s="293"/>
      <c r="C900" s="135">
        <v>485900</v>
      </c>
      <c r="D900" s="293"/>
      <c r="E900" s="135"/>
    </row>
    <row r="901" spans="1:8">
      <c r="A901" s="126" t="s">
        <v>1044</v>
      </c>
      <c r="B901" s="293"/>
      <c r="C901" s="135">
        <v>486500</v>
      </c>
      <c r="D901" s="293"/>
      <c r="E901" s="135"/>
    </row>
    <row r="902" spans="1:8">
      <c r="A902" s="126" t="s">
        <v>1045</v>
      </c>
      <c r="B902" s="293"/>
      <c r="C902" s="135">
        <v>487100</v>
      </c>
      <c r="D902" s="293"/>
      <c r="E902" s="135"/>
    </row>
    <row r="903" spans="1:8">
      <c r="A903" s="126" t="s">
        <v>1046</v>
      </c>
      <c r="B903" s="293"/>
      <c r="C903" s="135">
        <v>487600</v>
      </c>
      <c r="D903" s="293"/>
      <c r="E903" s="135"/>
    </row>
    <row r="904" spans="1:8">
      <c r="A904" s="126" t="s">
        <v>1047</v>
      </c>
      <c r="B904" s="293"/>
      <c r="C904" s="135">
        <v>488100</v>
      </c>
      <c r="D904" s="293"/>
      <c r="E904" s="135"/>
    </row>
    <row r="905" spans="1:8">
      <c r="A905" s="124" t="s">
        <v>1048</v>
      </c>
      <c r="B905" s="163">
        <v>167200</v>
      </c>
      <c r="C905" s="163">
        <v>202800</v>
      </c>
      <c r="D905" s="163">
        <v>236100</v>
      </c>
      <c r="E905" s="139">
        <v>258800</v>
      </c>
      <c r="F905" s="139">
        <v>287400</v>
      </c>
      <c r="G905" s="139">
        <v>330400</v>
      </c>
      <c r="H905" s="139">
        <v>373400</v>
      </c>
    </row>
    <row r="906" spans="1:8">
      <c r="A906" s="126" t="s">
        <v>1049</v>
      </c>
      <c r="B906" s="135">
        <v>168600</v>
      </c>
      <c r="C906" s="135">
        <v>204400</v>
      </c>
      <c r="D906" s="135">
        <v>237400</v>
      </c>
      <c r="E906" s="135">
        <v>259900</v>
      </c>
      <c r="F906" s="135">
        <v>289200</v>
      </c>
      <c r="G906" s="135">
        <v>332400</v>
      </c>
      <c r="H906" s="135">
        <v>376000</v>
      </c>
    </row>
    <row r="907" spans="1:8">
      <c r="A907" s="126" t="s">
        <v>1050</v>
      </c>
      <c r="B907" s="135">
        <v>170000</v>
      </c>
      <c r="C907" s="135">
        <v>205900</v>
      </c>
      <c r="D907" s="135">
        <v>238700</v>
      </c>
      <c r="E907" s="135">
        <v>261100</v>
      </c>
      <c r="F907" s="135">
        <v>291200</v>
      </c>
      <c r="G907" s="135">
        <v>334300</v>
      </c>
      <c r="H907" s="135">
        <v>378600</v>
      </c>
    </row>
    <row r="908" spans="1:8">
      <c r="A908" s="126" t="s">
        <v>1051</v>
      </c>
      <c r="B908" s="135">
        <v>171400</v>
      </c>
      <c r="C908" s="135">
        <v>207300</v>
      </c>
      <c r="D908" s="135">
        <v>239900</v>
      </c>
      <c r="E908" s="135">
        <v>262200</v>
      </c>
      <c r="F908" s="135">
        <v>293100</v>
      </c>
      <c r="G908" s="135">
        <v>336200</v>
      </c>
      <c r="H908" s="135">
        <v>381200</v>
      </c>
    </row>
    <row r="909" spans="1:8">
      <c r="A909" s="126" t="s">
        <v>1052</v>
      </c>
      <c r="B909" s="135">
        <v>172700</v>
      </c>
      <c r="C909" s="135">
        <v>208800</v>
      </c>
      <c r="D909" s="135">
        <v>241100</v>
      </c>
      <c r="E909" s="135">
        <v>263400</v>
      </c>
      <c r="F909" s="135">
        <v>294900</v>
      </c>
      <c r="G909" s="135">
        <v>338000</v>
      </c>
      <c r="H909" s="135">
        <v>383500</v>
      </c>
    </row>
    <row r="910" spans="1:8">
      <c r="A910" s="126" t="s">
        <v>1053</v>
      </c>
      <c r="B910" s="135">
        <v>174500</v>
      </c>
      <c r="C910" s="135">
        <v>210000</v>
      </c>
      <c r="D910" s="135">
        <v>242300</v>
      </c>
      <c r="E910" s="135">
        <v>264600</v>
      </c>
      <c r="F910" s="135">
        <v>296900</v>
      </c>
      <c r="G910" s="135">
        <v>340000</v>
      </c>
      <c r="H910" s="135">
        <v>386200</v>
      </c>
    </row>
    <row r="911" spans="1:8">
      <c r="A911" s="126" t="s">
        <v>1054</v>
      </c>
      <c r="B911" s="135">
        <v>176200</v>
      </c>
      <c r="C911" s="135">
        <v>211200</v>
      </c>
      <c r="D911" s="135">
        <v>243400</v>
      </c>
      <c r="E911" s="135">
        <v>265700</v>
      </c>
      <c r="F911" s="135">
        <v>298700</v>
      </c>
      <c r="G911" s="135">
        <v>342000</v>
      </c>
      <c r="H911" s="135">
        <v>388800</v>
      </c>
    </row>
    <row r="912" spans="1:8">
      <c r="A912" s="126" t="s">
        <v>1055</v>
      </c>
      <c r="B912" s="135">
        <v>177800</v>
      </c>
      <c r="C912" s="135">
        <v>212400</v>
      </c>
      <c r="D912" s="135">
        <v>244500</v>
      </c>
      <c r="E912" s="135">
        <v>266700</v>
      </c>
      <c r="F912" s="135">
        <v>300600</v>
      </c>
      <c r="G912" s="135">
        <v>344000</v>
      </c>
      <c r="H912" s="135">
        <v>391500</v>
      </c>
    </row>
    <row r="913" spans="1:8">
      <c r="A913" s="126" t="s">
        <v>1056</v>
      </c>
      <c r="B913" s="135">
        <v>179400</v>
      </c>
      <c r="C913" s="135">
        <v>213800</v>
      </c>
      <c r="D913" s="135">
        <v>245400</v>
      </c>
      <c r="E913" s="135">
        <v>267800</v>
      </c>
      <c r="F913" s="135">
        <v>302400</v>
      </c>
      <c r="G913" s="135">
        <v>345800</v>
      </c>
      <c r="H913" s="135">
        <v>393600</v>
      </c>
    </row>
    <row r="914" spans="1:8">
      <c r="A914" s="126" t="s">
        <v>1057</v>
      </c>
      <c r="B914" s="135">
        <v>181100</v>
      </c>
      <c r="C914" s="135">
        <v>215300</v>
      </c>
      <c r="D914" s="135">
        <v>246500</v>
      </c>
      <c r="E914" s="135">
        <v>268500</v>
      </c>
      <c r="F914" s="135">
        <v>304000</v>
      </c>
      <c r="G914" s="135">
        <v>347900</v>
      </c>
      <c r="H914" s="135">
        <v>395800</v>
      </c>
    </row>
    <row r="915" spans="1:8">
      <c r="A915" s="126" t="s">
        <v>1058</v>
      </c>
      <c r="B915" s="135">
        <v>182700</v>
      </c>
      <c r="C915" s="135">
        <v>216800</v>
      </c>
      <c r="D915" s="135">
        <v>247800</v>
      </c>
      <c r="E915" s="135">
        <v>269200</v>
      </c>
      <c r="F915" s="135">
        <v>305500</v>
      </c>
      <c r="G915" s="135">
        <v>349900</v>
      </c>
      <c r="H915" s="135">
        <v>398000</v>
      </c>
    </row>
    <row r="916" spans="1:8">
      <c r="A916" s="126" t="s">
        <v>1059</v>
      </c>
      <c r="B916" s="135">
        <v>184600</v>
      </c>
      <c r="C916" s="135">
        <v>218300</v>
      </c>
      <c r="D916" s="135">
        <v>248900</v>
      </c>
      <c r="E916" s="135">
        <v>270000</v>
      </c>
      <c r="F916" s="135">
        <v>307100</v>
      </c>
      <c r="G916" s="135">
        <v>351900</v>
      </c>
      <c r="H916" s="135">
        <v>400200</v>
      </c>
    </row>
    <row r="917" spans="1:8">
      <c r="A917" s="126" t="s">
        <v>1060</v>
      </c>
      <c r="B917" s="135">
        <v>186000</v>
      </c>
      <c r="C917" s="135">
        <v>219700</v>
      </c>
      <c r="D917" s="135">
        <v>250200</v>
      </c>
      <c r="E917" s="135">
        <v>271000</v>
      </c>
      <c r="F917" s="135">
        <v>308800</v>
      </c>
      <c r="G917" s="135">
        <v>353400</v>
      </c>
      <c r="H917" s="135">
        <v>402200</v>
      </c>
    </row>
    <row r="918" spans="1:8">
      <c r="A918" s="126" t="s">
        <v>1061</v>
      </c>
      <c r="B918" s="135">
        <v>187800</v>
      </c>
      <c r="C918" s="135">
        <v>221200</v>
      </c>
      <c r="D918" s="135">
        <v>251400</v>
      </c>
      <c r="E918" s="135">
        <v>272000</v>
      </c>
      <c r="F918" s="135">
        <v>310700</v>
      </c>
      <c r="G918" s="135">
        <v>355400</v>
      </c>
      <c r="H918" s="135">
        <v>404200</v>
      </c>
    </row>
    <row r="919" spans="1:8">
      <c r="A919" s="126" t="s">
        <v>1062</v>
      </c>
      <c r="B919" s="135">
        <v>189800</v>
      </c>
      <c r="C919" s="135">
        <v>222700</v>
      </c>
      <c r="D919" s="135">
        <v>252600</v>
      </c>
      <c r="E919" s="135">
        <v>273000</v>
      </c>
      <c r="F919" s="135">
        <v>312700</v>
      </c>
      <c r="G919" s="135">
        <v>357300</v>
      </c>
      <c r="H919" s="135">
        <v>406200</v>
      </c>
    </row>
    <row r="920" spans="1:8">
      <c r="A920" s="126" t="s">
        <v>1063</v>
      </c>
      <c r="B920" s="135">
        <v>191600</v>
      </c>
      <c r="C920" s="135">
        <v>224200</v>
      </c>
      <c r="D920" s="135">
        <v>253800</v>
      </c>
      <c r="E920" s="135">
        <v>274100</v>
      </c>
      <c r="F920" s="135">
        <v>314500</v>
      </c>
      <c r="G920" s="135">
        <v>359300</v>
      </c>
      <c r="H920" s="135">
        <v>408200</v>
      </c>
    </row>
    <row r="921" spans="1:8">
      <c r="A921" s="126" t="s">
        <v>1064</v>
      </c>
      <c r="B921" s="135">
        <v>193500</v>
      </c>
      <c r="C921" s="135">
        <v>225500</v>
      </c>
      <c r="D921" s="135">
        <v>254600</v>
      </c>
      <c r="E921" s="135">
        <v>275300</v>
      </c>
      <c r="F921" s="135">
        <v>316300</v>
      </c>
      <c r="G921" s="135">
        <v>361100</v>
      </c>
      <c r="H921" s="135">
        <v>410000</v>
      </c>
    </row>
    <row r="922" spans="1:8">
      <c r="A922" s="126" t="s">
        <v>1065</v>
      </c>
      <c r="B922" s="135">
        <v>194700</v>
      </c>
      <c r="C922" s="135">
        <v>226800</v>
      </c>
      <c r="D922" s="135">
        <v>255800</v>
      </c>
      <c r="E922" s="135">
        <v>276800</v>
      </c>
      <c r="F922" s="135">
        <v>318200</v>
      </c>
      <c r="G922" s="135">
        <v>363100</v>
      </c>
      <c r="H922" s="135">
        <v>411900</v>
      </c>
    </row>
    <row r="923" spans="1:8">
      <c r="A923" s="126" t="s">
        <v>1066</v>
      </c>
      <c r="B923" s="135">
        <v>196200</v>
      </c>
      <c r="C923" s="135">
        <v>228200</v>
      </c>
      <c r="D923" s="135">
        <v>256900</v>
      </c>
      <c r="E923" s="135">
        <v>278400</v>
      </c>
      <c r="F923" s="135">
        <v>320100</v>
      </c>
      <c r="G923" s="135">
        <v>365100</v>
      </c>
      <c r="H923" s="135">
        <v>413800</v>
      </c>
    </row>
    <row r="924" spans="1:8">
      <c r="A924" s="126" t="s">
        <v>1067</v>
      </c>
      <c r="B924" s="135">
        <v>197600</v>
      </c>
      <c r="C924" s="135">
        <v>229500</v>
      </c>
      <c r="D924" s="135">
        <v>258000</v>
      </c>
      <c r="E924" s="135">
        <v>280000</v>
      </c>
      <c r="F924" s="135">
        <v>321900</v>
      </c>
      <c r="G924" s="135">
        <v>367000</v>
      </c>
      <c r="H924" s="135">
        <v>415600</v>
      </c>
    </row>
    <row r="925" spans="1:8">
      <c r="A925" s="126" t="s">
        <v>1068</v>
      </c>
      <c r="B925" s="135">
        <v>198800</v>
      </c>
      <c r="C925" s="135">
        <v>230600</v>
      </c>
      <c r="D925" s="135">
        <v>259200</v>
      </c>
      <c r="E925" s="135">
        <v>281500</v>
      </c>
      <c r="F925" s="135">
        <v>323700</v>
      </c>
      <c r="G925" s="135">
        <v>368700</v>
      </c>
      <c r="H925" s="135">
        <v>417400</v>
      </c>
    </row>
    <row r="926" spans="1:8">
      <c r="A926" s="126" t="s">
        <v>1069</v>
      </c>
      <c r="B926" s="135">
        <v>200300</v>
      </c>
      <c r="C926" s="135">
        <v>231700</v>
      </c>
      <c r="D926" s="135">
        <v>260000</v>
      </c>
      <c r="E926" s="135">
        <v>283100</v>
      </c>
      <c r="F926" s="135">
        <v>325600</v>
      </c>
      <c r="G926" s="135">
        <v>370700</v>
      </c>
      <c r="H926" s="135">
        <v>419000</v>
      </c>
    </row>
    <row r="927" spans="1:8">
      <c r="A927" s="126" t="s">
        <v>1070</v>
      </c>
      <c r="B927" s="135">
        <v>201700</v>
      </c>
      <c r="C927" s="135">
        <v>232800</v>
      </c>
      <c r="D927" s="135">
        <v>260800</v>
      </c>
      <c r="E927" s="135">
        <v>284700</v>
      </c>
      <c r="F927" s="135">
        <v>327400</v>
      </c>
      <c r="G927" s="135">
        <v>372700</v>
      </c>
      <c r="H927" s="135">
        <v>420600</v>
      </c>
    </row>
    <row r="928" spans="1:8">
      <c r="A928" s="126" t="s">
        <v>1071</v>
      </c>
      <c r="B928" s="135">
        <v>203000</v>
      </c>
      <c r="C928" s="135">
        <v>233900</v>
      </c>
      <c r="D928" s="135">
        <v>261600</v>
      </c>
      <c r="E928" s="135">
        <v>286300</v>
      </c>
      <c r="F928" s="135">
        <v>329300</v>
      </c>
      <c r="G928" s="135">
        <v>374700</v>
      </c>
      <c r="H928" s="135">
        <v>422100</v>
      </c>
    </row>
    <row r="929" spans="1:8">
      <c r="A929" s="126" t="s">
        <v>1072</v>
      </c>
      <c r="B929" s="135">
        <v>204600</v>
      </c>
      <c r="C929" s="135">
        <v>235000</v>
      </c>
      <c r="D929" s="135">
        <v>262500</v>
      </c>
      <c r="E929" s="135">
        <v>287900</v>
      </c>
      <c r="F929" s="135">
        <v>331000</v>
      </c>
      <c r="G929" s="293">
        <v>376100</v>
      </c>
      <c r="H929" s="135">
        <v>423600</v>
      </c>
    </row>
    <row r="930" spans="1:8">
      <c r="A930" s="126" t="s">
        <v>1073</v>
      </c>
      <c r="B930" s="135">
        <v>205600</v>
      </c>
      <c r="C930" s="135">
        <v>236200</v>
      </c>
      <c r="D930" s="135">
        <v>263500</v>
      </c>
      <c r="E930" s="135">
        <v>289400</v>
      </c>
      <c r="F930" s="135">
        <v>332900</v>
      </c>
      <c r="G930" s="293">
        <v>377900</v>
      </c>
      <c r="H930" s="135">
        <v>424900</v>
      </c>
    </row>
    <row r="931" spans="1:8">
      <c r="A931" s="126" t="s">
        <v>1074</v>
      </c>
      <c r="B931" s="135">
        <v>206700</v>
      </c>
      <c r="C931" s="135">
        <v>237400</v>
      </c>
      <c r="D931" s="135">
        <v>264500</v>
      </c>
      <c r="E931" s="135">
        <v>290900</v>
      </c>
      <c r="F931" s="135">
        <v>334800</v>
      </c>
      <c r="G931" s="135">
        <v>379700</v>
      </c>
      <c r="H931" s="135">
        <v>426200</v>
      </c>
    </row>
    <row r="932" spans="1:8">
      <c r="A932" s="126" t="s">
        <v>1075</v>
      </c>
      <c r="B932" s="135">
        <v>207800</v>
      </c>
      <c r="C932" s="135">
        <v>238500</v>
      </c>
      <c r="D932" s="135">
        <v>265500</v>
      </c>
      <c r="E932" s="135">
        <v>292500</v>
      </c>
      <c r="F932" s="135">
        <v>336600</v>
      </c>
      <c r="G932" s="135">
        <v>381400</v>
      </c>
      <c r="H932" s="135">
        <v>427500</v>
      </c>
    </row>
    <row r="933" spans="1:8">
      <c r="A933" s="126" t="s">
        <v>1076</v>
      </c>
      <c r="B933" s="135">
        <v>209000</v>
      </c>
      <c r="C933" s="135">
        <v>239500</v>
      </c>
      <c r="D933" s="135">
        <v>266700</v>
      </c>
      <c r="E933" s="135">
        <v>293800</v>
      </c>
      <c r="F933" s="293">
        <v>337900</v>
      </c>
      <c r="G933" s="135">
        <v>383100</v>
      </c>
      <c r="H933" s="135">
        <v>428800</v>
      </c>
    </row>
    <row r="934" spans="1:8">
      <c r="A934" s="126" t="s">
        <v>1077</v>
      </c>
      <c r="B934" s="135">
        <v>210100</v>
      </c>
      <c r="C934" s="135">
        <v>240800</v>
      </c>
      <c r="D934" s="135">
        <v>268200</v>
      </c>
      <c r="E934" s="135">
        <v>295300</v>
      </c>
      <c r="F934" s="135">
        <v>339700</v>
      </c>
      <c r="G934" s="135">
        <v>384600</v>
      </c>
      <c r="H934" s="135">
        <v>430000</v>
      </c>
    </row>
    <row r="935" spans="1:8">
      <c r="A935" s="126" t="s">
        <v>1078</v>
      </c>
      <c r="B935" s="135">
        <v>211200</v>
      </c>
      <c r="C935" s="135">
        <v>242200</v>
      </c>
      <c r="D935" s="135">
        <v>269700</v>
      </c>
      <c r="E935" s="135">
        <v>296800</v>
      </c>
      <c r="F935" s="135">
        <v>341400</v>
      </c>
      <c r="G935" s="293">
        <v>386100</v>
      </c>
      <c r="H935" s="135">
        <v>431200</v>
      </c>
    </row>
    <row r="936" spans="1:8">
      <c r="A936" s="126" t="s">
        <v>1079</v>
      </c>
      <c r="B936" s="135">
        <v>212300</v>
      </c>
      <c r="C936" s="135">
        <v>243400</v>
      </c>
      <c r="D936" s="135">
        <v>271000</v>
      </c>
      <c r="E936" s="135">
        <v>298300</v>
      </c>
      <c r="F936" s="135">
        <v>343200</v>
      </c>
      <c r="G936" s="293">
        <v>387600</v>
      </c>
      <c r="H936" s="135">
        <v>432300</v>
      </c>
    </row>
    <row r="937" spans="1:8">
      <c r="A937" s="126" t="s">
        <v>1080</v>
      </c>
      <c r="B937" s="135">
        <v>213700</v>
      </c>
      <c r="C937" s="135">
        <v>244400</v>
      </c>
      <c r="D937" s="135">
        <v>272200</v>
      </c>
      <c r="E937" s="135">
        <v>299800</v>
      </c>
      <c r="F937" s="293">
        <v>344900</v>
      </c>
      <c r="G937" s="135">
        <v>388900</v>
      </c>
      <c r="H937" s="135">
        <v>433500</v>
      </c>
    </row>
    <row r="938" spans="1:8">
      <c r="A938" s="126" t="s">
        <v>1081</v>
      </c>
      <c r="B938" s="135">
        <v>215000</v>
      </c>
      <c r="C938" s="135">
        <v>245700</v>
      </c>
      <c r="D938" s="135">
        <v>273800</v>
      </c>
      <c r="E938" s="135">
        <v>301400</v>
      </c>
      <c r="F938" s="135">
        <v>346700</v>
      </c>
      <c r="G938" s="135">
        <v>390200</v>
      </c>
      <c r="H938" s="135">
        <v>434700</v>
      </c>
    </row>
    <row r="939" spans="1:8">
      <c r="A939" s="126" t="s">
        <v>1082</v>
      </c>
      <c r="B939" s="135">
        <v>216300</v>
      </c>
      <c r="C939" s="135">
        <v>246600</v>
      </c>
      <c r="D939" s="135">
        <v>275300</v>
      </c>
      <c r="E939" s="135">
        <v>303000</v>
      </c>
      <c r="F939" s="135">
        <v>348500</v>
      </c>
      <c r="G939" s="135">
        <v>391500</v>
      </c>
      <c r="H939" s="135">
        <v>435900</v>
      </c>
    </row>
    <row r="940" spans="1:8">
      <c r="A940" s="126" t="s">
        <v>1083</v>
      </c>
      <c r="B940" s="135">
        <v>217500</v>
      </c>
      <c r="C940" s="135">
        <v>247800</v>
      </c>
      <c r="D940" s="135">
        <v>276800</v>
      </c>
      <c r="E940" s="135">
        <v>304600</v>
      </c>
      <c r="F940" s="135">
        <v>350300</v>
      </c>
      <c r="G940" s="135">
        <v>392600</v>
      </c>
      <c r="H940" s="135">
        <v>437100</v>
      </c>
    </row>
    <row r="941" spans="1:8">
      <c r="A941" s="126" t="s">
        <v>1084</v>
      </c>
      <c r="B941" s="135">
        <v>218500</v>
      </c>
      <c r="C941" s="135">
        <v>249000</v>
      </c>
      <c r="D941" s="135">
        <v>278100</v>
      </c>
      <c r="E941" s="135">
        <v>305900</v>
      </c>
      <c r="F941" s="135">
        <v>351900</v>
      </c>
      <c r="G941" s="135">
        <v>393700</v>
      </c>
      <c r="H941" s="135">
        <v>438400</v>
      </c>
    </row>
    <row r="942" spans="1:8">
      <c r="A942" s="126" t="s">
        <v>1085</v>
      </c>
      <c r="B942" s="135">
        <v>219500</v>
      </c>
      <c r="C942" s="135">
        <v>250100</v>
      </c>
      <c r="D942" s="135">
        <v>279500</v>
      </c>
      <c r="E942" s="135">
        <v>307500</v>
      </c>
      <c r="F942" s="135">
        <v>353600</v>
      </c>
      <c r="G942" s="135">
        <v>394800</v>
      </c>
      <c r="H942" s="135">
        <v>439200</v>
      </c>
    </row>
    <row r="943" spans="1:8">
      <c r="A943" s="126" t="s">
        <v>1086</v>
      </c>
      <c r="B943" s="135">
        <v>220500</v>
      </c>
      <c r="C943" s="135">
        <v>251100</v>
      </c>
      <c r="D943" s="135">
        <v>280800</v>
      </c>
      <c r="E943" s="135">
        <v>309000</v>
      </c>
      <c r="F943" s="135">
        <v>355200</v>
      </c>
      <c r="G943" s="135">
        <v>395900</v>
      </c>
      <c r="H943" s="135">
        <v>439600</v>
      </c>
    </row>
    <row r="944" spans="1:8">
      <c r="A944" s="126" t="s">
        <v>1087</v>
      </c>
      <c r="B944" s="135">
        <v>221500</v>
      </c>
      <c r="C944" s="135">
        <v>252100</v>
      </c>
      <c r="D944" s="135">
        <v>282100</v>
      </c>
      <c r="E944" s="135">
        <v>310500</v>
      </c>
      <c r="F944" s="135">
        <v>356800</v>
      </c>
      <c r="G944" s="135">
        <v>397000</v>
      </c>
      <c r="H944" s="135">
        <v>440300</v>
      </c>
    </row>
    <row r="945" spans="1:8">
      <c r="A945" s="126" t="s">
        <v>1088</v>
      </c>
      <c r="B945" s="135">
        <v>222400</v>
      </c>
      <c r="C945" s="135">
        <v>253000</v>
      </c>
      <c r="D945" s="135">
        <v>283200</v>
      </c>
      <c r="E945" s="135">
        <v>312100</v>
      </c>
      <c r="F945" s="135">
        <v>358000</v>
      </c>
      <c r="G945" s="135">
        <v>397800</v>
      </c>
      <c r="H945" s="135">
        <v>440800</v>
      </c>
    </row>
    <row r="946" spans="1:8">
      <c r="A946" s="126" t="s">
        <v>1089</v>
      </c>
      <c r="B946" s="135">
        <v>223200</v>
      </c>
      <c r="C946" s="135">
        <v>253800</v>
      </c>
      <c r="D946" s="135">
        <v>284600</v>
      </c>
      <c r="E946" s="293">
        <v>313700</v>
      </c>
      <c r="F946" s="135">
        <v>359100</v>
      </c>
      <c r="G946" s="135">
        <v>398600</v>
      </c>
      <c r="H946" s="135">
        <v>441200</v>
      </c>
    </row>
    <row r="947" spans="1:8">
      <c r="A947" s="126" t="s">
        <v>1090</v>
      </c>
      <c r="B947" s="135">
        <v>224000</v>
      </c>
      <c r="C947" s="135">
        <v>254600</v>
      </c>
      <c r="D947" s="135">
        <v>286000</v>
      </c>
      <c r="E947" s="293">
        <v>315300</v>
      </c>
      <c r="F947" s="135">
        <v>360300</v>
      </c>
      <c r="G947" s="135">
        <v>399400</v>
      </c>
      <c r="H947" s="135">
        <v>441600</v>
      </c>
    </row>
    <row r="948" spans="1:8">
      <c r="A948" s="126" t="s">
        <v>1091</v>
      </c>
      <c r="B948" s="135">
        <v>224900</v>
      </c>
      <c r="C948" s="135">
        <v>255400</v>
      </c>
      <c r="D948" s="135">
        <v>287300</v>
      </c>
      <c r="E948" s="293">
        <v>316800</v>
      </c>
      <c r="F948" s="135">
        <v>361500</v>
      </c>
      <c r="G948" s="135">
        <v>400200</v>
      </c>
      <c r="H948" s="135">
        <v>442000</v>
      </c>
    </row>
    <row r="949" spans="1:8">
      <c r="A949" s="126" t="s">
        <v>1092</v>
      </c>
      <c r="B949" s="135">
        <v>225800</v>
      </c>
      <c r="C949" s="135">
        <v>256200</v>
      </c>
      <c r="D949" s="135">
        <v>288600</v>
      </c>
      <c r="E949" s="293">
        <v>317700</v>
      </c>
      <c r="F949" s="135">
        <v>362500</v>
      </c>
      <c r="G949" s="135">
        <v>400600</v>
      </c>
      <c r="H949" s="135">
        <v>442400</v>
      </c>
    </row>
    <row r="950" spans="1:8">
      <c r="A950" s="126" t="s">
        <v>1093</v>
      </c>
      <c r="B950" s="135">
        <v>226700</v>
      </c>
      <c r="C950" s="135">
        <v>257400</v>
      </c>
      <c r="D950" s="135">
        <v>290200</v>
      </c>
      <c r="E950" s="135">
        <v>319100</v>
      </c>
      <c r="F950" s="135">
        <v>363300</v>
      </c>
      <c r="G950" s="135">
        <v>401200</v>
      </c>
      <c r="H950" s="135">
        <v>442800</v>
      </c>
    </row>
    <row r="951" spans="1:8">
      <c r="A951" s="126" t="s">
        <v>1094</v>
      </c>
      <c r="B951" s="135">
        <v>227600</v>
      </c>
      <c r="C951" s="135">
        <v>258600</v>
      </c>
      <c r="D951" s="135">
        <v>291700</v>
      </c>
      <c r="E951" s="135">
        <v>320600</v>
      </c>
      <c r="F951" s="135">
        <v>364300</v>
      </c>
      <c r="G951" s="135">
        <v>401700</v>
      </c>
      <c r="H951" s="135">
        <v>443200</v>
      </c>
    </row>
    <row r="952" spans="1:8">
      <c r="A952" s="126" t="s">
        <v>1095</v>
      </c>
      <c r="B952" s="135">
        <v>228500</v>
      </c>
      <c r="C952" s="135">
        <v>259700</v>
      </c>
      <c r="D952" s="135">
        <v>293100</v>
      </c>
      <c r="E952" s="135">
        <v>322200</v>
      </c>
      <c r="F952" s="135">
        <v>365400</v>
      </c>
      <c r="G952" s="135">
        <v>402100</v>
      </c>
      <c r="H952" s="135">
        <v>443500</v>
      </c>
    </row>
    <row r="953" spans="1:8">
      <c r="A953" s="126" t="s">
        <v>1096</v>
      </c>
      <c r="B953" s="135">
        <v>229200</v>
      </c>
      <c r="C953" s="135">
        <v>261000</v>
      </c>
      <c r="D953" s="135">
        <v>294300</v>
      </c>
      <c r="E953" s="135">
        <v>323600</v>
      </c>
      <c r="F953" s="135">
        <v>366400</v>
      </c>
      <c r="G953" s="135">
        <v>402500</v>
      </c>
      <c r="H953" s="135">
        <v>443800</v>
      </c>
    </row>
    <row r="954" spans="1:8">
      <c r="A954" s="126" t="s">
        <v>1097</v>
      </c>
      <c r="B954" s="135">
        <v>230100</v>
      </c>
      <c r="C954" s="135">
        <v>262300</v>
      </c>
      <c r="D954" s="135">
        <v>295800</v>
      </c>
      <c r="E954" s="135">
        <v>324900</v>
      </c>
      <c r="F954" s="135">
        <v>367400</v>
      </c>
      <c r="G954" s="135">
        <v>402800</v>
      </c>
      <c r="H954" s="135">
        <v>444200</v>
      </c>
    </row>
    <row r="955" spans="1:8">
      <c r="A955" s="126" t="s">
        <v>1098</v>
      </c>
      <c r="B955" s="135">
        <v>231000</v>
      </c>
      <c r="C955" s="135">
        <v>263400</v>
      </c>
      <c r="D955" s="135">
        <v>297100</v>
      </c>
      <c r="E955" s="135">
        <v>326100</v>
      </c>
      <c r="F955" s="135">
        <v>368400</v>
      </c>
      <c r="G955" s="135">
        <v>403100</v>
      </c>
      <c r="H955" s="135">
        <v>444500</v>
      </c>
    </row>
    <row r="956" spans="1:8">
      <c r="A956" s="126" t="s">
        <v>1099</v>
      </c>
      <c r="B956" s="135">
        <v>231800</v>
      </c>
      <c r="C956" s="135">
        <v>264400</v>
      </c>
      <c r="D956" s="135">
        <v>298600</v>
      </c>
      <c r="E956" s="135">
        <v>327300</v>
      </c>
      <c r="F956" s="135">
        <v>369300</v>
      </c>
      <c r="G956" s="135">
        <v>403400</v>
      </c>
      <c r="H956" s="135">
        <v>444800</v>
      </c>
    </row>
    <row r="957" spans="1:8">
      <c r="A957" s="126" t="s">
        <v>1100</v>
      </c>
      <c r="B957" s="135">
        <v>232100</v>
      </c>
      <c r="C957" s="135">
        <v>265400</v>
      </c>
      <c r="D957" s="135">
        <v>299900</v>
      </c>
      <c r="E957" s="135">
        <v>328300</v>
      </c>
      <c r="F957" s="135">
        <v>370100</v>
      </c>
      <c r="G957" s="135">
        <v>403700</v>
      </c>
      <c r="H957" s="135">
        <v>445100</v>
      </c>
    </row>
    <row r="958" spans="1:8">
      <c r="A958" s="126" t="s">
        <v>1101</v>
      </c>
      <c r="B958" s="135">
        <v>232900</v>
      </c>
      <c r="C958" s="135">
        <v>266500</v>
      </c>
      <c r="D958" s="135">
        <v>301300</v>
      </c>
      <c r="E958" s="135">
        <v>329300</v>
      </c>
      <c r="F958" s="135">
        <v>370900</v>
      </c>
      <c r="G958" s="135">
        <v>404000</v>
      </c>
      <c r="H958" s="135"/>
    </row>
    <row r="959" spans="1:8">
      <c r="A959" s="126" t="s">
        <v>1102</v>
      </c>
      <c r="B959" s="135">
        <v>233500</v>
      </c>
      <c r="C959" s="135">
        <v>267600</v>
      </c>
      <c r="D959" s="135">
        <v>302700</v>
      </c>
      <c r="E959" s="135">
        <v>330300</v>
      </c>
      <c r="F959" s="135">
        <v>371800</v>
      </c>
      <c r="G959" s="135">
        <v>404300</v>
      </c>
      <c r="H959" s="135"/>
    </row>
    <row r="960" spans="1:8">
      <c r="A960" s="126" t="s">
        <v>1103</v>
      </c>
      <c r="B960" s="135">
        <v>234200</v>
      </c>
      <c r="C960" s="135">
        <v>268700</v>
      </c>
      <c r="D960" s="135">
        <v>304000</v>
      </c>
      <c r="E960" s="135">
        <v>331200</v>
      </c>
      <c r="F960" s="135">
        <v>372600</v>
      </c>
      <c r="G960" s="135">
        <v>404600</v>
      </c>
      <c r="H960" s="135"/>
    </row>
    <row r="961" spans="1:8">
      <c r="A961" s="126" t="s">
        <v>1104</v>
      </c>
      <c r="B961" s="135">
        <v>234800</v>
      </c>
      <c r="C961" s="135">
        <v>269400</v>
      </c>
      <c r="D961" s="135">
        <v>305000</v>
      </c>
      <c r="E961" s="135">
        <v>331700</v>
      </c>
      <c r="F961" s="135">
        <v>373100</v>
      </c>
      <c r="G961" s="135">
        <v>404900</v>
      </c>
      <c r="H961" s="135"/>
    </row>
    <row r="962" spans="1:8">
      <c r="A962" s="126" t="s">
        <v>1105</v>
      </c>
      <c r="B962" s="135">
        <v>235400</v>
      </c>
      <c r="C962" s="135">
        <v>270500</v>
      </c>
      <c r="D962" s="135">
        <v>306200</v>
      </c>
      <c r="E962" s="135">
        <v>332600</v>
      </c>
      <c r="F962" s="135">
        <v>373900</v>
      </c>
      <c r="G962" s="135">
        <v>405200</v>
      </c>
      <c r="H962" s="135"/>
    </row>
    <row r="963" spans="1:8">
      <c r="A963" s="126" t="s">
        <v>1106</v>
      </c>
      <c r="B963" s="135">
        <v>235900</v>
      </c>
      <c r="C963" s="135">
        <v>271600</v>
      </c>
      <c r="D963" s="135">
        <v>307400</v>
      </c>
      <c r="E963" s="135">
        <v>333400</v>
      </c>
      <c r="F963" s="135">
        <v>374700</v>
      </c>
      <c r="G963" s="135">
        <v>405500</v>
      </c>
      <c r="H963" s="135"/>
    </row>
    <row r="964" spans="1:8">
      <c r="A964" s="126" t="s">
        <v>1107</v>
      </c>
      <c r="B964" s="135">
        <v>236400</v>
      </c>
      <c r="C964" s="135">
        <v>272500</v>
      </c>
      <c r="D964" s="135">
        <v>308800</v>
      </c>
      <c r="E964" s="135">
        <v>334300</v>
      </c>
      <c r="F964" s="135">
        <v>375500</v>
      </c>
      <c r="G964" s="135">
        <v>405900</v>
      </c>
      <c r="H964" s="135"/>
    </row>
    <row r="965" spans="1:8">
      <c r="A965" s="126" t="s">
        <v>1108</v>
      </c>
      <c r="B965" s="135">
        <v>237000</v>
      </c>
      <c r="C965" s="135">
        <v>273300</v>
      </c>
      <c r="D965" s="135">
        <v>310100</v>
      </c>
      <c r="E965" s="135">
        <v>335000</v>
      </c>
      <c r="F965" s="135">
        <v>375900</v>
      </c>
      <c r="G965" s="135">
        <v>406100</v>
      </c>
      <c r="H965" s="135"/>
    </row>
    <row r="966" spans="1:8">
      <c r="A966" s="126" t="s">
        <v>1109</v>
      </c>
      <c r="B966" s="135">
        <v>237500</v>
      </c>
      <c r="C966" s="135">
        <v>274300</v>
      </c>
      <c r="D966" s="135">
        <v>311300</v>
      </c>
      <c r="E966" s="135">
        <v>335300</v>
      </c>
      <c r="F966" s="135">
        <v>376600</v>
      </c>
      <c r="G966" s="135">
        <v>406400</v>
      </c>
      <c r="H966" s="135"/>
    </row>
    <row r="967" spans="1:8">
      <c r="A967" s="126" t="s">
        <v>1110</v>
      </c>
      <c r="B967" s="135">
        <v>238000</v>
      </c>
      <c r="C967" s="135">
        <v>275200</v>
      </c>
      <c r="D967" s="135">
        <v>312500</v>
      </c>
      <c r="E967" s="135">
        <v>335800</v>
      </c>
      <c r="F967" s="135">
        <v>377300</v>
      </c>
      <c r="G967" s="135">
        <v>406700</v>
      </c>
      <c r="H967" s="135"/>
    </row>
    <row r="968" spans="1:8">
      <c r="A968" s="126" t="s">
        <v>1111</v>
      </c>
      <c r="B968" s="135">
        <v>238600</v>
      </c>
      <c r="C968" s="135">
        <v>276100</v>
      </c>
      <c r="D968" s="135">
        <v>313700</v>
      </c>
      <c r="E968" s="135">
        <v>336400</v>
      </c>
      <c r="F968" s="135">
        <v>377900</v>
      </c>
      <c r="G968" s="135">
        <v>407000</v>
      </c>
      <c r="H968" s="135"/>
    </row>
    <row r="969" spans="1:8">
      <c r="A969" s="126" t="s">
        <v>1112</v>
      </c>
      <c r="B969" s="135">
        <v>239100</v>
      </c>
      <c r="C969" s="135">
        <v>276900</v>
      </c>
      <c r="D969" s="135">
        <v>315000</v>
      </c>
      <c r="E969" s="135">
        <v>337000</v>
      </c>
      <c r="F969" s="135">
        <v>378300</v>
      </c>
      <c r="G969" s="135">
        <v>407200</v>
      </c>
      <c r="H969" s="135"/>
    </row>
    <row r="970" spans="1:8">
      <c r="A970" s="126" t="s">
        <v>1113</v>
      </c>
      <c r="B970" s="135">
        <v>239600</v>
      </c>
      <c r="C970" s="135">
        <v>277900</v>
      </c>
      <c r="D970" s="135">
        <v>315800</v>
      </c>
      <c r="E970" s="135">
        <v>337700</v>
      </c>
      <c r="F970" s="135">
        <v>378900</v>
      </c>
      <c r="G970" s="135"/>
      <c r="H970" s="135"/>
    </row>
    <row r="971" spans="1:8">
      <c r="A971" s="126" t="s">
        <v>1114</v>
      </c>
      <c r="B971" s="135">
        <v>240200</v>
      </c>
      <c r="C971" s="135">
        <v>278800</v>
      </c>
      <c r="D971" s="135">
        <v>316500</v>
      </c>
      <c r="E971" s="135">
        <v>338400</v>
      </c>
      <c r="F971" s="135">
        <v>379600</v>
      </c>
      <c r="G971" s="135"/>
      <c r="H971" s="136"/>
    </row>
    <row r="972" spans="1:8">
      <c r="A972" s="126" t="s">
        <v>1115</v>
      </c>
      <c r="B972" s="135">
        <v>240700</v>
      </c>
      <c r="C972" s="135">
        <v>279700</v>
      </c>
      <c r="D972" s="135">
        <v>317200</v>
      </c>
      <c r="E972" s="135">
        <v>339000</v>
      </c>
      <c r="F972" s="135">
        <v>380200</v>
      </c>
      <c r="G972" s="135"/>
      <c r="H972" s="136"/>
    </row>
    <row r="973" spans="1:8">
      <c r="A973" s="126" t="s">
        <v>1116</v>
      </c>
      <c r="B973" s="135">
        <v>241200</v>
      </c>
      <c r="C973" s="135">
        <v>280600</v>
      </c>
      <c r="D973" s="135">
        <v>317800</v>
      </c>
      <c r="E973" s="135">
        <v>339700</v>
      </c>
      <c r="F973" s="135">
        <v>380600</v>
      </c>
      <c r="G973" s="135"/>
      <c r="H973" s="136"/>
    </row>
    <row r="974" spans="1:8">
      <c r="A974" s="126" t="s">
        <v>1117</v>
      </c>
      <c r="B974" s="135">
        <v>241700</v>
      </c>
      <c r="C974" s="135">
        <v>281600</v>
      </c>
      <c r="D974" s="135">
        <v>318500</v>
      </c>
      <c r="E974" s="135">
        <v>340200</v>
      </c>
      <c r="F974" s="135">
        <v>381100</v>
      </c>
      <c r="G974" s="135"/>
      <c r="H974" s="136"/>
    </row>
    <row r="975" spans="1:8">
      <c r="A975" s="126" t="s">
        <v>1118</v>
      </c>
      <c r="B975" s="135">
        <v>242100</v>
      </c>
      <c r="C975" s="135">
        <v>282700</v>
      </c>
      <c r="D975" s="135">
        <v>319200</v>
      </c>
      <c r="E975" s="135">
        <v>340800</v>
      </c>
      <c r="F975" s="135">
        <v>381600</v>
      </c>
      <c r="G975" s="135"/>
      <c r="H975" s="136"/>
    </row>
    <row r="976" spans="1:8">
      <c r="A976" s="126" t="s">
        <v>1119</v>
      </c>
      <c r="B976" s="135">
        <v>242600</v>
      </c>
      <c r="C976" s="135">
        <v>283700</v>
      </c>
      <c r="D976" s="135">
        <v>319800</v>
      </c>
      <c r="E976" s="135">
        <v>341400</v>
      </c>
      <c r="F976" s="135">
        <v>382100</v>
      </c>
      <c r="G976" s="135"/>
      <c r="H976" s="136"/>
    </row>
    <row r="977" spans="1:8">
      <c r="A977" s="126" t="s">
        <v>1120</v>
      </c>
      <c r="B977" s="135">
        <v>243100</v>
      </c>
      <c r="C977" s="135">
        <v>284300</v>
      </c>
      <c r="D977" s="135">
        <v>320400</v>
      </c>
      <c r="E977" s="135">
        <v>341700</v>
      </c>
      <c r="F977" s="135">
        <v>382700</v>
      </c>
      <c r="G977" s="135"/>
      <c r="H977" s="136"/>
    </row>
    <row r="978" spans="1:8">
      <c r="A978" s="126" t="s">
        <v>1121</v>
      </c>
      <c r="B978" s="135">
        <v>243600</v>
      </c>
      <c r="C978" s="135">
        <v>284800</v>
      </c>
      <c r="D978" s="135">
        <v>320600</v>
      </c>
      <c r="E978" s="135">
        <v>342300</v>
      </c>
      <c r="F978" s="135">
        <v>383200</v>
      </c>
      <c r="G978" s="135"/>
      <c r="H978" s="136"/>
    </row>
    <row r="979" spans="1:8">
      <c r="A979" s="126" t="s">
        <v>1122</v>
      </c>
      <c r="B979" s="135">
        <v>244100</v>
      </c>
      <c r="C979" s="135">
        <v>285300</v>
      </c>
      <c r="D979" s="135">
        <v>321100</v>
      </c>
      <c r="E979" s="135">
        <v>342800</v>
      </c>
      <c r="F979" s="135">
        <v>383800</v>
      </c>
      <c r="G979" s="135"/>
      <c r="H979" s="136"/>
    </row>
    <row r="980" spans="1:8">
      <c r="A980" s="126" t="s">
        <v>1123</v>
      </c>
      <c r="B980" s="135">
        <v>244600</v>
      </c>
      <c r="C980" s="135">
        <v>286100</v>
      </c>
      <c r="D980" s="135">
        <v>321600</v>
      </c>
      <c r="E980" s="135">
        <v>343300</v>
      </c>
      <c r="F980" s="135">
        <v>384400</v>
      </c>
      <c r="G980" s="135"/>
      <c r="H980" s="136"/>
    </row>
    <row r="981" spans="1:8">
      <c r="A981" s="126" t="s">
        <v>1124</v>
      </c>
      <c r="B981" s="135">
        <v>244900</v>
      </c>
      <c r="C981" s="135">
        <v>286900</v>
      </c>
      <c r="D981" s="135">
        <v>322200</v>
      </c>
      <c r="E981" s="135">
        <v>343800</v>
      </c>
      <c r="F981" s="135">
        <v>384900</v>
      </c>
      <c r="G981" s="135"/>
      <c r="H981" s="136"/>
    </row>
    <row r="982" spans="1:8">
      <c r="A982" s="126" t="s">
        <v>1125</v>
      </c>
      <c r="B982" s="135">
        <v>245200</v>
      </c>
      <c r="C982" s="135">
        <v>287500</v>
      </c>
      <c r="D982" s="135">
        <v>322700</v>
      </c>
      <c r="E982" s="135">
        <v>344300</v>
      </c>
      <c r="F982" s="135">
        <v>385400</v>
      </c>
      <c r="G982" s="135"/>
      <c r="H982" s="136"/>
    </row>
    <row r="983" spans="1:8">
      <c r="A983" s="126" t="s">
        <v>1126</v>
      </c>
      <c r="B983" s="135">
        <v>245500</v>
      </c>
      <c r="C983" s="135">
        <v>288100</v>
      </c>
      <c r="D983" s="135">
        <v>323200</v>
      </c>
      <c r="E983" s="135">
        <v>344800</v>
      </c>
      <c r="F983" s="135">
        <v>385900</v>
      </c>
      <c r="G983" s="135"/>
      <c r="H983" s="136"/>
    </row>
    <row r="984" spans="1:8">
      <c r="A984" s="126" t="s">
        <v>1127</v>
      </c>
      <c r="B984" s="135">
        <v>245700</v>
      </c>
      <c r="C984" s="135">
        <v>288600</v>
      </c>
      <c r="D984" s="135">
        <v>323600</v>
      </c>
      <c r="E984" s="135">
        <v>345200</v>
      </c>
      <c r="F984" s="135">
        <v>386400</v>
      </c>
      <c r="G984" s="135"/>
      <c r="H984" s="136"/>
    </row>
    <row r="985" spans="1:8">
      <c r="A985" s="126" t="s">
        <v>1128</v>
      </c>
      <c r="B985" s="135">
        <v>245900</v>
      </c>
      <c r="C985" s="135">
        <v>289100</v>
      </c>
      <c r="D985" s="135">
        <v>324200</v>
      </c>
      <c r="E985" s="135">
        <v>345500</v>
      </c>
      <c r="F985" s="135">
        <v>386700</v>
      </c>
      <c r="G985" s="135"/>
      <c r="H985" s="136"/>
    </row>
    <row r="986" spans="1:8">
      <c r="A986" s="126" t="s">
        <v>1129</v>
      </c>
      <c r="B986" s="135">
        <v>246200</v>
      </c>
      <c r="C986" s="135">
        <v>289600</v>
      </c>
      <c r="D986" s="135">
        <v>324700</v>
      </c>
      <c r="E986" s="135">
        <v>345800</v>
      </c>
      <c r="F986" s="135">
        <v>387200</v>
      </c>
      <c r="G986" s="136"/>
      <c r="H986" s="136"/>
    </row>
    <row r="987" spans="1:8">
      <c r="A987" s="126" t="s">
        <v>1130</v>
      </c>
      <c r="B987" s="135">
        <v>246500</v>
      </c>
      <c r="C987" s="135">
        <v>290000</v>
      </c>
      <c r="D987" s="135">
        <v>325100</v>
      </c>
      <c r="E987" s="135">
        <v>346200</v>
      </c>
      <c r="F987" s="135">
        <v>387600</v>
      </c>
      <c r="G987" s="136"/>
      <c r="H987" s="136"/>
    </row>
    <row r="988" spans="1:8">
      <c r="A988" s="126" t="s">
        <v>1131</v>
      </c>
      <c r="B988" s="135">
        <v>246700</v>
      </c>
      <c r="C988" s="135">
        <v>290300</v>
      </c>
      <c r="D988" s="135">
        <v>325600</v>
      </c>
      <c r="E988" s="135">
        <v>346500</v>
      </c>
      <c r="F988" s="135">
        <v>388000</v>
      </c>
      <c r="G988" s="136"/>
      <c r="H988" s="136"/>
    </row>
    <row r="989" spans="1:8">
      <c r="A989" s="126" t="s">
        <v>1132</v>
      </c>
      <c r="B989" s="135">
        <v>246900</v>
      </c>
      <c r="C989" s="135">
        <v>290500</v>
      </c>
      <c r="D989" s="135">
        <v>326100</v>
      </c>
      <c r="E989" s="135">
        <v>347000</v>
      </c>
      <c r="F989" s="135">
        <v>388400</v>
      </c>
      <c r="G989" s="136"/>
      <c r="H989" s="136"/>
    </row>
    <row r="990" spans="1:8">
      <c r="A990" s="126" t="s">
        <v>1133</v>
      </c>
      <c r="B990" s="135"/>
      <c r="C990" s="135">
        <v>290700</v>
      </c>
      <c r="D990" s="135">
        <v>326500</v>
      </c>
      <c r="E990" s="135">
        <v>347300</v>
      </c>
      <c r="G990" s="136"/>
      <c r="H990" s="136"/>
    </row>
    <row r="991" spans="1:8">
      <c r="A991" s="126" t="s">
        <v>1134</v>
      </c>
      <c r="B991" s="135"/>
      <c r="C991" s="135">
        <v>290900</v>
      </c>
      <c r="D991" s="135">
        <v>326700</v>
      </c>
      <c r="E991" s="135">
        <v>347600</v>
      </c>
      <c r="F991" s="135"/>
      <c r="G991" s="136"/>
      <c r="H991" s="136"/>
    </row>
    <row r="992" spans="1:8">
      <c r="A992" s="126" t="s">
        <v>1135</v>
      </c>
      <c r="B992" s="135"/>
      <c r="C992" s="135">
        <v>291100</v>
      </c>
      <c r="D992" s="135">
        <v>327000</v>
      </c>
      <c r="E992" s="135">
        <v>347900</v>
      </c>
      <c r="F992" s="135"/>
      <c r="G992" s="136"/>
      <c r="H992" s="136"/>
    </row>
    <row r="993" spans="1:8">
      <c r="A993" s="126" t="s">
        <v>1136</v>
      </c>
      <c r="B993" s="135"/>
      <c r="C993" s="135">
        <v>291500</v>
      </c>
      <c r="D993" s="135">
        <v>327400</v>
      </c>
      <c r="E993" s="135">
        <v>348300</v>
      </c>
      <c r="F993" s="135"/>
      <c r="G993" s="136"/>
      <c r="H993" s="136"/>
    </row>
    <row r="994" spans="1:8">
      <c r="A994" s="126" t="s">
        <v>1137</v>
      </c>
      <c r="B994" s="135"/>
      <c r="C994" s="135">
        <v>291700</v>
      </c>
      <c r="D994" s="135">
        <v>327800</v>
      </c>
      <c r="E994" s="135">
        <v>348600</v>
      </c>
      <c r="F994" s="135"/>
      <c r="G994" s="136"/>
      <c r="H994" s="136"/>
    </row>
    <row r="995" spans="1:8">
      <c r="A995" s="126" t="s">
        <v>1138</v>
      </c>
      <c r="B995" s="135"/>
      <c r="C995" s="135">
        <v>291900</v>
      </c>
      <c r="D995" s="135">
        <v>328200</v>
      </c>
      <c r="E995" s="135">
        <v>349000</v>
      </c>
      <c r="F995" s="135"/>
      <c r="G995" s="136"/>
      <c r="H995" s="136"/>
    </row>
    <row r="996" spans="1:8">
      <c r="A996" s="126" t="s">
        <v>1139</v>
      </c>
      <c r="B996" s="135"/>
      <c r="C996" s="135">
        <v>292100</v>
      </c>
      <c r="D996" s="135">
        <v>328600</v>
      </c>
      <c r="E996" s="135">
        <v>349300</v>
      </c>
      <c r="F996" s="135"/>
      <c r="G996" s="136"/>
      <c r="H996" s="136"/>
    </row>
    <row r="997" spans="1:8">
      <c r="A997" s="126" t="s">
        <v>1140</v>
      </c>
      <c r="B997" s="135"/>
      <c r="C997" s="135">
        <v>292500</v>
      </c>
      <c r="D997" s="135">
        <v>328900</v>
      </c>
      <c r="E997" s="135">
        <v>349700</v>
      </c>
      <c r="F997" s="135"/>
      <c r="G997" s="136"/>
      <c r="H997" s="136"/>
    </row>
    <row r="998" spans="1:8">
      <c r="A998" s="126" t="s">
        <v>1141</v>
      </c>
      <c r="B998" s="135"/>
      <c r="C998" s="135">
        <v>292700</v>
      </c>
      <c r="D998" s="135">
        <v>329100</v>
      </c>
      <c r="E998" s="135">
        <v>350000</v>
      </c>
      <c r="F998" s="135"/>
      <c r="G998" s="136"/>
      <c r="H998" s="136"/>
    </row>
    <row r="999" spans="1:8">
      <c r="A999" s="126" t="s">
        <v>1142</v>
      </c>
      <c r="B999" s="135"/>
      <c r="C999" s="135">
        <v>292900</v>
      </c>
      <c r="D999" s="135">
        <v>329500</v>
      </c>
      <c r="E999" s="135">
        <v>350300</v>
      </c>
      <c r="F999" s="135"/>
      <c r="G999" s="136"/>
      <c r="H999" s="136"/>
    </row>
    <row r="1000" spans="1:8">
      <c r="A1000" s="126" t="s">
        <v>1143</v>
      </c>
      <c r="B1000" s="135"/>
      <c r="C1000" s="135">
        <v>293200</v>
      </c>
      <c r="D1000" s="135">
        <v>329800</v>
      </c>
      <c r="E1000" s="135">
        <v>350600</v>
      </c>
      <c r="F1000" s="135"/>
      <c r="G1000" s="136"/>
      <c r="H1000" s="136"/>
    </row>
    <row r="1001" spans="1:8">
      <c r="A1001" s="126" t="s">
        <v>1144</v>
      </c>
      <c r="B1001" s="135"/>
      <c r="C1001" s="135">
        <v>293500</v>
      </c>
      <c r="D1001" s="135">
        <v>330000</v>
      </c>
      <c r="E1001" s="135">
        <v>350900</v>
      </c>
      <c r="F1001" s="135"/>
      <c r="G1001" s="136"/>
      <c r="H1001" s="136"/>
    </row>
    <row r="1002" spans="1:8">
      <c r="A1002" s="126" t="s">
        <v>1145</v>
      </c>
      <c r="B1002" s="135"/>
      <c r="C1002" s="135">
        <v>293700</v>
      </c>
      <c r="D1002" s="135">
        <v>330300</v>
      </c>
      <c r="E1002" s="135">
        <v>351300</v>
      </c>
      <c r="F1002" s="135"/>
      <c r="G1002" s="136"/>
      <c r="H1002" s="136"/>
    </row>
    <row r="1003" spans="1:8">
      <c r="A1003" s="126" t="s">
        <v>1146</v>
      </c>
      <c r="B1003" s="135"/>
      <c r="C1003" s="135">
        <v>293900</v>
      </c>
      <c r="D1003" s="135">
        <v>330600</v>
      </c>
      <c r="E1003" s="135">
        <v>351700</v>
      </c>
      <c r="F1003" s="135"/>
      <c r="G1003" s="136"/>
      <c r="H1003" s="136"/>
    </row>
    <row r="1004" spans="1:8">
      <c r="A1004" s="126" t="s">
        <v>1147</v>
      </c>
      <c r="B1004" s="135"/>
      <c r="C1004" s="135">
        <v>294200</v>
      </c>
      <c r="D1004" s="135">
        <v>330900</v>
      </c>
      <c r="E1004" s="135">
        <v>352100</v>
      </c>
      <c r="F1004" s="135"/>
      <c r="G1004" s="136"/>
      <c r="H1004" s="136"/>
    </row>
    <row r="1005" spans="1:8">
      <c r="A1005" s="126" t="s">
        <v>1148</v>
      </c>
      <c r="B1005" s="135"/>
      <c r="C1005" s="135">
        <v>294500</v>
      </c>
      <c r="D1005" s="135">
        <v>331100</v>
      </c>
      <c r="E1005" s="135">
        <v>352600</v>
      </c>
      <c r="F1005" s="135"/>
      <c r="G1005" s="136"/>
      <c r="H1005" s="136"/>
    </row>
    <row r="1006" spans="1:8">
      <c r="A1006" s="126" t="s">
        <v>1149</v>
      </c>
      <c r="B1006" s="135"/>
      <c r="C1006" s="135">
        <v>294700</v>
      </c>
      <c r="D1006" s="135">
        <v>331400</v>
      </c>
      <c r="E1006" s="135">
        <v>353000</v>
      </c>
      <c r="F1006" s="135"/>
      <c r="G1006" s="136"/>
      <c r="H1006" s="136"/>
    </row>
    <row r="1007" spans="1:8">
      <c r="A1007" s="126" t="s">
        <v>1150</v>
      </c>
      <c r="B1007" s="135"/>
      <c r="C1007" s="135">
        <v>294900</v>
      </c>
      <c r="D1007" s="135">
        <v>331800</v>
      </c>
      <c r="E1007" s="135">
        <v>353400</v>
      </c>
      <c r="F1007" s="135"/>
      <c r="G1007" s="136"/>
      <c r="H1007" s="136"/>
    </row>
    <row r="1008" spans="1:8">
      <c r="A1008" s="126" t="s">
        <v>1151</v>
      </c>
      <c r="B1008" s="135"/>
      <c r="C1008" s="135">
        <v>295200</v>
      </c>
      <c r="D1008" s="135">
        <v>332000</v>
      </c>
      <c r="E1008" s="135">
        <v>353800</v>
      </c>
      <c r="F1008" s="135"/>
      <c r="G1008" s="136"/>
      <c r="H1008" s="136"/>
    </row>
    <row r="1009" spans="1:8">
      <c r="A1009" s="126" t="s">
        <v>1152</v>
      </c>
      <c r="B1009" s="135"/>
      <c r="C1009" s="135">
        <v>295500</v>
      </c>
      <c r="D1009" s="135">
        <v>332200</v>
      </c>
      <c r="E1009" s="135">
        <v>354300</v>
      </c>
      <c r="F1009" s="135"/>
      <c r="G1009" s="136"/>
      <c r="H1009" s="136"/>
    </row>
    <row r="1010" spans="1:8">
      <c r="A1010" s="126" t="s">
        <v>1153</v>
      </c>
      <c r="C1010" s="136"/>
      <c r="D1010" s="135">
        <v>332400</v>
      </c>
      <c r="E1010" s="135"/>
      <c r="F1010" s="135"/>
      <c r="G1010" s="136"/>
      <c r="H1010" s="136"/>
    </row>
    <row r="1011" spans="1:8">
      <c r="A1011" s="126" t="s">
        <v>1154</v>
      </c>
      <c r="B1011" s="135"/>
      <c r="C1011" s="135"/>
      <c r="D1011" s="135">
        <v>332800</v>
      </c>
      <c r="F1011" s="136"/>
      <c r="G1011" s="136"/>
      <c r="H1011" s="136"/>
    </row>
    <row r="1012" spans="1:8">
      <c r="A1012" s="126" t="s">
        <v>1155</v>
      </c>
      <c r="B1012" s="135"/>
      <c r="C1012" s="135"/>
      <c r="D1012" s="135">
        <v>333000</v>
      </c>
      <c r="E1012" s="135"/>
      <c r="F1012" s="136"/>
      <c r="G1012" s="136"/>
      <c r="H1012" s="136"/>
    </row>
    <row r="1013" spans="1:8">
      <c r="A1013" s="126" t="s">
        <v>1156</v>
      </c>
      <c r="B1013" s="135"/>
      <c r="C1013" s="135"/>
      <c r="D1013" s="135">
        <v>333200</v>
      </c>
      <c r="E1013" s="135"/>
      <c r="F1013" s="136"/>
      <c r="G1013" s="136"/>
      <c r="H1013" s="136"/>
    </row>
    <row r="1014" spans="1:8">
      <c r="A1014" s="126" t="s">
        <v>1157</v>
      </c>
      <c r="B1014" s="135"/>
      <c r="C1014" s="135"/>
      <c r="D1014" s="135">
        <v>333600</v>
      </c>
      <c r="E1014" s="135"/>
      <c r="F1014" s="136"/>
      <c r="G1014" s="136"/>
      <c r="H1014" s="136"/>
    </row>
    <row r="1015" spans="1:8">
      <c r="A1015" s="126" t="s">
        <v>1158</v>
      </c>
      <c r="B1015" s="135"/>
      <c r="C1015" s="135"/>
      <c r="D1015" s="135">
        <v>334000</v>
      </c>
      <c r="E1015" s="135"/>
      <c r="F1015" s="136"/>
      <c r="G1015" s="136"/>
      <c r="H1015" s="136"/>
    </row>
    <row r="1016" spans="1:8">
      <c r="A1016" s="126" t="s">
        <v>1159</v>
      </c>
      <c r="B1016" s="135"/>
      <c r="C1016" s="135"/>
      <c r="D1016" s="135">
        <v>334400</v>
      </c>
      <c r="E1016" s="135"/>
      <c r="F1016" s="136"/>
      <c r="G1016" s="136"/>
      <c r="H1016" s="136"/>
    </row>
    <row r="1017" spans="1:8">
      <c r="A1017" s="143" t="s">
        <v>1160</v>
      </c>
      <c r="B1017" s="137"/>
      <c r="C1017" s="137"/>
      <c r="D1017" s="137">
        <v>334600</v>
      </c>
      <c r="E1017" s="137"/>
      <c r="F1017" s="138"/>
      <c r="G1017" s="138"/>
      <c r="H1017" s="138"/>
    </row>
    <row r="1018" spans="1:8">
      <c r="A1018" s="124" t="s">
        <v>1161</v>
      </c>
      <c r="B1018" s="164">
        <v>183500</v>
      </c>
      <c r="C1018" s="164">
        <v>211000</v>
      </c>
      <c r="D1018" s="164">
        <v>253600</v>
      </c>
      <c r="E1018" s="165">
        <v>272400</v>
      </c>
      <c r="F1018" s="165">
        <v>293800</v>
      </c>
      <c r="G1018" s="165">
        <v>332800</v>
      </c>
    </row>
    <row r="1019" spans="1:8">
      <c r="A1019" s="126" t="s">
        <v>1162</v>
      </c>
      <c r="B1019" s="166">
        <v>184900</v>
      </c>
      <c r="C1019" s="166">
        <v>212900</v>
      </c>
      <c r="D1019" s="166">
        <v>255000</v>
      </c>
      <c r="E1019" s="166">
        <v>273300</v>
      </c>
      <c r="F1019" s="166">
        <v>295300</v>
      </c>
      <c r="G1019" s="166">
        <v>334800</v>
      </c>
    </row>
    <row r="1020" spans="1:8">
      <c r="A1020" s="126" t="s">
        <v>1163</v>
      </c>
      <c r="B1020" s="166">
        <v>186400</v>
      </c>
      <c r="C1020" s="166">
        <v>214900</v>
      </c>
      <c r="D1020" s="166">
        <v>256500</v>
      </c>
      <c r="E1020" s="166">
        <v>274100</v>
      </c>
      <c r="F1020" s="166">
        <v>296900</v>
      </c>
      <c r="G1020" s="166">
        <v>336800</v>
      </c>
    </row>
    <row r="1021" spans="1:8">
      <c r="A1021" s="126" t="s">
        <v>1164</v>
      </c>
      <c r="B1021" s="166">
        <v>187800</v>
      </c>
      <c r="C1021" s="166">
        <v>216800</v>
      </c>
      <c r="D1021" s="166">
        <v>257900</v>
      </c>
      <c r="E1021" s="166">
        <v>274900</v>
      </c>
      <c r="F1021" s="166">
        <v>298500</v>
      </c>
      <c r="G1021" s="166">
        <v>338800</v>
      </c>
    </row>
    <row r="1022" spans="1:8">
      <c r="A1022" s="126" t="s">
        <v>1165</v>
      </c>
      <c r="B1022" s="166">
        <v>189300</v>
      </c>
      <c r="C1022" s="166">
        <v>218800</v>
      </c>
      <c r="D1022" s="166">
        <v>259100</v>
      </c>
      <c r="E1022" s="166">
        <v>275400</v>
      </c>
      <c r="F1022" s="166">
        <v>299800</v>
      </c>
      <c r="G1022" s="166">
        <v>340800</v>
      </c>
    </row>
    <row r="1023" spans="1:8">
      <c r="A1023" s="126" t="s">
        <v>1166</v>
      </c>
      <c r="B1023" s="166">
        <v>190800</v>
      </c>
      <c r="C1023" s="166">
        <v>220600</v>
      </c>
      <c r="D1023" s="166">
        <v>259900</v>
      </c>
      <c r="E1023" s="166">
        <v>276300</v>
      </c>
      <c r="F1023" s="166">
        <v>301500</v>
      </c>
      <c r="G1023" s="166">
        <v>342900</v>
      </c>
    </row>
    <row r="1024" spans="1:8">
      <c r="A1024" s="126" t="s">
        <v>1167</v>
      </c>
      <c r="B1024" s="166">
        <v>192300</v>
      </c>
      <c r="C1024" s="166">
        <v>222400</v>
      </c>
      <c r="D1024" s="166">
        <v>260700</v>
      </c>
      <c r="E1024" s="166">
        <v>277000</v>
      </c>
      <c r="F1024" s="166">
        <v>303100</v>
      </c>
      <c r="G1024" s="166">
        <v>344900</v>
      </c>
    </row>
    <row r="1025" spans="1:7">
      <c r="A1025" s="126" t="s">
        <v>1168</v>
      </c>
      <c r="B1025" s="166">
        <v>193800</v>
      </c>
      <c r="C1025" s="166">
        <v>224100</v>
      </c>
      <c r="D1025" s="166">
        <v>261400</v>
      </c>
      <c r="E1025" s="166">
        <v>277900</v>
      </c>
      <c r="F1025" s="166">
        <v>304700</v>
      </c>
      <c r="G1025" s="166">
        <v>346900</v>
      </c>
    </row>
    <row r="1026" spans="1:7">
      <c r="A1026" s="126" t="s">
        <v>1169</v>
      </c>
      <c r="B1026" s="166">
        <v>195000</v>
      </c>
      <c r="C1026" s="166">
        <v>225800</v>
      </c>
      <c r="D1026" s="166">
        <v>262100</v>
      </c>
      <c r="E1026" s="166">
        <v>278800</v>
      </c>
      <c r="F1026" s="166">
        <v>306300</v>
      </c>
      <c r="G1026" s="166">
        <v>348400</v>
      </c>
    </row>
    <row r="1027" spans="1:7">
      <c r="A1027" s="126" t="s">
        <v>1170</v>
      </c>
      <c r="B1027" s="166">
        <v>196700</v>
      </c>
      <c r="C1027" s="166">
        <v>227200</v>
      </c>
      <c r="D1027" s="166">
        <v>262800</v>
      </c>
      <c r="E1027" s="166">
        <v>279400</v>
      </c>
      <c r="F1027" s="166">
        <v>307700</v>
      </c>
      <c r="G1027" s="166">
        <v>350400</v>
      </c>
    </row>
    <row r="1028" spans="1:7">
      <c r="A1028" s="126" t="s">
        <v>1171</v>
      </c>
      <c r="B1028" s="166">
        <v>198300</v>
      </c>
      <c r="C1028" s="166">
        <v>228500</v>
      </c>
      <c r="D1028" s="166">
        <v>263600</v>
      </c>
      <c r="E1028" s="166">
        <v>280300</v>
      </c>
      <c r="F1028" s="166">
        <v>308900</v>
      </c>
      <c r="G1028" s="166">
        <v>352300</v>
      </c>
    </row>
    <row r="1029" spans="1:7">
      <c r="A1029" s="126" t="s">
        <v>1172</v>
      </c>
      <c r="B1029" s="166">
        <v>199800</v>
      </c>
      <c r="C1029" s="166">
        <v>229400</v>
      </c>
      <c r="D1029" s="166">
        <v>264300</v>
      </c>
      <c r="E1029" s="166">
        <v>281200</v>
      </c>
      <c r="F1029" s="166">
        <v>310200</v>
      </c>
      <c r="G1029" s="166">
        <v>354300</v>
      </c>
    </row>
    <row r="1030" spans="1:7">
      <c r="A1030" s="126" t="s">
        <v>1173</v>
      </c>
      <c r="B1030" s="166">
        <v>201200</v>
      </c>
      <c r="C1030" s="166">
        <v>230800</v>
      </c>
      <c r="D1030" s="166">
        <v>265100</v>
      </c>
      <c r="E1030" s="166">
        <v>282100</v>
      </c>
      <c r="F1030" s="166">
        <v>311400</v>
      </c>
      <c r="G1030" s="166">
        <v>356200</v>
      </c>
    </row>
    <row r="1031" spans="1:7">
      <c r="A1031" s="126" t="s">
        <v>1174</v>
      </c>
      <c r="B1031" s="166">
        <v>203200</v>
      </c>
      <c r="C1031" s="166">
        <v>231800</v>
      </c>
      <c r="D1031" s="166">
        <v>266000</v>
      </c>
      <c r="E1031" s="166">
        <v>283000</v>
      </c>
      <c r="F1031" s="166">
        <v>313000</v>
      </c>
      <c r="G1031" s="166">
        <v>358200</v>
      </c>
    </row>
    <row r="1032" spans="1:7">
      <c r="A1032" s="126" t="s">
        <v>1175</v>
      </c>
      <c r="B1032" s="166">
        <v>205300</v>
      </c>
      <c r="C1032" s="166">
        <v>232800</v>
      </c>
      <c r="D1032" s="166">
        <v>266800</v>
      </c>
      <c r="E1032" s="166">
        <v>283900</v>
      </c>
      <c r="F1032" s="166">
        <v>314600</v>
      </c>
      <c r="G1032" s="166">
        <v>360200</v>
      </c>
    </row>
    <row r="1033" spans="1:7">
      <c r="A1033" s="126" t="s">
        <v>1176</v>
      </c>
      <c r="B1033" s="166">
        <v>207300</v>
      </c>
      <c r="C1033" s="166">
        <v>233700</v>
      </c>
      <c r="D1033" s="166">
        <v>267700</v>
      </c>
      <c r="E1033" s="166">
        <v>284800</v>
      </c>
      <c r="F1033" s="166">
        <v>316200</v>
      </c>
      <c r="G1033" s="166">
        <v>362200</v>
      </c>
    </row>
    <row r="1034" spans="1:7">
      <c r="A1034" s="126" t="s">
        <v>1177</v>
      </c>
      <c r="B1034" s="166">
        <v>209300</v>
      </c>
      <c r="C1034" s="166">
        <v>234800</v>
      </c>
      <c r="D1034" s="166">
        <v>268200</v>
      </c>
      <c r="E1034" s="166">
        <v>285800</v>
      </c>
      <c r="F1034" s="166">
        <v>317700</v>
      </c>
      <c r="G1034" s="166">
        <v>364100</v>
      </c>
    </row>
    <row r="1035" spans="1:7">
      <c r="A1035" s="126" t="s">
        <v>1178</v>
      </c>
      <c r="B1035" s="166">
        <v>211300</v>
      </c>
      <c r="C1035" s="166">
        <v>236200</v>
      </c>
      <c r="D1035" s="166">
        <v>269000</v>
      </c>
      <c r="E1035" s="166">
        <v>286800</v>
      </c>
      <c r="F1035" s="166">
        <v>319200</v>
      </c>
      <c r="G1035" s="166">
        <v>366100</v>
      </c>
    </row>
    <row r="1036" spans="1:7">
      <c r="A1036" s="126" t="s">
        <v>1179</v>
      </c>
      <c r="B1036" s="166">
        <v>213400</v>
      </c>
      <c r="C1036" s="166">
        <v>237600</v>
      </c>
      <c r="D1036" s="166">
        <v>269800</v>
      </c>
      <c r="E1036" s="166">
        <v>287800</v>
      </c>
      <c r="F1036" s="166">
        <v>320700</v>
      </c>
      <c r="G1036" s="166">
        <v>368200</v>
      </c>
    </row>
    <row r="1037" spans="1:7">
      <c r="A1037" s="126" t="s">
        <v>1180</v>
      </c>
      <c r="B1037" s="166">
        <v>215400</v>
      </c>
      <c r="C1037" s="166">
        <v>238700</v>
      </c>
      <c r="D1037" s="166">
        <v>270600</v>
      </c>
      <c r="E1037" s="166">
        <v>288900</v>
      </c>
      <c r="F1037" s="166">
        <v>322100</v>
      </c>
      <c r="G1037" s="166">
        <v>370200</v>
      </c>
    </row>
    <row r="1038" spans="1:7">
      <c r="A1038" s="126" t="s">
        <v>1181</v>
      </c>
      <c r="B1038" s="166">
        <v>217300</v>
      </c>
      <c r="C1038" s="166">
        <v>239800</v>
      </c>
      <c r="D1038" s="166">
        <v>271300</v>
      </c>
      <c r="E1038" s="166">
        <v>290200</v>
      </c>
      <c r="F1038" s="166">
        <v>323500</v>
      </c>
      <c r="G1038" s="166">
        <v>371900</v>
      </c>
    </row>
    <row r="1039" spans="1:7">
      <c r="A1039" s="126" t="s">
        <v>1182</v>
      </c>
      <c r="B1039" s="166">
        <v>219000</v>
      </c>
      <c r="C1039" s="166">
        <v>241400</v>
      </c>
      <c r="D1039" s="166">
        <v>272000</v>
      </c>
      <c r="E1039" s="166">
        <v>291600</v>
      </c>
      <c r="F1039" s="166">
        <v>324900</v>
      </c>
      <c r="G1039" s="166">
        <v>374000</v>
      </c>
    </row>
    <row r="1040" spans="1:7">
      <c r="A1040" s="126" t="s">
        <v>1183</v>
      </c>
      <c r="B1040" s="166">
        <v>220700</v>
      </c>
      <c r="C1040" s="166">
        <v>243100</v>
      </c>
      <c r="D1040" s="166">
        <v>272700</v>
      </c>
      <c r="E1040" s="166">
        <v>292800</v>
      </c>
      <c r="F1040" s="166">
        <v>326400</v>
      </c>
      <c r="G1040" s="166">
        <v>376100</v>
      </c>
    </row>
    <row r="1041" spans="1:7">
      <c r="A1041" s="126" t="s">
        <v>1184</v>
      </c>
      <c r="B1041" s="166">
        <v>222400</v>
      </c>
      <c r="C1041" s="166">
        <v>244500</v>
      </c>
      <c r="D1041" s="166">
        <v>273500</v>
      </c>
      <c r="E1041" s="166">
        <v>294000</v>
      </c>
      <c r="F1041" s="166">
        <v>327800</v>
      </c>
      <c r="G1041" s="166">
        <v>378100</v>
      </c>
    </row>
    <row r="1042" spans="1:7">
      <c r="A1042" s="126" t="s">
        <v>1185</v>
      </c>
      <c r="B1042" s="166">
        <v>223700</v>
      </c>
      <c r="C1042" s="166">
        <v>245700</v>
      </c>
      <c r="D1042" s="166">
        <v>274300</v>
      </c>
      <c r="E1042" s="166">
        <v>295100</v>
      </c>
      <c r="F1042" s="166">
        <v>329200</v>
      </c>
      <c r="G1042" s="166">
        <v>380000</v>
      </c>
    </row>
    <row r="1043" spans="1:7">
      <c r="A1043" s="126" t="s">
        <v>1186</v>
      </c>
      <c r="B1043" s="166">
        <v>225000</v>
      </c>
      <c r="C1043" s="166">
        <v>247000</v>
      </c>
      <c r="D1043" s="166">
        <v>275000</v>
      </c>
      <c r="E1043" s="166">
        <v>296500</v>
      </c>
      <c r="F1043" s="166">
        <v>330600</v>
      </c>
      <c r="G1043" s="166">
        <v>381600</v>
      </c>
    </row>
    <row r="1044" spans="1:7">
      <c r="A1044" s="126" t="s">
        <v>1187</v>
      </c>
      <c r="B1044" s="166">
        <v>226100</v>
      </c>
      <c r="C1044" s="166">
        <v>248400</v>
      </c>
      <c r="D1044" s="166">
        <v>275800</v>
      </c>
      <c r="E1044" s="166">
        <v>297900</v>
      </c>
      <c r="F1044" s="166">
        <v>332000</v>
      </c>
      <c r="G1044" s="166">
        <v>383400</v>
      </c>
    </row>
    <row r="1045" spans="1:7">
      <c r="A1045" s="126" t="s">
        <v>1188</v>
      </c>
      <c r="B1045" s="166">
        <v>227100</v>
      </c>
      <c r="C1045" s="166">
        <v>249700</v>
      </c>
      <c r="D1045" s="166">
        <v>276600</v>
      </c>
      <c r="E1045" s="166">
        <v>299300</v>
      </c>
      <c r="F1045" s="166">
        <v>333400</v>
      </c>
      <c r="G1045" s="166">
        <v>385200</v>
      </c>
    </row>
    <row r="1046" spans="1:7">
      <c r="A1046" s="126" t="s">
        <v>1189</v>
      </c>
      <c r="B1046" s="166">
        <v>228200</v>
      </c>
      <c r="C1046" s="166">
        <v>251100</v>
      </c>
      <c r="D1046" s="166">
        <v>277600</v>
      </c>
      <c r="E1046" s="166">
        <v>300300</v>
      </c>
      <c r="F1046" s="295">
        <v>334500</v>
      </c>
      <c r="G1046" s="166">
        <v>386900</v>
      </c>
    </row>
    <row r="1047" spans="1:7">
      <c r="A1047" s="126" t="s">
        <v>1190</v>
      </c>
      <c r="B1047" s="166">
        <v>229000</v>
      </c>
      <c r="C1047" s="166">
        <v>252100</v>
      </c>
      <c r="D1047" s="166">
        <v>278700</v>
      </c>
      <c r="E1047" s="166">
        <v>301600</v>
      </c>
      <c r="F1047" s="295">
        <v>336000</v>
      </c>
      <c r="G1047" s="166">
        <v>388600</v>
      </c>
    </row>
    <row r="1048" spans="1:7">
      <c r="A1048" s="126" t="s">
        <v>1191</v>
      </c>
      <c r="B1048" s="166">
        <v>229800</v>
      </c>
      <c r="C1048" s="166">
        <v>252900</v>
      </c>
      <c r="D1048" s="166">
        <v>280100</v>
      </c>
      <c r="E1048" s="166">
        <v>302900</v>
      </c>
      <c r="F1048" s="295">
        <v>337400</v>
      </c>
      <c r="G1048" s="166">
        <v>390500</v>
      </c>
    </row>
    <row r="1049" spans="1:7">
      <c r="A1049" s="126" t="s">
        <v>1192</v>
      </c>
      <c r="B1049" s="166">
        <v>230500</v>
      </c>
      <c r="C1049" s="166">
        <v>253600</v>
      </c>
      <c r="D1049" s="166">
        <v>281300</v>
      </c>
      <c r="E1049" s="166">
        <v>304100</v>
      </c>
      <c r="F1049" s="166">
        <v>338900</v>
      </c>
      <c r="G1049" s="166">
        <v>392200</v>
      </c>
    </row>
    <row r="1050" spans="1:7">
      <c r="A1050" s="126" t="s">
        <v>1193</v>
      </c>
      <c r="B1050" s="166">
        <v>231600</v>
      </c>
      <c r="C1050" s="166">
        <v>254400</v>
      </c>
      <c r="D1050" s="166">
        <v>282500</v>
      </c>
      <c r="E1050" s="166">
        <v>305300</v>
      </c>
      <c r="F1050" s="295">
        <v>340400</v>
      </c>
      <c r="G1050" s="166">
        <v>393900</v>
      </c>
    </row>
    <row r="1051" spans="1:7">
      <c r="A1051" s="126" t="s">
        <v>1194</v>
      </c>
      <c r="B1051" s="166">
        <v>232800</v>
      </c>
      <c r="C1051" s="166">
        <v>255300</v>
      </c>
      <c r="D1051" s="166">
        <v>283800</v>
      </c>
      <c r="E1051" s="166">
        <v>306700</v>
      </c>
      <c r="F1051" s="166">
        <v>341900</v>
      </c>
      <c r="G1051" s="166">
        <v>395600</v>
      </c>
    </row>
    <row r="1052" spans="1:7">
      <c r="A1052" s="126" t="s">
        <v>1195</v>
      </c>
      <c r="B1052" s="295">
        <v>233900</v>
      </c>
      <c r="C1052" s="166">
        <v>256200</v>
      </c>
      <c r="D1052" s="166">
        <v>284900</v>
      </c>
      <c r="E1052" s="166">
        <v>308100</v>
      </c>
      <c r="F1052" s="166">
        <v>343400</v>
      </c>
      <c r="G1052" s="166">
        <v>397400</v>
      </c>
    </row>
    <row r="1053" spans="1:7">
      <c r="A1053" s="126" t="s">
        <v>1196</v>
      </c>
      <c r="B1053" s="295">
        <v>234900</v>
      </c>
      <c r="C1053" s="166">
        <v>256900</v>
      </c>
      <c r="D1053" s="166">
        <v>286100</v>
      </c>
      <c r="E1053" s="166">
        <v>309500</v>
      </c>
      <c r="F1053" s="166">
        <v>344900</v>
      </c>
      <c r="G1053" s="166">
        <v>399100</v>
      </c>
    </row>
    <row r="1054" spans="1:7">
      <c r="A1054" s="126" t="s">
        <v>1197</v>
      </c>
      <c r="B1054" s="295">
        <v>235900</v>
      </c>
      <c r="C1054" s="166">
        <v>257600</v>
      </c>
      <c r="D1054" s="166">
        <v>287500</v>
      </c>
      <c r="E1054" s="166">
        <v>310800</v>
      </c>
      <c r="F1054" s="166">
        <v>346500</v>
      </c>
      <c r="G1054" s="166">
        <v>400700</v>
      </c>
    </row>
    <row r="1055" spans="1:7">
      <c r="A1055" s="126" t="s">
        <v>1198</v>
      </c>
      <c r="B1055" s="166">
        <v>237200</v>
      </c>
      <c r="C1055" s="166">
        <v>258500</v>
      </c>
      <c r="D1055" s="166">
        <v>288600</v>
      </c>
      <c r="E1055" s="166">
        <v>312100</v>
      </c>
      <c r="F1055" s="166">
        <v>348100</v>
      </c>
      <c r="G1055" s="166">
        <v>402400</v>
      </c>
    </row>
    <row r="1056" spans="1:7">
      <c r="A1056" s="126" t="s">
        <v>1199</v>
      </c>
      <c r="B1056" s="166">
        <v>238500</v>
      </c>
      <c r="C1056" s="166">
        <v>259400</v>
      </c>
      <c r="D1056" s="166">
        <v>289700</v>
      </c>
      <c r="E1056" s="166">
        <v>313500</v>
      </c>
      <c r="F1056" s="166">
        <v>349600</v>
      </c>
      <c r="G1056" s="166">
        <v>404200</v>
      </c>
    </row>
    <row r="1057" spans="1:7">
      <c r="A1057" s="126" t="s">
        <v>1200</v>
      </c>
      <c r="B1057" s="166">
        <v>239700</v>
      </c>
      <c r="C1057" s="166">
        <v>260300</v>
      </c>
      <c r="D1057" s="166">
        <v>290700</v>
      </c>
      <c r="E1057" s="166">
        <v>314900</v>
      </c>
      <c r="F1057" s="166">
        <v>351100</v>
      </c>
      <c r="G1057" s="166">
        <v>406000</v>
      </c>
    </row>
    <row r="1058" spans="1:7">
      <c r="A1058" s="126" t="s">
        <v>1201</v>
      </c>
      <c r="B1058" s="166">
        <v>240500</v>
      </c>
      <c r="C1058" s="166">
        <v>260700</v>
      </c>
      <c r="D1058" s="166">
        <v>291700</v>
      </c>
      <c r="E1058" s="166">
        <v>316400</v>
      </c>
      <c r="F1058" s="166">
        <v>352300</v>
      </c>
      <c r="G1058" s="166">
        <v>407500</v>
      </c>
    </row>
    <row r="1059" spans="1:7">
      <c r="A1059" s="126" t="s">
        <v>1202</v>
      </c>
      <c r="B1059" s="166">
        <v>241500</v>
      </c>
      <c r="C1059" s="166">
        <v>261500</v>
      </c>
      <c r="D1059" s="166">
        <v>292900</v>
      </c>
      <c r="E1059" s="295">
        <v>317800</v>
      </c>
      <c r="F1059" s="166">
        <v>353800</v>
      </c>
      <c r="G1059" s="166">
        <v>409000</v>
      </c>
    </row>
    <row r="1060" spans="1:7">
      <c r="A1060" s="126" t="s">
        <v>1203</v>
      </c>
      <c r="B1060" s="295">
        <v>242500</v>
      </c>
      <c r="C1060" s="166">
        <v>262300</v>
      </c>
      <c r="D1060" s="166">
        <v>294100</v>
      </c>
      <c r="E1060" s="295">
        <v>319200</v>
      </c>
      <c r="F1060" s="166">
        <v>355300</v>
      </c>
      <c r="G1060" s="166">
        <v>410500</v>
      </c>
    </row>
    <row r="1061" spans="1:7">
      <c r="A1061" s="126" t="s">
        <v>1204</v>
      </c>
      <c r="B1061" s="295">
        <v>243500</v>
      </c>
      <c r="C1061" s="166">
        <v>263000</v>
      </c>
      <c r="D1061" s="166">
        <v>295300</v>
      </c>
      <c r="E1061" s="295">
        <v>320500</v>
      </c>
      <c r="F1061" s="166">
        <v>356700</v>
      </c>
      <c r="G1061" s="166">
        <v>411800</v>
      </c>
    </row>
    <row r="1062" spans="1:7">
      <c r="A1062" s="126" t="s">
        <v>1205</v>
      </c>
      <c r="B1062" s="295">
        <v>244500</v>
      </c>
      <c r="C1062" s="166">
        <v>263700</v>
      </c>
      <c r="D1062" s="166">
        <v>296400</v>
      </c>
      <c r="E1062" s="295">
        <v>321300</v>
      </c>
      <c r="F1062" s="166">
        <v>358100</v>
      </c>
      <c r="G1062" s="166">
        <v>412900</v>
      </c>
    </row>
    <row r="1063" spans="1:7">
      <c r="A1063" s="126" t="s">
        <v>1206</v>
      </c>
      <c r="B1063" s="166">
        <v>245500</v>
      </c>
      <c r="C1063" s="166">
        <v>264400</v>
      </c>
      <c r="D1063" s="166">
        <v>297700</v>
      </c>
      <c r="E1063" s="166">
        <v>322700</v>
      </c>
      <c r="F1063" s="166">
        <v>359100</v>
      </c>
      <c r="G1063" s="166">
        <v>414000</v>
      </c>
    </row>
    <row r="1064" spans="1:7">
      <c r="A1064" s="126" t="s">
        <v>1207</v>
      </c>
      <c r="B1064" s="166">
        <v>246400</v>
      </c>
      <c r="C1064" s="166">
        <v>265100</v>
      </c>
      <c r="D1064" s="166">
        <v>299000</v>
      </c>
      <c r="E1064" s="166">
        <v>324100</v>
      </c>
      <c r="F1064" s="166">
        <v>360500</v>
      </c>
      <c r="G1064" s="166">
        <v>415100</v>
      </c>
    </row>
    <row r="1065" spans="1:7">
      <c r="A1065" s="126" t="s">
        <v>1208</v>
      </c>
      <c r="B1065" s="166">
        <v>247200</v>
      </c>
      <c r="C1065" s="166">
        <v>265800</v>
      </c>
      <c r="D1065" s="295">
        <v>300200</v>
      </c>
      <c r="E1065" s="166">
        <v>325600</v>
      </c>
      <c r="F1065" s="166">
        <v>361800</v>
      </c>
      <c r="G1065" s="166">
        <v>416300</v>
      </c>
    </row>
    <row r="1066" spans="1:7">
      <c r="A1066" s="126" t="s">
        <v>1209</v>
      </c>
      <c r="B1066" s="166">
        <v>248000</v>
      </c>
      <c r="C1066" s="166">
        <v>266500</v>
      </c>
      <c r="D1066" s="295">
        <v>301300</v>
      </c>
      <c r="E1066" s="166">
        <v>326700</v>
      </c>
      <c r="F1066" s="166">
        <v>363100</v>
      </c>
      <c r="G1066" s="166">
        <v>417600</v>
      </c>
    </row>
    <row r="1067" spans="1:7">
      <c r="A1067" s="126" t="s">
        <v>1210</v>
      </c>
      <c r="B1067" s="166">
        <v>248900</v>
      </c>
      <c r="C1067" s="166">
        <v>267300</v>
      </c>
      <c r="D1067" s="295">
        <v>302500</v>
      </c>
      <c r="E1067" s="166">
        <v>328000</v>
      </c>
      <c r="F1067" s="166">
        <v>364500</v>
      </c>
      <c r="G1067" s="166">
        <v>418700</v>
      </c>
    </row>
    <row r="1068" spans="1:7">
      <c r="A1068" s="126" t="s">
        <v>1211</v>
      </c>
      <c r="B1068" s="166">
        <v>249800</v>
      </c>
      <c r="C1068" s="166">
        <v>268000</v>
      </c>
      <c r="D1068" s="166">
        <v>303700</v>
      </c>
      <c r="E1068" s="166">
        <v>329300</v>
      </c>
      <c r="F1068" s="166">
        <v>365800</v>
      </c>
      <c r="G1068" s="166">
        <v>419900</v>
      </c>
    </row>
    <row r="1069" spans="1:7">
      <c r="A1069" s="126" t="s">
        <v>1212</v>
      </c>
      <c r="B1069" s="166">
        <v>250600</v>
      </c>
      <c r="C1069" s="166">
        <v>268900</v>
      </c>
      <c r="D1069" s="166">
        <v>305000</v>
      </c>
      <c r="E1069" s="166">
        <v>330600</v>
      </c>
      <c r="F1069" s="166">
        <v>367100</v>
      </c>
      <c r="G1069" s="166">
        <v>421000</v>
      </c>
    </row>
    <row r="1070" spans="1:7">
      <c r="A1070" s="126" t="s">
        <v>1213</v>
      </c>
      <c r="B1070" s="166">
        <v>251200</v>
      </c>
      <c r="C1070" s="166">
        <v>269800</v>
      </c>
      <c r="D1070" s="166">
        <v>306400</v>
      </c>
      <c r="E1070" s="166">
        <v>331900</v>
      </c>
      <c r="F1070" s="166">
        <v>368600</v>
      </c>
      <c r="G1070" s="166">
        <v>422200</v>
      </c>
    </row>
    <row r="1071" spans="1:7">
      <c r="A1071" s="126" t="s">
        <v>1214</v>
      </c>
      <c r="B1071" s="166">
        <v>252100</v>
      </c>
      <c r="C1071" s="166">
        <v>270900</v>
      </c>
      <c r="D1071" s="166">
        <v>307700</v>
      </c>
      <c r="E1071" s="166">
        <v>333200</v>
      </c>
      <c r="F1071" s="166">
        <v>369800</v>
      </c>
      <c r="G1071" s="166">
        <v>423200</v>
      </c>
    </row>
    <row r="1072" spans="1:7">
      <c r="A1072" s="126" t="s">
        <v>1215</v>
      </c>
      <c r="B1072" s="166">
        <v>253000</v>
      </c>
      <c r="C1072" s="166">
        <v>272000</v>
      </c>
      <c r="D1072" s="166">
        <v>309000</v>
      </c>
      <c r="E1072" s="166">
        <v>334500</v>
      </c>
      <c r="F1072" s="166">
        <v>370900</v>
      </c>
      <c r="G1072" s="166">
        <v>424300</v>
      </c>
    </row>
    <row r="1073" spans="1:7">
      <c r="A1073" s="126" t="s">
        <v>1216</v>
      </c>
      <c r="B1073" s="166">
        <v>253800</v>
      </c>
      <c r="C1073" s="166">
        <v>273200</v>
      </c>
      <c r="D1073" s="166">
        <v>310200</v>
      </c>
      <c r="E1073" s="166">
        <v>335800</v>
      </c>
      <c r="F1073" s="166">
        <v>372100</v>
      </c>
      <c r="G1073" s="166">
        <v>425400</v>
      </c>
    </row>
    <row r="1074" spans="1:7">
      <c r="A1074" s="126" t="s">
        <v>1217</v>
      </c>
      <c r="B1074" s="166">
        <v>254500</v>
      </c>
      <c r="C1074" s="166">
        <v>274400</v>
      </c>
      <c r="D1074" s="166">
        <v>311000</v>
      </c>
      <c r="E1074" s="166">
        <v>336700</v>
      </c>
      <c r="F1074" s="166">
        <v>373200</v>
      </c>
      <c r="G1074" s="166">
        <v>426500</v>
      </c>
    </row>
    <row r="1075" spans="1:7">
      <c r="A1075" s="126" t="s">
        <v>1218</v>
      </c>
      <c r="B1075" s="166">
        <v>255400</v>
      </c>
      <c r="C1075" s="166">
        <v>275800</v>
      </c>
      <c r="D1075" s="166">
        <v>312200</v>
      </c>
      <c r="E1075" s="166">
        <v>338000</v>
      </c>
      <c r="F1075" s="166">
        <v>374100</v>
      </c>
      <c r="G1075" s="166">
        <v>427000</v>
      </c>
    </row>
    <row r="1076" spans="1:7">
      <c r="A1076" s="126" t="s">
        <v>1219</v>
      </c>
      <c r="B1076" s="166">
        <v>256000</v>
      </c>
      <c r="C1076" s="295">
        <v>277100</v>
      </c>
      <c r="D1076" s="166">
        <v>313400</v>
      </c>
      <c r="E1076" s="166">
        <v>339200</v>
      </c>
      <c r="F1076" s="166">
        <v>375100</v>
      </c>
      <c r="G1076" s="166">
        <v>427600</v>
      </c>
    </row>
    <row r="1077" spans="1:7">
      <c r="A1077" s="126" t="s">
        <v>1220</v>
      </c>
      <c r="B1077" s="166">
        <v>256800</v>
      </c>
      <c r="C1077" s="295">
        <v>278400</v>
      </c>
      <c r="D1077" s="166">
        <v>314800</v>
      </c>
      <c r="E1077" s="166">
        <v>340500</v>
      </c>
      <c r="F1077" s="166">
        <v>376000</v>
      </c>
      <c r="G1077" s="166">
        <v>428000</v>
      </c>
    </row>
    <row r="1078" spans="1:7">
      <c r="A1078" s="126" t="s">
        <v>1221</v>
      </c>
      <c r="B1078" s="166">
        <v>257500</v>
      </c>
      <c r="C1078" s="166">
        <v>279600</v>
      </c>
      <c r="D1078" s="166">
        <v>315900</v>
      </c>
      <c r="E1078" s="166">
        <v>341500</v>
      </c>
      <c r="F1078" s="166">
        <v>376600</v>
      </c>
      <c r="G1078" s="166">
        <v>428600</v>
      </c>
    </row>
    <row r="1079" spans="1:7">
      <c r="A1079" s="126" t="s">
        <v>1222</v>
      </c>
      <c r="B1079" s="166">
        <v>258200</v>
      </c>
      <c r="C1079" s="166">
        <v>280800</v>
      </c>
      <c r="D1079" s="295">
        <v>317200</v>
      </c>
      <c r="E1079" s="166">
        <v>342400</v>
      </c>
      <c r="F1079" s="166">
        <v>377400</v>
      </c>
      <c r="G1079" s="166">
        <v>429100</v>
      </c>
    </row>
    <row r="1080" spans="1:7">
      <c r="A1080" s="126" t="s">
        <v>1223</v>
      </c>
      <c r="B1080" s="166">
        <v>258900</v>
      </c>
      <c r="C1080" s="166">
        <v>281900</v>
      </c>
      <c r="D1080" s="295">
        <v>318400</v>
      </c>
      <c r="E1080" s="166">
        <v>343500</v>
      </c>
      <c r="F1080" s="166">
        <v>378200</v>
      </c>
      <c r="G1080" s="166">
        <v>429500</v>
      </c>
    </row>
    <row r="1081" spans="1:7">
      <c r="A1081" s="126" t="s">
        <v>1224</v>
      </c>
      <c r="B1081" s="166">
        <v>259600</v>
      </c>
      <c r="C1081" s="166">
        <v>283000</v>
      </c>
      <c r="D1081" s="295">
        <v>319600</v>
      </c>
      <c r="E1081" s="166">
        <v>344700</v>
      </c>
      <c r="F1081" s="166">
        <v>379000</v>
      </c>
      <c r="G1081" s="166">
        <v>430000</v>
      </c>
    </row>
    <row r="1082" spans="1:7">
      <c r="A1082" s="126" t="s">
        <v>1225</v>
      </c>
      <c r="B1082" s="166">
        <v>260200</v>
      </c>
      <c r="C1082" s="166">
        <v>284000</v>
      </c>
      <c r="D1082" s="295">
        <v>320800</v>
      </c>
      <c r="E1082" s="166">
        <v>345800</v>
      </c>
      <c r="F1082" s="166">
        <v>379700</v>
      </c>
      <c r="G1082" s="166">
        <v>430500</v>
      </c>
    </row>
    <row r="1083" spans="1:7">
      <c r="A1083" s="126" t="s">
        <v>1226</v>
      </c>
      <c r="B1083" s="166">
        <v>260900</v>
      </c>
      <c r="C1083" s="166">
        <v>285200</v>
      </c>
      <c r="D1083" s="295">
        <v>322100</v>
      </c>
      <c r="E1083" s="166">
        <v>347000</v>
      </c>
      <c r="F1083" s="166">
        <v>380400</v>
      </c>
      <c r="G1083" s="166">
        <v>430900</v>
      </c>
    </row>
    <row r="1084" spans="1:7">
      <c r="A1084" s="126" t="s">
        <v>1227</v>
      </c>
      <c r="B1084" s="166">
        <v>261500</v>
      </c>
      <c r="C1084" s="166">
        <v>286400</v>
      </c>
      <c r="D1084" s="295">
        <v>323300</v>
      </c>
      <c r="E1084" s="166">
        <v>348200</v>
      </c>
      <c r="F1084" s="166">
        <v>381200</v>
      </c>
      <c r="G1084" s="166">
        <v>431200</v>
      </c>
    </row>
    <row r="1085" spans="1:7">
      <c r="A1085" s="126" t="s">
        <v>1228</v>
      </c>
      <c r="B1085" s="166">
        <v>262100</v>
      </c>
      <c r="C1085" s="166">
        <v>287400</v>
      </c>
      <c r="D1085" s="295">
        <v>324500</v>
      </c>
      <c r="E1085" s="166">
        <v>349200</v>
      </c>
      <c r="F1085" s="166">
        <v>381900</v>
      </c>
      <c r="G1085" s="166">
        <v>431500</v>
      </c>
    </row>
    <row r="1086" spans="1:7">
      <c r="A1086" s="126" t="s">
        <v>1229</v>
      </c>
      <c r="B1086" s="166">
        <v>262700</v>
      </c>
      <c r="C1086" s="166">
        <v>288400</v>
      </c>
      <c r="D1086" s="295">
        <v>325200</v>
      </c>
      <c r="E1086" s="166">
        <v>350200</v>
      </c>
      <c r="F1086" s="166">
        <v>382500</v>
      </c>
      <c r="G1086" s="166">
        <v>431900</v>
      </c>
    </row>
    <row r="1087" spans="1:7">
      <c r="A1087" s="126" t="s">
        <v>1230</v>
      </c>
      <c r="B1087" s="166">
        <v>263300</v>
      </c>
      <c r="C1087" s="166">
        <v>289800</v>
      </c>
      <c r="D1087" s="295">
        <v>326300</v>
      </c>
      <c r="E1087" s="166">
        <v>351200</v>
      </c>
      <c r="F1087" s="166">
        <v>383100</v>
      </c>
      <c r="G1087" s="166"/>
    </row>
    <row r="1088" spans="1:7">
      <c r="A1088" s="126" t="s">
        <v>1231</v>
      </c>
      <c r="B1088" s="166">
        <v>264100</v>
      </c>
      <c r="C1088" s="166">
        <v>291100</v>
      </c>
      <c r="D1088" s="295">
        <v>327400</v>
      </c>
      <c r="E1088" s="166">
        <v>352300</v>
      </c>
      <c r="F1088" s="166">
        <v>383800</v>
      </c>
      <c r="G1088" s="166"/>
    </row>
    <row r="1089" spans="1:7">
      <c r="A1089" s="126" t="s">
        <v>1232</v>
      </c>
      <c r="B1089" s="166">
        <v>264900</v>
      </c>
      <c r="C1089" s="166">
        <v>292300</v>
      </c>
      <c r="D1089" s="295">
        <v>328300</v>
      </c>
      <c r="E1089" s="166">
        <v>353400</v>
      </c>
      <c r="F1089" s="166">
        <v>384400</v>
      </c>
      <c r="G1089" s="166"/>
    </row>
    <row r="1090" spans="1:7">
      <c r="A1090" s="126" t="s">
        <v>1233</v>
      </c>
      <c r="B1090" s="166">
        <v>266100</v>
      </c>
      <c r="C1090" s="166">
        <v>293300</v>
      </c>
      <c r="D1090" s="295">
        <v>329400</v>
      </c>
      <c r="E1090" s="166">
        <v>354200</v>
      </c>
      <c r="F1090" s="166">
        <v>385100</v>
      </c>
      <c r="G1090" s="166"/>
    </row>
    <row r="1091" spans="1:7">
      <c r="A1091" s="126" t="s">
        <v>1234</v>
      </c>
      <c r="B1091" s="166">
        <v>267200</v>
      </c>
      <c r="C1091" s="166">
        <v>294600</v>
      </c>
      <c r="D1091" s="295">
        <v>330100</v>
      </c>
      <c r="E1091" s="166">
        <v>355300</v>
      </c>
      <c r="F1091" s="166">
        <v>385600</v>
      </c>
      <c r="G1091" s="166"/>
    </row>
    <row r="1092" spans="1:7">
      <c r="A1092" s="126" t="s">
        <v>1235</v>
      </c>
      <c r="B1092" s="166">
        <v>268200</v>
      </c>
      <c r="C1092" s="166">
        <v>295800</v>
      </c>
      <c r="D1092" s="295">
        <v>331200</v>
      </c>
      <c r="E1092" s="166">
        <v>356400</v>
      </c>
      <c r="F1092" s="166">
        <v>386200</v>
      </c>
      <c r="G1092" s="166"/>
    </row>
    <row r="1093" spans="1:7">
      <c r="A1093" s="126" t="s">
        <v>1236</v>
      </c>
      <c r="B1093" s="166">
        <v>269200</v>
      </c>
      <c r="C1093" s="166">
        <v>297000</v>
      </c>
      <c r="D1093" s="295">
        <v>332300</v>
      </c>
      <c r="E1093" s="166">
        <v>357400</v>
      </c>
      <c r="F1093" s="166">
        <v>386700</v>
      </c>
      <c r="G1093" s="166"/>
    </row>
    <row r="1094" spans="1:7">
      <c r="A1094" s="126" t="s">
        <v>1237</v>
      </c>
      <c r="B1094" s="166">
        <v>270100</v>
      </c>
      <c r="C1094" s="166">
        <v>298300</v>
      </c>
      <c r="D1094" s="295">
        <v>333400</v>
      </c>
      <c r="E1094" s="166">
        <v>358100</v>
      </c>
      <c r="F1094" s="166">
        <v>387100</v>
      </c>
      <c r="G1094" s="166"/>
    </row>
    <row r="1095" spans="1:7">
      <c r="A1095" s="126" t="s">
        <v>1238</v>
      </c>
      <c r="B1095" s="166">
        <v>271000</v>
      </c>
      <c r="C1095" s="166">
        <v>299500</v>
      </c>
      <c r="D1095" s="295">
        <v>334600</v>
      </c>
      <c r="E1095" s="166">
        <v>358900</v>
      </c>
      <c r="F1095" s="166">
        <v>387700</v>
      </c>
      <c r="G1095" s="166"/>
    </row>
    <row r="1096" spans="1:7">
      <c r="A1096" s="126" t="s">
        <v>1239</v>
      </c>
      <c r="B1096" s="166">
        <v>271900</v>
      </c>
      <c r="C1096" s="166">
        <v>300700</v>
      </c>
      <c r="D1096" s="295">
        <v>335700</v>
      </c>
      <c r="E1096" s="166">
        <v>359700</v>
      </c>
      <c r="F1096" s="166">
        <v>388200</v>
      </c>
      <c r="G1096" s="166"/>
    </row>
    <row r="1097" spans="1:7">
      <c r="A1097" s="126" t="s">
        <v>1240</v>
      </c>
      <c r="B1097" s="166">
        <v>272800</v>
      </c>
      <c r="C1097" s="166">
        <v>301900</v>
      </c>
      <c r="D1097" s="295">
        <v>336800</v>
      </c>
      <c r="E1097" s="166">
        <v>360400</v>
      </c>
      <c r="F1097" s="166">
        <v>388500</v>
      </c>
      <c r="G1097" s="166"/>
    </row>
    <row r="1098" spans="1:7">
      <c r="A1098" s="126" t="s">
        <v>1241</v>
      </c>
      <c r="B1098" s="166">
        <v>273600</v>
      </c>
      <c r="C1098" s="166">
        <v>302400</v>
      </c>
      <c r="D1098" s="295">
        <v>337900</v>
      </c>
      <c r="E1098" s="166">
        <v>361000</v>
      </c>
      <c r="F1098" s="166">
        <v>388800</v>
      </c>
      <c r="G1098" s="166"/>
    </row>
    <row r="1099" spans="1:7">
      <c r="A1099" s="126" t="s">
        <v>1242</v>
      </c>
      <c r="B1099" s="166">
        <v>274500</v>
      </c>
      <c r="C1099" s="166">
        <v>303600</v>
      </c>
      <c r="D1099" s="295">
        <v>339000</v>
      </c>
      <c r="E1099" s="166">
        <v>361500</v>
      </c>
      <c r="F1099" s="166">
        <v>389300</v>
      </c>
      <c r="G1099" s="166"/>
    </row>
    <row r="1100" spans="1:7">
      <c r="A1100" s="126" t="s">
        <v>1243</v>
      </c>
      <c r="B1100" s="166">
        <v>275400</v>
      </c>
      <c r="C1100" s="166">
        <v>304700</v>
      </c>
      <c r="D1100" s="295">
        <v>340000</v>
      </c>
      <c r="E1100" s="166">
        <v>362100</v>
      </c>
      <c r="F1100" s="166">
        <v>389700</v>
      </c>
      <c r="G1100" s="166"/>
    </row>
    <row r="1101" spans="1:7">
      <c r="A1101" s="126" t="s">
        <v>1244</v>
      </c>
      <c r="B1101" s="166">
        <v>276000</v>
      </c>
      <c r="C1101" s="166">
        <v>305800</v>
      </c>
      <c r="D1101" s="295">
        <v>341100</v>
      </c>
      <c r="E1101" s="166">
        <v>362600</v>
      </c>
      <c r="F1101" s="166">
        <v>390000</v>
      </c>
      <c r="G1101" s="166"/>
    </row>
    <row r="1102" spans="1:7">
      <c r="A1102" s="126" t="s">
        <v>1245</v>
      </c>
      <c r="B1102" s="166">
        <v>276700</v>
      </c>
      <c r="C1102" s="166">
        <v>306900</v>
      </c>
      <c r="D1102" s="295">
        <v>342000</v>
      </c>
      <c r="E1102" s="166">
        <v>363200</v>
      </c>
      <c r="F1102" s="166">
        <v>390300</v>
      </c>
      <c r="G1102" s="166"/>
    </row>
    <row r="1103" spans="1:7">
      <c r="A1103" s="126" t="s">
        <v>1246</v>
      </c>
      <c r="B1103" s="166">
        <v>277400</v>
      </c>
      <c r="C1103" s="166">
        <v>308100</v>
      </c>
      <c r="D1103" s="295">
        <v>343000</v>
      </c>
      <c r="E1103" s="166">
        <v>363700</v>
      </c>
      <c r="F1103" s="166">
        <v>390800</v>
      </c>
      <c r="G1103" s="166"/>
    </row>
    <row r="1104" spans="1:7">
      <c r="A1104" s="126" t="s">
        <v>1247</v>
      </c>
      <c r="B1104" s="166">
        <v>278100</v>
      </c>
      <c r="C1104" s="166">
        <v>309300</v>
      </c>
      <c r="D1104" s="295">
        <v>343900</v>
      </c>
      <c r="E1104" s="166">
        <v>364300</v>
      </c>
      <c r="F1104" s="166">
        <v>391300</v>
      </c>
      <c r="G1104" s="167"/>
    </row>
    <row r="1105" spans="1:7">
      <c r="A1105" s="126" t="s">
        <v>1248</v>
      </c>
      <c r="B1105" s="166">
        <v>278800</v>
      </c>
      <c r="C1105" s="166">
        <v>310400</v>
      </c>
      <c r="D1105" s="295">
        <v>344900</v>
      </c>
      <c r="E1105" s="166">
        <v>364800</v>
      </c>
      <c r="F1105" s="166">
        <v>391700</v>
      </c>
      <c r="G1105" s="167"/>
    </row>
    <row r="1106" spans="1:7">
      <c r="A1106" s="126" t="s">
        <v>1249</v>
      </c>
      <c r="B1106" s="166">
        <v>279600</v>
      </c>
      <c r="C1106" s="166">
        <v>311500</v>
      </c>
      <c r="D1106" s="295">
        <v>345800</v>
      </c>
      <c r="E1106" s="166">
        <v>365200</v>
      </c>
      <c r="F1106" s="166">
        <v>392000</v>
      </c>
      <c r="G1106" s="167"/>
    </row>
    <row r="1107" spans="1:7">
      <c r="A1107" s="126" t="s">
        <v>1250</v>
      </c>
      <c r="B1107" s="166">
        <v>280400</v>
      </c>
      <c r="C1107" s="166">
        <v>312700</v>
      </c>
      <c r="D1107" s="295">
        <v>346600</v>
      </c>
      <c r="E1107" s="166">
        <v>365600</v>
      </c>
      <c r="F1107" s="166">
        <v>392400</v>
      </c>
      <c r="G1107" s="167"/>
    </row>
    <row r="1108" spans="1:7">
      <c r="A1108" s="126" t="s">
        <v>1251</v>
      </c>
      <c r="B1108" s="166">
        <v>281200</v>
      </c>
      <c r="C1108" s="166">
        <v>313900</v>
      </c>
      <c r="D1108" s="295">
        <v>347400</v>
      </c>
      <c r="E1108" s="166">
        <v>366200</v>
      </c>
      <c r="F1108" s="166">
        <v>392900</v>
      </c>
      <c r="G1108" s="167"/>
    </row>
    <row r="1109" spans="1:7">
      <c r="A1109" s="126" t="s">
        <v>1252</v>
      </c>
      <c r="B1109" s="166">
        <v>282000</v>
      </c>
      <c r="C1109" s="166">
        <v>315000</v>
      </c>
      <c r="D1109" s="295">
        <v>348200</v>
      </c>
      <c r="E1109" s="166">
        <v>366700</v>
      </c>
      <c r="F1109" s="166">
        <v>393300</v>
      </c>
      <c r="G1109" s="167"/>
    </row>
    <row r="1110" spans="1:7">
      <c r="A1110" s="126" t="s">
        <v>1253</v>
      </c>
      <c r="B1110" s="166">
        <v>282800</v>
      </c>
      <c r="C1110" s="166">
        <v>315800</v>
      </c>
      <c r="D1110" s="295">
        <v>348800</v>
      </c>
      <c r="E1110" s="166">
        <v>367000</v>
      </c>
      <c r="F1110" s="166">
        <v>393700</v>
      </c>
      <c r="G1110" s="167"/>
    </row>
    <row r="1111" spans="1:7">
      <c r="A1111" s="126" t="s">
        <v>1254</v>
      </c>
      <c r="B1111" s="166">
        <v>283800</v>
      </c>
      <c r="C1111" s="166">
        <v>316500</v>
      </c>
      <c r="D1111" s="295">
        <v>349400</v>
      </c>
      <c r="E1111" s="166">
        <v>367500</v>
      </c>
      <c r="F1111" s="166"/>
      <c r="G1111" s="167"/>
    </row>
    <row r="1112" spans="1:7">
      <c r="A1112" s="126" t="s">
        <v>1255</v>
      </c>
      <c r="B1112" s="166">
        <v>284700</v>
      </c>
      <c r="C1112" s="166">
        <v>317200</v>
      </c>
      <c r="D1112" s="295">
        <v>350100</v>
      </c>
      <c r="E1112" s="166">
        <v>367900</v>
      </c>
      <c r="F1112" s="166"/>
      <c r="G1112" s="167"/>
    </row>
    <row r="1113" spans="1:7">
      <c r="A1113" s="126" t="s">
        <v>1256</v>
      </c>
      <c r="B1113" s="166">
        <v>285600</v>
      </c>
      <c r="C1113" s="166">
        <v>317800</v>
      </c>
      <c r="D1113" s="295">
        <v>350700</v>
      </c>
      <c r="E1113" s="166">
        <v>368200</v>
      </c>
      <c r="F1113" s="166"/>
      <c r="G1113" s="167"/>
    </row>
    <row r="1114" spans="1:7">
      <c r="A1114" s="126" t="s">
        <v>1257</v>
      </c>
      <c r="B1114" s="166">
        <v>286200</v>
      </c>
      <c r="C1114" s="166">
        <v>318300</v>
      </c>
      <c r="D1114" s="295">
        <v>351100</v>
      </c>
      <c r="E1114" s="166">
        <v>368800</v>
      </c>
      <c r="F1114" s="166"/>
      <c r="G1114" s="167"/>
    </row>
    <row r="1115" spans="1:7">
      <c r="A1115" s="126" t="s">
        <v>1258</v>
      </c>
      <c r="B1115" s="166">
        <v>286800</v>
      </c>
      <c r="C1115" s="166">
        <v>318600</v>
      </c>
      <c r="D1115" s="295">
        <v>351500</v>
      </c>
      <c r="E1115" s="166">
        <v>369300</v>
      </c>
      <c r="F1115" s="166"/>
      <c r="G1115" s="167"/>
    </row>
    <row r="1116" spans="1:7">
      <c r="A1116" s="126" t="s">
        <v>1259</v>
      </c>
      <c r="B1116" s="166">
        <v>287400</v>
      </c>
      <c r="C1116" s="166">
        <v>319200</v>
      </c>
      <c r="D1116" s="295">
        <v>352000</v>
      </c>
      <c r="E1116" s="166">
        <v>369800</v>
      </c>
      <c r="F1116" s="166"/>
      <c r="G1116" s="167"/>
    </row>
    <row r="1117" spans="1:7">
      <c r="A1117" s="126" t="s">
        <v>1260</v>
      </c>
      <c r="B1117" s="166">
        <v>288300</v>
      </c>
      <c r="C1117" s="166">
        <v>319800</v>
      </c>
      <c r="D1117" s="295">
        <v>352400</v>
      </c>
      <c r="E1117" s="166">
        <v>370300</v>
      </c>
      <c r="F1117" s="166"/>
      <c r="G1117" s="167"/>
    </row>
    <row r="1118" spans="1:7">
      <c r="A1118" s="126" t="s">
        <v>1261</v>
      </c>
      <c r="B1118" s="166">
        <v>289100</v>
      </c>
      <c r="C1118" s="166">
        <v>320200</v>
      </c>
      <c r="D1118" s="295">
        <v>352900</v>
      </c>
      <c r="E1118" s="166">
        <v>370900</v>
      </c>
      <c r="F1118" s="166"/>
      <c r="G1118" s="167"/>
    </row>
    <row r="1119" spans="1:7">
      <c r="A1119" s="126" t="s">
        <v>1262</v>
      </c>
      <c r="B1119" s="166">
        <v>289900</v>
      </c>
      <c r="C1119" s="166">
        <v>320800</v>
      </c>
      <c r="D1119" s="295">
        <v>353300</v>
      </c>
      <c r="E1119" s="166">
        <v>371400</v>
      </c>
      <c r="F1119" s="166"/>
      <c r="G1119" s="167"/>
    </row>
    <row r="1120" spans="1:7">
      <c r="A1120" s="126" t="s">
        <v>1263</v>
      </c>
      <c r="B1120" s="166">
        <v>290700</v>
      </c>
      <c r="C1120" s="166">
        <v>321400</v>
      </c>
      <c r="D1120" s="295">
        <v>353800</v>
      </c>
      <c r="E1120" s="166">
        <v>371900</v>
      </c>
      <c r="F1120" s="166"/>
      <c r="G1120" s="167"/>
    </row>
    <row r="1121" spans="1:7">
      <c r="A1121" s="126" t="s">
        <v>1264</v>
      </c>
      <c r="B1121" s="166">
        <v>291500</v>
      </c>
      <c r="C1121" s="166">
        <v>321900</v>
      </c>
      <c r="D1121" s="295">
        <v>354200</v>
      </c>
      <c r="E1121" s="166">
        <v>372300</v>
      </c>
      <c r="F1121" s="166"/>
      <c r="G1121" s="167"/>
    </row>
    <row r="1122" spans="1:7">
      <c r="A1122" s="126" t="s">
        <v>1265</v>
      </c>
      <c r="B1122" s="166">
        <v>292100</v>
      </c>
      <c r="C1122" s="166">
        <v>322300</v>
      </c>
      <c r="D1122" s="295">
        <v>354500</v>
      </c>
      <c r="E1122" s="166">
        <v>372900</v>
      </c>
      <c r="F1122" s="166"/>
      <c r="G1122" s="167"/>
    </row>
    <row r="1123" spans="1:7">
      <c r="A1123" s="126" t="s">
        <v>1266</v>
      </c>
      <c r="B1123" s="166">
        <v>292600</v>
      </c>
      <c r="C1123" s="166">
        <v>322800</v>
      </c>
      <c r="D1123" s="295">
        <v>355000</v>
      </c>
      <c r="E1123" s="166">
        <v>373400</v>
      </c>
      <c r="F1123" s="166"/>
      <c r="G1123" s="167"/>
    </row>
    <row r="1124" spans="1:7">
      <c r="A1124" s="126" t="s">
        <v>1267</v>
      </c>
      <c r="B1124" s="166">
        <v>293100</v>
      </c>
      <c r="C1124" s="166">
        <v>323300</v>
      </c>
      <c r="D1124" s="295">
        <v>355400</v>
      </c>
      <c r="E1124" s="166">
        <v>373900</v>
      </c>
      <c r="F1124" s="166"/>
      <c r="G1124" s="167"/>
    </row>
    <row r="1125" spans="1:7">
      <c r="A1125" s="126" t="s">
        <v>1268</v>
      </c>
      <c r="B1125" s="166">
        <v>293500</v>
      </c>
      <c r="C1125" s="166">
        <v>323800</v>
      </c>
      <c r="D1125" s="295">
        <v>355700</v>
      </c>
      <c r="E1125" s="166">
        <v>374400</v>
      </c>
      <c r="F1125" s="166"/>
      <c r="G1125" s="167"/>
    </row>
    <row r="1126" spans="1:7">
      <c r="A1126" s="126" t="s">
        <v>1269</v>
      </c>
      <c r="B1126" s="166">
        <v>293700</v>
      </c>
      <c r="C1126" s="166">
        <v>324200</v>
      </c>
      <c r="D1126" s="295">
        <v>356200</v>
      </c>
      <c r="E1126" s="166">
        <v>375000</v>
      </c>
      <c r="F1126" s="166"/>
      <c r="G1126" s="167"/>
    </row>
    <row r="1127" spans="1:7">
      <c r="A1127" s="126" t="s">
        <v>1270</v>
      </c>
      <c r="B1127" s="166">
        <v>294000</v>
      </c>
      <c r="C1127" s="166">
        <v>324600</v>
      </c>
      <c r="D1127" s="295">
        <v>356700</v>
      </c>
      <c r="E1127" s="166">
        <v>375400</v>
      </c>
      <c r="F1127" s="166"/>
      <c r="G1127" s="167"/>
    </row>
    <row r="1128" spans="1:7">
      <c r="A1128" s="126" t="s">
        <v>1271</v>
      </c>
      <c r="B1128" s="166">
        <v>294200</v>
      </c>
      <c r="C1128" s="166">
        <v>324900</v>
      </c>
      <c r="D1128" s="295">
        <v>357200</v>
      </c>
      <c r="E1128" s="166">
        <v>375900</v>
      </c>
      <c r="F1128" s="166"/>
      <c r="G1128" s="167"/>
    </row>
    <row r="1129" spans="1:7">
      <c r="A1129" s="126" t="s">
        <v>1272</v>
      </c>
      <c r="B1129" s="166">
        <v>294500</v>
      </c>
      <c r="C1129" s="166">
        <v>325200</v>
      </c>
      <c r="D1129" s="295">
        <v>357700</v>
      </c>
      <c r="E1129" s="166">
        <v>376400</v>
      </c>
      <c r="F1129" s="166"/>
      <c r="G1129" s="167"/>
    </row>
    <row r="1130" spans="1:7">
      <c r="A1130" s="126" t="s">
        <v>1273</v>
      </c>
      <c r="B1130" s="166">
        <v>294800</v>
      </c>
      <c r="C1130" s="166">
        <v>325500</v>
      </c>
      <c r="D1130" s="295">
        <v>358200</v>
      </c>
      <c r="E1130" s="166">
        <v>377000</v>
      </c>
      <c r="F1130" s="166"/>
      <c r="G1130" s="167"/>
    </row>
    <row r="1131" spans="1:7">
      <c r="A1131" s="126" t="s">
        <v>1274</v>
      </c>
      <c r="B1131" s="166">
        <v>295000</v>
      </c>
      <c r="C1131" s="166">
        <v>325900</v>
      </c>
      <c r="D1131" s="295">
        <v>358700</v>
      </c>
      <c r="E1131" s="166"/>
      <c r="F1131" s="166"/>
      <c r="G1131" s="167"/>
    </row>
    <row r="1132" spans="1:7">
      <c r="A1132" s="126" t="s">
        <v>1275</v>
      </c>
      <c r="B1132" s="166">
        <v>295300</v>
      </c>
      <c r="C1132" s="166">
        <v>326300</v>
      </c>
      <c r="D1132" s="295">
        <v>359200</v>
      </c>
      <c r="E1132" s="166"/>
      <c r="F1132" s="166"/>
      <c r="G1132" s="167"/>
    </row>
    <row r="1133" spans="1:7">
      <c r="A1133" s="126" t="s">
        <v>1276</v>
      </c>
      <c r="B1133" s="166">
        <v>295500</v>
      </c>
      <c r="C1133" s="166">
        <v>326600</v>
      </c>
      <c r="D1133" s="295">
        <v>359600</v>
      </c>
      <c r="E1133" s="166"/>
      <c r="F1133" s="166"/>
      <c r="G1133" s="167"/>
    </row>
    <row r="1134" spans="1:7">
      <c r="A1134" s="126" t="s">
        <v>1277</v>
      </c>
      <c r="B1134" s="166">
        <v>295800</v>
      </c>
      <c r="C1134" s="166">
        <v>326800</v>
      </c>
      <c r="D1134" s="295">
        <v>360000</v>
      </c>
      <c r="E1134" s="166"/>
      <c r="F1134" s="167"/>
      <c r="G1134" s="167"/>
    </row>
    <row r="1135" spans="1:7">
      <c r="A1135" s="126" t="s">
        <v>1278</v>
      </c>
      <c r="B1135" s="166">
        <v>296100</v>
      </c>
      <c r="C1135" s="166">
        <v>327100</v>
      </c>
      <c r="D1135" s="295">
        <v>360400</v>
      </c>
      <c r="E1135" s="166"/>
      <c r="F1135" s="167"/>
      <c r="G1135" s="167"/>
    </row>
    <row r="1136" spans="1:7">
      <c r="A1136" s="126" t="s">
        <v>1279</v>
      </c>
      <c r="B1136" s="166">
        <v>296400</v>
      </c>
      <c r="C1136" s="166">
        <v>327500</v>
      </c>
      <c r="D1136" s="295">
        <v>360900</v>
      </c>
      <c r="E1136" s="166"/>
      <c r="F1136" s="167"/>
      <c r="G1136" s="167"/>
    </row>
    <row r="1137" spans="1:7">
      <c r="A1137" s="126" t="s">
        <v>1280</v>
      </c>
      <c r="B1137" s="166">
        <v>296700</v>
      </c>
      <c r="C1137" s="166">
        <v>327700</v>
      </c>
      <c r="D1137" s="295">
        <v>361400</v>
      </c>
      <c r="E1137" s="166"/>
      <c r="F1137" s="167"/>
      <c r="G1137" s="167"/>
    </row>
    <row r="1138" spans="1:7">
      <c r="A1138" s="126" t="s">
        <v>1281</v>
      </c>
      <c r="B1138" s="166">
        <v>297000</v>
      </c>
      <c r="C1138" s="166">
        <v>327900</v>
      </c>
      <c r="D1138" s="295">
        <v>361800</v>
      </c>
      <c r="E1138" s="166"/>
      <c r="F1138" s="167"/>
      <c r="G1138" s="167"/>
    </row>
    <row r="1139" spans="1:7">
      <c r="A1139" s="126" t="s">
        <v>1282</v>
      </c>
      <c r="B1139" s="166">
        <v>297400</v>
      </c>
      <c r="C1139" s="166">
        <v>328200</v>
      </c>
      <c r="D1139" s="295">
        <v>362300</v>
      </c>
      <c r="E1139" s="166"/>
      <c r="F1139" s="167"/>
      <c r="G1139" s="167"/>
    </row>
    <row r="1140" spans="1:7">
      <c r="A1140" s="126" t="s">
        <v>1283</v>
      </c>
      <c r="B1140" s="166">
        <v>297700</v>
      </c>
      <c r="C1140" s="166">
        <v>328500</v>
      </c>
      <c r="D1140" s="295">
        <v>362800</v>
      </c>
      <c r="E1140" s="166"/>
      <c r="F1140" s="167"/>
      <c r="G1140" s="167"/>
    </row>
    <row r="1141" spans="1:7">
      <c r="A1141" s="126" t="s">
        <v>1284</v>
      </c>
      <c r="B1141" s="166">
        <v>298100</v>
      </c>
      <c r="C1141" s="166">
        <v>328800</v>
      </c>
      <c r="D1141" s="295">
        <v>363300</v>
      </c>
      <c r="E1141" s="166"/>
      <c r="F1141" s="167"/>
      <c r="G1141" s="167"/>
    </row>
    <row r="1142" spans="1:7">
      <c r="A1142" s="126" t="s">
        <v>1285</v>
      </c>
      <c r="B1142" s="166">
        <v>298300</v>
      </c>
      <c r="C1142" s="166">
        <v>329000</v>
      </c>
      <c r="D1142" s="295">
        <v>363600</v>
      </c>
      <c r="E1142" s="166"/>
      <c r="F1142" s="167"/>
      <c r="G1142" s="167"/>
    </row>
    <row r="1143" spans="1:7">
      <c r="A1143" s="126" t="s">
        <v>1286</v>
      </c>
      <c r="B1143" s="166">
        <v>298500</v>
      </c>
      <c r="C1143" s="166">
        <v>329300</v>
      </c>
      <c r="D1143" s="295"/>
      <c r="E1143" s="166"/>
      <c r="F1143" s="167"/>
      <c r="G1143" s="167"/>
    </row>
    <row r="1144" spans="1:7">
      <c r="A1144" s="126" t="s">
        <v>1287</v>
      </c>
      <c r="B1144" s="166">
        <v>298800</v>
      </c>
      <c r="C1144" s="166">
        <v>329700</v>
      </c>
      <c r="D1144" s="295"/>
      <c r="E1144" s="166"/>
      <c r="F1144" s="167"/>
      <c r="G1144" s="167"/>
    </row>
    <row r="1145" spans="1:7">
      <c r="A1145" s="126" t="s">
        <v>1288</v>
      </c>
      <c r="B1145" s="166">
        <v>299200</v>
      </c>
      <c r="C1145" s="166">
        <v>329900</v>
      </c>
      <c r="D1145" s="295"/>
      <c r="E1145" s="166"/>
      <c r="F1145" s="167"/>
      <c r="G1145" s="167"/>
    </row>
    <row r="1146" spans="1:7">
      <c r="A1146" s="126" t="s">
        <v>1289</v>
      </c>
      <c r="B1146" s="166">
        <v>299400</v>
      </c>
      <c r="C1146" s="166">
        <v>330100</v>
      </c>
      <c r="D1146" s="295"/>
      <c r="E1146" s="166"/>
      <c r="F1146" s="167"/>
      <c r="G1146" s="167"/>
    </row>
    <row r="1147" spans="1:7">
      <c r="A1147" s="126" t="s">
        <v>1290</v>
      </c>
      <c r="B1147" s="166">
        <v>299700</v>
      </c>
      <c r="C1147" s="166">
        <v>330300</v>
      </c>
      <c r="D1147" s="295"/>
      <c r="E1147" s="166"/>
      <c r="F1147" s="167"/>
      <c r="G1147" s="167"/>
    </row>
    <row r="1148" spans="1:7">
      <c r="A1148" s="126" t="s">
        <v>1291</v>
      </c>
      <c r="B1148" s="166">
        <v>300100</v>
      </c>
      <c r="C1148" s="166">
        <v>330700</v>
      </c>
      <c r="D1148" s="295"/>
      <c r="E1148" s="166"/>
      <c r="F1148" s="167"/>
      <c r="G1148" s="167"/>
    </row>
    <row r="1149" spans="1:7">
      <c r="A1149" s="126" t="s">
        <v>1292</v>
      </c>
      <c r="B1149" s="166">
        <v>300500</v>
      </c>
      <c r="C1149" s="166">
        <v>330900</v>
      </c>
      <c r="D1149" s="295"/>
      <c r="E1149" s="166"/>
      <c r="F1149" s="167"/>
      <c r="G1149" s="167"/>
    </row>
    <row r="1150" spans="1:7">
      <c r="A1150" s="126" t="s">
        <v>1293</v>
      </c>
      <c r="B1150" s="166">
        <v>300700</v>
      </c>
      <c r="C1150" s="166">
        <v>331200</v>
      </c>
      <c r="D1150" s="295"/>
      <c r="E1150" s="166"/>
      <c r="F1150" s="167"/>
      <c r="G1150" s="167"/>
    </row>
    <row r="1151" spans="1:7">
      <c r="A1151" s="126" t="s">
        <v>1294</v>
      </c>
      <c r="B1151" s="166">
        <v>301000</v>
      </c>
      <c r="C1151" s="166">
        <v>331600</v>
      </c>
      <c r="D1151" s="295"/>
      <c r="E1151" s="166"/>
      <c r="F1151" s="167"/>
      <c r="G1151" s="167"/>
    </row>
    <row r="1152" spans="1:7">
      <c r="A1152" s="126" t="s">
        <v>1295</v>
      </c>
      <c r="B1152" s="166">
        <v>301400</v>
      </c>
      <c r="C1152" s="166">
        <v>332000</v>
      </c>
      <c r="D1152" s="295"/>
      <c r="E1152" s="166"/>
      <c r="F1152" s="167"/>
      <c r="G1152" s="167"/>
    </row>
    <row r="1153" spans="1:7">
      <c r="A1153" s="126" t="s">
        <v>1296</v>
      </c>
      <c r="B1153" s="166">
        <v>301700</v>
      </c>
      <c r="C1153" s="166">
        <v>332400</v>
      </c>
      <c r="D1153" s="295"/>
      <c r="E1153" s="166"/>
      <c r="F1153" s="167"/>
      <c r="G1153" s="167"/>
    </row>
    <row r="1154" spans="1:7">
      <c r="A1154" s="126" t="s">
        <v>1297</v>
      </c>
      <c r="B1154" s="166">
        <v>301900</v>
      </c>
      <c r="C1154" s="166">
        <v>332700</v>
      </c>
      <c r="D1154" s="295"/>
      <c r="E1154" s="166"/>
      <c r="F1154" s="167"/>
      <c r="G1154" s="167"/>
    </row>
    <row r="1155" spans="1:7">
      <c r="A1155" s="126" t="s">
        <v>1298</v>
      </c>
      <c r="B1155" s="166">
        <v>302200</v>
      </c>
      <c r="C1155" s="166">
        <v>333100</v>
      </c>
      <c r="D1155" s="295"/>
      <c r="E1155" s="166"/>
      <c r="F1155" s="167"/>
      <c r="G1155" s="167"/>
    </row>
    <row r="1156" spans="1:7">
      <c r="A1156" s="126" t="s">
        <v>1299</v>
      </c>
      <c r="B1156" s="166">
        <v>302600</v>
      </c>
      <c r="C1156" s="166">
        <v>333500</v>
      </c>
      <c r="D1156" s="295"/>
      <c r="E1156" s="166"/>
      <c r="F1156" s="167"/>
      <c r="G1156" s="167"/>
    </row>
    <row r="1157" spans="1:7">
      <c r="A1157" s="126" t="s">
        <v>1300</v>
      </c>
      <c r="B1157" s="166">
        <v>302900</v>
      </c>
      <c r="C1157" s="166">
        <v>333900</v>
      </c>
      <c r="D1157" s="295"/>
      <c r="E1157" s="166"/>
      <c r="F1157" s="167"/>
      <c r="G1157" s="167"/>
    </row>
    <row r="1158" spans="1:7">
      <c r="A1158" s="126" t="s">
        <v>1301</v>
      </c>
      <c r="B1158" s="166">
        <v>303100</v>
      </c>
      <c r="C1158" s="166">
        <v>334200</v>
      </c>
      <c r="D1158" s="295"/>
      <c r="E1158" s="166"/>
      <c r="F1158" s="167"/>
      <c r="G1158" s="167"/>
    </row>
    <row r="1159" spans="1:7">
      <c r="A1159" s="126" t="s">
        <v>1302</v>
      </c>
      <c r="B1159" s="166">
        <v>303500</v>
      </c>
      <c r="C1159" s="166">
        <v>334600</v>
      </c>
      <c r="D1159" s="295"/>
      <c r="E1159" s="166"/>
      <c r="F1159" s="167"/>
      <c r="G1159" s="167"/>
    </row>
    <row r="1160" spans="1:7">
      <c r="A1160" s="126" t="s">
        <v>1303</v>
      </c>
      <c r="B1160" s="166">
        <v>303900</v>
      </c>
      <c r="C1160" s="166">
        <v>334900</v>
      </c>
      <c r="D1160" s="295"/>
      <c r="E1160" s="166"/>
      <c r="F1160" s="167"/>
      <c r="G1160" s="167"/>
    </row>
    <row r="1161" spans="1:7">
      <c r="A1161" s="126" t="s">
        <v>1304</v>
      </c>
      <c r="B1161" s="166">
        <v>304200</v>
      </c>
      <c r="C1161" s="166">
        <v>335300</v>
      </c>
      <c r="D1161" s="295"/>
      <c r="E1161" s="166"/>
      <c r="F1161" s="167"/>
      <c r="G1161" s="167"/>
    </row>
    <row r="1162" spans="1:7">
      <c r="A1162" s="126" t="s">
        <v>1305</v>
      </c>
      <c r="B1162" s="166">
        <v>304400</v>
      </c>
      <c r="C1162" s="166">
        <v>335600</v>
      </c>
      <c r="D1162" s="295"/>
      <c r="E1162" s="166"/>
      <c r="F1162" s="167"/>
      <c r="G1162" s="167"/>
    </row>
    <row r="1163" spans="1:7">
      <c r="A1163" s="126" t="s">
        <v>1306</v>
      </c>
      <c r="B1163" s="166">
        <v>304600</v>
      </c>
      <c r="C1163" s="166">
        <v>336000</v>
      </c>
      <c r="D1163" s="295"/>
      <c r="E1163" s="166"/>
      <c r="F1163" s="167"/>
      <c r="G1163" s="167"/>
    </row>
    <row r="1164" spans="1:7">
      <c r="A1164" s="126" t="s">
        <v>1307</v>
      </c>
      <c r="B1164" s="166">
        <v>304900</v>
      </c>
      <c r="C1164" s="166">
        <v>336400</v>
      </c>
      <c r="D1164" s="295"/>
      <c r="E1164" s="166"/>
      <c r="F1164" s="167"/>
      <c r="G1164" s="167"/>
    </row>
    <row r="1165" spans="1:7">
      <c r="A1165" s="126" t="s">
        <v>1308</v>
      </c>
      <c r="B1165" s="166">
        <v>305300</v>
      </c>
      <c r="C1165" s="166">
        <v>336800</v>
      </c>
      <c r="D1165" s="295"/>
      <c r="E1165" s="166"/>
      <c r="F1165" s="167"/>
      <c r="G1165" s="167"/>
    </row>
    <row r="1166" spans="1:7">
      <c r="A1166" s="126" t="s">
        <v>1309</v>
      </c>
      <c r="B1166" s="166">
        <v>305500</v>
      </c>
      <c r="C1166" s="166">
        <v>337100</v>
      </c>
      <c r="D1166" s="295"/>
      <c r="E1166" s="166"/>
      <c r="F1166" s="167"/>
      <c r="G1166" s="167"/>
    </row>
    <row r="1167" spans="1:7">
      <c r="A1167" s="126" t="s">
        <v>1310</v>
      </c>
      <c r="B1167" s="166">
        <v>305700</v>
      </c>
      <c r="C1167" s="166">
        <v>337500</v>
      </c>
      <c r="D1167" s="295"/>
      <c r="E1167" s="166"/>
      <c r="F1167" s="167"/>
      <c r="G1167" s="167"/>
    </row>
    <row r="1168" spans="1:7">
      <c r="A1168" s="126" t="s">
        <v>1311</v>
      </c>
      <c r="B1168" s="166">
        <v>306000</v>
      </c>
      <c r="C1168" s="166">
        <v>337900</v>
      </c>
      <c r="D1168" s="295"/>
      <c r="E1168" s="166"/>
      <c r="F1168" s="167"/>
      <c r="G1168" s="167"/>
    </row>
    <row r="1169" spans="1:7">
      <c r="A1169" s="126" t="s">
        <v>1312</v>
      </c>
      <c r="B1169" s="166">
        <v>306300</v>
      </c>
      <c r="C1169" s="166">
        <v>338300</v>
      </c>
      <c r="D1169" s="295"/>
      <c r="E1169" s="166"/>
      <c r="F1169" s="167"/>
      <c r="G1169" s="167"/>
    </row>
    <row r="1170" spans="1:7">
      <c r="A1170" s="126" t="s">
        <v>1313</v>
      </c>
      <c r="B1170" s="166">
        <v>306700</v>
      </c>
      <c r="C1170" s="166">
        <v>338600</v>
      </c>
      <c r="D1170" s="295"/>
      <c r="E1170" s="166"/>
      <c r="F1170" s="167"/>
      <c r="G1170" s="167"/>
    </row>
    <row r="1171" spans="1:7">
      <c r="A1171" s="126" t="s">
        <v>1314</v>
      </c>
      <c r="B1171" s="166">
        <v>306900</v>
      </c>
      <c r="C1171" s="166"/>
      <c r="D1171" s="295"/>
      <c r="E1171" s="166"/>
      <c r="F1171" s="167"/>
      <c r="G1171" s="167"/>
    </row>
    <row r="1172" spans="1:7">
      <c r="A1172" s="126" t="s">
        <v>1315</v>
      </c>
      <c r="B1172" s="166">
        <v>307100</v>
      </c>
      <c r="C1172" s="166"/>
      <c r="D1172" s="295"/>
      <c r="E1172" s="166"/>
      <c r="F1172" s="167"/>
      <c r="G1172" s="167"/>
    </row>
    <row r="1173" spans="1:7">
      <c r="A1173" s="126" t="s">
        <v>1316</v>
      </c>
      <c r="B1173" s="166">
        <v>307400</v>
      </c>
      <c r="C1173" s="166"/>
      <c r="D1173" s="295"/>
      <c r="E1173" s="166"/>
      <c r="F1173" s="167"/>
      <c r="G1173" s="167"/>
    </row>
    <row r="1174" spans="1:7">
      <c r="A1174" s="126" t="s">
        <v>1317</v>
      </c>
      <c r="B1174" s="166">
        <v>307700</v>
      </c>
      <c r="C1174" s="166"/>
      <c r="D1174" s="295"/>
      <c r="E1174" s="166"/>
      <c r="F1174" s="167"/>
      <c r="G1174" s="167"/>
    </row>
    <row r="1175" spans="1:7">
      <c r="A1175" s="126" t="s">
        <v>1318</v>
      </c>
      <c r="B1175" s="166">
        <v>308000</v>
      </c>
      <c r="C1175" s="166"/>
      <c r="D1175" s="295"/>
      <c r="E1175" s="166"/>
      <c r="F1175" s="167"/>
      <c r="G1175" s="167"/>
    </row>
    <row r="1176" spans="1:7">
      <c r="A1176" s="126" t="s">
        <v>1319</v>
      </c>
      <c r="B1176" s="166">
        <v>308300</v>
      </c>
      <c r="C1176" s="166"/>
      <c r="D1176" s="295"/>
      <c r="E1176" s="166"/>
      <c r="F1176" s="167"/>
      <c r="G1176" s="167"/>
    </row>
    <row r="1177" spans="1:7">
      <c r="A1177" s="126" t="s">
        <v>1320</v>
      </c>
      <c r="B1177" s="166">
        <v>308600</v>
      </c>
      <c r="C1177" s="166"/>
      <c r="D1177" s="295"/>
      <c r="E1177" s="166"/>
      <c r="F1177" s="167"/>
      <c r="G1177" s="167"/>
    </row>
    <row r="1178" spans="1:7">
      <c r="A1178" s="126" t="s">
        <v>1321</v>
      </c>
      <c r="B1178" s="166">
        <v>309000</v>
      </c>
      <c r="C1178" s="166"/>
      <c r="D1178" s="295"/>
      <c r="E1178" s="166"/>
      <c r="F1178" s="167"/>
      <c r="G1178" s="167"/>
    </row>
    <row r="1179" spans="1:7">
      <c r="A1179" s="126" t="s">
        <v>1322</v>
      </c>
      <c r="B1179" s="166">
        <v>309300</v>
      </c>
      <c r="C1179" s="166"/>
      <c r="D1179" s="295"/>
      <c r="E1179" s="166"/>
      <c r="F1179" s="167"/>
      <c r="G1179" s="167"/>
    </row>
    <row r="1180" spans="1:7">
      <c r="A1180" s="126" t="s">
        <v>1323</v>
      </c>
      <c r="B1180" s="166">
        <v>309600</v>
      </c>
      <c r="C1180" s="166"/>
      <c r="D1180" s="295"/>
      <c r="E1180" s="166"/>
      <c r="F1180" s="167"/>
      <c r="G1180" s="167"/>
    </row>
    <row r="1181" spans="1:7">
      <c r="A1181" s="126" t="s">
        <v>1324</v>
      </c>
      <c r="B1181" s="166">
        <v>309900</v>
      </c>
      <c r="C1181" s="166"/>
      <c r="D1181" s="295"/>
      <c r="E1181" s="166"/>
      <c r="F1181" s="167"/>
      <c r="G1181" s="167"/>
    </row>
    <row r="1182" spans="1:7">
      <c r="A1182" s="126" t="s">
        <v>1325</v>
      </c>
      <c r="B1182" s="166">
        <v>310300</v>
      </c>
      <c r="C1182" s="166"/>
      <c r="D1182" s="295"/>
      <c r="E1182" s="166"/>
      <c r="F1182" s="167"/>
      <c r="G1182" s="167"/>
    </row>
    <row r="1183" spans="1:7">
      <c r="A1183" s="126" t="s">
        <v>1326</v>
      </c>
      <c r="B1183" s="166">
        <v>310600</v>
      </c>
      <c r="C1183" s="166"/>
      <c r="D1183" s="295"/>
      <c r="E1183" s="166"/>
      <c r="F1183" s="167"/>
      <c r="G1183" s="167"/>
    </row>
    <row r="1184" spans="1:7">
      <c r="A1184" s="126" t="s">
        <v>1327</v>
      </c>
      <c r="B1184" s="166">
        <v>310900</v>
      </c>
      <c r="C1184" s="166"/>
      <c r="D1184" s="295"/>
      <c r="E1184" s="166"/>
      <c r="F1184" s="167"/>
      <c r="G1184" s="167"/>
    </row>
    <row r="1185" spans="1:7">
      <c r="A1185" s="126" t="s">
        <v>1328</v>
      </c>
      <c r="B1185" s="166">
        <v>311200</v>
      </c>
      <c r="C1185" s="166"/>
      <c r="D1185" s="295"/>
      <c r="E1185" s="166"/>
      <c r="F1185" s="167"/>
      <c r="G1185" s="167"/>
    </row>
    <row r="1186" spans="1:7">
      <c r="A1186" s="143" t="s">
        <v>1329</v>
      </c>
      <c r="B1186" s="168">
        <v>311600</v>
      </c>
      <c r="C1186" s="168"/>
      <c r="D1186" s="169"/>
      <c r="E1186" s="168"/>
      <c r="F1186" s="170"/>
      <c r="G1186" s="170"/>
    </row>
    <row r="1187" spans="1:7">
      <c r="A1187" s="124" t="s">
        <v>1330</v>
      </c>
      <c r="B1187" s="296">
        <v>146800</v>
      </c>
      <c r="C1187" s="297">
        <v>183300</v>
      </c>
      <c r="D1187" s="296">
        <v>213600</v>
      </c>
      <c r="E1187" s="296">
        <v>238300</v>
      </c>
      <c r="F1187" s="298">
        <v>284700</v>
      </c>
    </row>
    <row r="1188" spans="1:7">
      <c r="A1188" s="126" t="s">
        <v>1331</v>
      </c>
      <c r="B1188" s="299">
        <v>147600</v>
      </c>
      <c r="C1188" s="300">
        <v>184600</v>
      </c>
      <c r="D1188" s="299">
        <v>215100</v>
      </c>
      <c r="E1188" s="299">
        <v>239800</v>
      </c>
      <c r="F1188" s="301">
        <v>286600</v>
      </c>
    </row>
    <row r="1189" spans="1:7">
      <c r="A1189" s="126" t="s">
        <v>1332</v>
      </c>
      <c r="B1189" s="299">
        <v>148400</v>
      </c>
      <c r="C1189" s="300">
        <v>185800</v>
      </c>
      <c r="D1189" s="299">
        <v>216600</v>
      </c>
      <c r="E1189" s="299">
        <v>241300</v>
      </c>
      <c r="F1189" s="301">
        <v>288500</v>
      </c>
    </row>
    <row r="1190" spans="1:7">
      <c r="A1190" s="126" t="s">
        <v>1333</v>
      </c>
      <c r="B1190" s="299">
        <v>149200</v>
      </c>
      <c r="C1190" s="300">
        <v>187000</v>
      </c>
      <c r="D1190" s="299">
        <v>218100</v>
      </c>
      <c r="E1190" s="299">
        <v>242800</v>
      </c>
      <c r="F1190" s="301">
        <v>290400</v>
      </c>
    </row>
    <row r="1191" spans="1:7">
      <c r="A1191" s="126" t="s">
        <v>1334</v>
      </c>
      <c r="B1191" s="299">
        <v>149900</v>
      </c>
      <c r="C1191" s="300">
        <v>187800</v>
      </c>
      <c r="D1191" s="299">
        <v>219100</v>
      </c>
      <c r="E1191" s="299">
        <v>243300</v>
      </c>
      <c r="F1191" s="301">
        <v>291800</v>
      </c>
    </row>
    <row r="1192" spans="1:7">
      <c r="A1192" s="126" t="s">
        <v>1335</v>
      </c>
      <c r="B1192" s="299">
        <v>150700</v>
      </c>
      <c r="C1192" s="300">
        <v>189200</v>
      </c>
      <c r="D1192" s="299">
        <v>220600</v>
      </c>
      <c r="E1192" s="299">
        <v>244800</v>
      </c>
      <c r="F1192" s="301">
        <v>293600</v>
      </c>
    </row>
    <row r="1193" spans="1:7">
      <c r="A1193" s="126" t="s">
        <v>1336</v>
      </c>
      <c r="B1193" s="299">
        <v>151500</v>
      </c>
      <c r="C1193" s="300">
        <v>190600</v>
      </c>
      <c r="D1193" s="299">
        <v>222100</v>
      </c>
      <c r="E1193" s="299">
        <v>246300</v>
      </c>
      <c r="F1193" s="301">
        <v>295400</v>
      </c>
    </row>
    <row r="1194" spans="1:7">
      <c r="A1194" s="126" t="s">
        <v>1337</v>
      </c>
      <c r="B1194" s="299">
        <v>152300</v>
      </c>
      <c r="C1194" s="300">
        <v>192000</v>
      </c>
      <c r="D1194" s="299">
        <v>223600</v>
      </c>
      <c r="E1194" s="299">
        <v>247800</v>
      </c>
      <c r="F1194" s="301">
        <v>297200</v>
      </c>
    </row>
    <row r="1195" spans="1:7">
      <c r="A1195" s="126" t="s">
        <v>1338</v>
      </c>
      <c r="B1195" s="299">
        <v>153000</v>
      </c>
      <c r="C1195" s="300">
        <v>193000</v>
      </c>
      <c r="D1195" s="299">
        <v>223900</v>
      </c>
      <c r="E1195" s="299">
        <v>248500</v>
      </c>
      <c r="F1195" s="301">
        <v>298500</v>
      </c>
    </row>
    <row r="1196" spans="1:7">
      <c r="A1196" s="126" t="s">
        <v>1339</v>
      </c>
      <c r="B1196" s="299">
        <v>154100</v>
      </c>
      <c r="C1196" s="300">
        <v>194400</v>
      </c>
      <c r="D1196" s="299">
        <v>225400</v>
      </c>
      <c r="E1196" s="299">
        <v>250100</v>
      </c>
      <c r="F1196" s="301">
        <v>300200</v>
      </c>
    </row>
    <row r="1197" spans="1:7">
      <c r="A1197" s="126" t="s">
        <v>1340</v>
      </c>
      <c r="B1197" s="299">
        <v>155200</v>
      </c>
      <c r="C1197" s="300">
        <v>195800</v>
      </c>
      <c r="D1197" s="299">
        <v>226800</v>
      </c>
      <c r="E1197" s="299">
        <v>251700</v>
      </c>
      <c r="F1197" s="301">
        <v>301800</v>
      </c>
    </row>
    <row r="1198" spans="1:7">
      <c r="A1198" s="126" t="s">
        <v>1341</v>
      </c>
      <c r="B1198" s="299">
        <v>156300</v>
      </c>
      <c r="C1198" s="300">
        <v>197200</v>
      </c>
      <c r="D1198" s="299">
        <v>228300</v>
      </c>
      <c r="E1198" s="299">
        <v>253200</v>
      </c>
      <c r="F1198" s="301">
        <v>303500</v>
      </c>
    </row>
    <row r="1199" spans="1:7">
      <c r="A1199" s="126" t="s">
        <v>1342</v>
      </c>
      <c r="B1199" s="299">
        <v>157300</v>
      </c>
      <c r="C1199" s="300">
        <v>198100</v>
      </c>
      <c r="D1199" s="299">
        <v>228700</v>
      </c>
      <c r="E1199" s="299">
        <v>253500</v>
      </c>
      <c r="F1199" s="301">
        <v>304400</v>
      </c>
    </row>
    <row r="1200" spans="1:7">
      <c r="A1200" s="126" t="s">
        <v>1343</v>
      </c>
      <c r="B1200" s="299">
        <v>158500</v>
      </c>
      <c r="C1200" s="300">
        <v>199500</v>
      </c>
      <c r="D1200" s="299">
        <v>230200</v>
      </c>
      <c r="E1200" s="299">
        <v>255100</v>
      </c>
      <c r="F1200" s="301">
        <v>306000</v>
      </c>
    </row>
    <row r="1201" spans="1:6">
      <c r="A1201" s="126" t="s">
        <v>1344</v>
      </c>
      <c r="B1201" s="299">
        <v>159700</v>
      </c>
      <c r="C1201" s="300">
        <v>200800</v>
      </c>
      <c r="D1201" s="299">
        <v>231700</v>
      </c>
      <c r="E1201" s="299">
        <v>256700</v>
      </c>
      <c r="F1201" s="301">
        <v>307500</v>
      </c>
    </row>
    <row r="1202" spans="1:6">
      <c r="A1202" s="126" t="s">
        <v>1345</v>
      </c>
      <c r="B1202" s="299">
        <v>160900</v>
      </c>
      <c r="C1202" s="300">
        <v>202100</v>
      </c>
      <c r="D1202" s="299">
        <v>233300</v>
      </c>
      <c r="E1202" s="299">
        <v>258300</v>
      </c>
      <c r="F1202" s="301">
        <v>309100</v>
      </c>
    </row>
    <row r="1203" spans="1:6">
      <c r="A1203" s="126" t="s">
        <v>1346</v>
      </c>
      <c r="B1203" s="299">
        <v>161600</v>
      </c>
      <c r="C1203" s="300">
        <v>203100</v>
      </c>
      <c r="D1203" s="299">
        <v>233500</v>
      </c>
      <c r="E1203" s="299">
        <v>259000</v>
      </c>
      <c r="F1203" s="301">
        <v>310100</v>
      </c>
    </row>
    <row r="1204" spans="1:6">
      <c r="A1204" s="126" t="s">
        <v>1347</v>
      </c>
      <c r="B1204" s="299">
        <v>162800</v>
      </c>
      <c r="C1204" s="300">
        <v>204600</v>
      </c>
      <c r="D1204" s="299">
        <v>235000</v>
      </c>
      <c r="E1204" s="299">
        <v>260700</v>
      </c>
      <c r="F1204" s="301">
        <v>311700</v>
      </c>
    </row>
    <row r="1205" spans="1:6">
      <c r="A1205" s="126" t="s">
        <v>1348</v>
      </c>
      <c r="B1205" s="299">
        <v>164000</v>
      </c>
      <c r="C1205" s="300">
        <v>206100</v>
      </c>
      <c r="D1205" s="299">
        <v>236400</v>
      </c>
      <c r="E1205" s="299">
        <v>262300</v>
      </c>
      <c r="F1205" s="301">
        <v>313200</v>
      </c>
    </row>
    <row r="1206" spans="1:6">
      <c r="A1206" s="126" t="s">
        <v>1349</v>
      </c>
      <c r="B1206" s="299">
        <v>165000</v>
      </c>
      <c r="C1206" s="300">
        <v>207600</v>
      </c>
      <c r="D1206" s="299">
        <v>237800</v>
      </c>
      <c r="E1206" s="299">
        <v>264000</v>
      </c>
      <c r="F1206" s="301">
        <v>314800</v>
      </c>
    </row>
    <row r="1207" spans="1:6">
      <c r="A1207" s="126" t="s">
        <v>1350</v>
      </c>
      <c r="B1207" s="299">
        <v>165700</v>
      </c>
      <c r="C1207" s="300">
        <v>208400</v>
      </c>
      <c r="D1207" s="299">
        <v>238000</v>
      </c>
      <c r="E1207" s="299">
        <v>265300</v>
      </c>
      <c r="F1207" s="301">
        <v>315900</v>
      </c>
    </row>
    <row r="1208" spans="1:6">
      <c r="A1208" s="126" t="s">
        <v>1351</v>
      </c>
      <c r="B1208" s="299">
        <v>166900</v>
      </c>
      <c r="C1208" s="300">
        <v>210000</v>
      </c>
      <c r="D1208" s="299">
        <v>239500</v>
      </c>
      <c r="E1208" s="299">
        <v>267000</v>
      </c>
      <c r="F1208" s="301">
        <v>317400</v>
      </c>
    </row>
    <row r="1209" spans="1:6">
      <c r="A1209" s="126" t="s">
        <v>1352</v>
      </c>
      <c r="B1209" s="299">
        <v>168100</v>
      </c>
      <c r="C1209" s="300">
        <v>211600</v>
      </c>
      <c r="D1209" s="299">
        <v>241000</v>
      </c>
      <c r="E1209" s="299">
        <v>268600</v>
      </c>
      <c r="F1209" s="301">
        <v>318900</v>
      </c>
    </row>
    <row r="1210" spans="1:6">
      <c r="A1210" s="126" t="s">
        <v>1353</v>
      </c>
      <c r="B1210" s="299">
        <v>169300</v>
      </c>
      <c r="C1210" s="300">
        <v>213200</v>
      </c>
      <c r="D1210" s="299">
        <v>242500</v>
      </c>
      <c r="E1210" s="299">
        <v>270300</v>
      </c>
      <c r="F1210" s="301">
        <v>320400</v>
      </c>
    </row>
    <row r="1211" spans="1:6">
      <c r="A1211" s="126" t="s">
        <v>1354</v>
      </c>
      <c r="B1211" s="299">
        <v>169900</v>
      </c>
      <c r="C1211" s="299">
        <v>214400</v>
      </c>
      <c r="D1211" s="299">
        <v>243100</v>
      </c>
      <c r="E1211" s="299">
        <v>271500</v>
      </c>
      <c r="F1211" s="301">
        <v>321800</v>
      </c>
    </row>
    <row r="1212" spans="1:6">
      <c r="A1212" s="126" t="s">
        <v>1355</v>
      </c>
      <c r="B1212" s="299">
        <v>171200</v>
      </c>
      <c r="C1212" s="300">
        <v>216000</v>
      </c>
      <c r="D1212" s="299">
        <v>244600</v>
      </c>
      <c r="E1212" s="299">
        <v>273200</v>
      </c>
      <c r="F1212" s="301">
        <v>323200</v>
      </c>
    </row>
    <row r="1213" spans="1:6">
      <c r="A1213" s="126" t="s">
        <v>1356</v>
      </c>
      <c r="B1213" s="299">
        <v>172400</v>
      </c>
      <c r="C1213" s="300">
        <v>217600</v>
      </c>
      <c r="D1213" s="299">
        <v>246100</v>
      </c>
      <c r="E1213" s="299">
        <v>274800</v>
      </c>
      <c r="F1213" s="301">
        <v>324600</v>
      </c>
    </row>
    <row r="1214" spans="1:6">
      <c r="A1214" s="126" t="s">
        <v>1357</v>
      </c>
      <c r="B1214" s="299">
        <v>173700</v>
      </c>
      <c r="C1214" s="300">
        <v>219200</v>
      </c>
      <c r="D1214" s="299">
        <v>247600</v>
      </c>
      <c r="E1214" s="299">
        <v>276500</v>
      </c>
      <c r="F1214" s="301">
        <v>326000</v>
      </c>
    </row>
    <row r="1215" spans="1:6">
      <c r="A1215" s="126" t="s">
        <v>1358</v>
      </c>
      <c r="B1215" s="299">
        <v>174400</v>
      </c>
      <c r="C1215" s="300">
        <v>219800</v>
      </c>
      <c r="D1215" s="299">
        <v>248300</v>
      </c>
      <c r="E1215" s="299">
        <v>277700</v>
      </c>
      <c r="F1215" s="301">
        <v>326900</v>
      </c>
    </row>
    <row r="1216" spans="1:6">
      <c r="A1216" s="126" t="s">
        <v>1359</v>
      </c>
      <c r="B1216" s="299">
        <v>175400</v>
      </c>
      <c r="C1216" s="300">
        <v>221500</v>
      </c>
      <c r="D1216" s="299">
        <v>249800</v>
      </c>
      <c r="E1216" s="299">
        <v>279500</v>
      </c>
      <c r="F1216" s="301">
        <v>328200</v>
      </c>
    </row>
    <row r="1217" spans="1:6">
      <c r="A1217" s="126" t="s">
        <v>1360</v>
      </c>
      <c r="B1217" s="299">
        <v>176400</v>
      </c>
      <c r="C1217" s="300">
        <v>223100</v>
      </c>
      <c r="D1217" s="299">
        <v>251300</v>
      </c>
      <c r="E1217" s="299">
        <v>281300</v>
      </c>
      <c r="F1217" s="301">
        <v>329500</v>
      </c>
    </row>
    <row r="1218" spans="1:6">
      <c r="A1218" s="126" t="s">
        <v>1361</v>
      </c>
      <c r="B1218" s="299">
        <v>177300</v>
      </c>
      <c r="C1218" s="300">
        <v>224800</v>
      </c>
      <c r="D1218" s="299">
        <v>252800</v>
      </c>
      <c r="E1218" s="299">
        <v>283100</v>
      </c>
      <c r="F1218" s="301">
        <v>330800</v>
      </c>
    </row>
    <row r="1219" spans="1:6">
      <c r="A1219" s="126" t="s">
        <v>1362</v>
      </c>
      <c r="B1219" s="299">
        <v>177500</v>
      </c>
      <c r="C1219" s="302">
        <v>225400</v>
      </c>
      <c r="D1219" s="299">
        <v>253200</v>
      </c>
      <c r="E1219" s="299">
        <v>284000</v>
      </c>
      <c r="F1219" s="301">
        <v>331800</v>
      </c>
    </row>
    <row r="1220" spans="1:6">
      <c r="A1220" s="126" t="s">
        <v>1363</v>
      </c>
      <c r="B1220" s="299">
        <v>178700</v>
      </c>
      <c r="C1220" s="302">
        <v>227100</v>
      </c>
      <c r="D1220" s="299">
        <v>254800</v>
      </c>
      <c r="E1220" s="299">
        <v>285900</v>
      </c>
      <c r="F1220" s="301">
        <v>332900</v>
      </c>
    </row>
    <row r="1221" spans="1:6">
      <c r="A1221" s="126" t="s">
        <v>1364</v>
      </c>
      <c r="B1221" s="299">
        <v>179900</v>
      </c>
      <c r="C1221" s="302">
        <v>228800</v>
      </c>
      <c r="D1221" s="299">
        <v>256400</v>
      </c>
      <c r="E1221" s="299">
        <v>287800</v>
      </c>
      <c r="F1221" s="301">
        <v>334000</v>
      </c>
    </row>
    <row r="1222" spans="1:6">
      <c r="A1222" s="126" t="s">
        <v>1365</v>
      </c>
      <c r="B1222" s="299">
        <v>181100</v>
      </c>
      <c r="C1222" s="299">
        <v>230600</v>
      </c>
      <c r="D1222" s="299">
        <v>258000</v>
      </c>
      <c r="E1222" s="299">
        <v>289700</v>
      </c>
      <c r="F1222" s="301">
        <v>335100</v>
      </c>
    </row>
    <row r="1223" spans="1:6">
      <c r="A1223" s="126" t="s">
        <v>1366</v>
      </c>
      <c r="B1223" s="299">
        <v>182000</v>
      </c>
      <c r="C1223" s="302">
        <v>231100</v>
      </c>
      <c r="D1223" s="299">
        <v>258600</v>
      </c>
      <c r="E1223" s="299">
        <v>291100</v>
      </c>
      <c r="F1223" s="301">
        <v>335900</v>
      </c>
    </row>
    <row r="1224" spans="1:6">
      <c r="A1224" s="126" t="s">
        <v>1367</v>
      </c>
      <c r="B1224" s="299">
        <v>183300</v>
      </c>
      <c r="C1224" s="302">
        <v>232700</v>
      </c>
      <c r="D1224" s="299">
        <v>260300</v>
      </c>
      <c r="E1224" s="299">
        <v>292900</v>
      </c>
      <c r="F1224" s="301">
        <v>336900</v>
      </c>
    </row>
    <row r="1225" spans="1:6">
      <c r="A1225" s="126" t="s">
        <v>1368</v>
      </c>
      <c r="B1225" s="299">
        <v>184500</v>
      </c>
      <c r="C1225" s="302">
        <v>234300</v>
      </c>
      <c r="D1225" s="299">
        <v>261900</v>
      </c>
      <c r="E1225" s="299">
        <v>294700</v>
      </c>
      <c r="F1225" s="301">
        <v>337900</v>
      </c>
    </row>
    <row r="1226" spans="1:6">
      <c r="A1226" s="126" t="s">
        <v>1369</v>
      </c>
      <c r="B1226" s="299">
        <v>185700</v>
      </c>
      <c r="C1226" s="302">
        <v>236000</v>
      </c>
      <c r="D1226" s="299">
        <v>263600</v>
      </c>
      <c r="E1226" s="299">
        <v>296500</v>
      </c>
      <c r="F1226" s="301">
        <v>338900</v>
      </c>
    </row>
    <row r="1227" spans="1:6">
      <c r="A1227" s="126" t="s">
        <v>1370</v>
      </c>
      <c r="B1227" s="299">
        <v>186600</v>
      </c>
      <c r="C1227" s="302">
        <v>236300</v>
      </c>
      <c r="D1227" s="299">
        <v>264800</v>
      </c>
      <c r="E1227" s="299">
        <v>297900</v>
      </c>
      <c r="F1227" s="301">
        <v>339400</v>
      </c>
    </row>
    <row r="1228" spans="1:6">
      <c r="A1228" s="126" t="s">
        <v>1371</v>
      </c>
      <c r="B1228" s="299">
        <v>188000</v>
      </c>
      <c r="C1228" s="302">
        <v>238000</v>
      </c>
      <c r="D1228" s="299">
        <v>266500</v>
      </c>
      <c r="E1228" s="299">
        <v>299700</v>
      </c>
      <c r="F1228" s="301">
        <v>340200</v>
      </c>
    </row>
    <row r="1229" spans="1:6">
      <c r="A1229" s="126" t="s">
        <v>1372</v>
      </c>
      <c r="B1229" s="299">
        <v>189400</v>
      </c>
      <c r="C1229" s="302">
        <v>239700</v>
      </c>
      <c r="D1229" s="299">
        <v>268100</v>
      </c>
      <c r="E1229" s="299">
        <v>301400</v>
      </c>
      <c r="F1229" s="301">
        <v>341000</v>
      </c>
    </row>
    <row r="1230" spans="1:6">
      <c r="A1230" s="126" t="s">
        <v>1373</v>
      </c>
      <c r="B1230" s="299">
        <v>190800</v>
      </c>
      <c r="C1230" s="302">
        <v>241400</v>
      </c>
      <c r="D1230" s="299">
        <v>269700</v>
      </c>
      <c r="E1230" s="299">
        <v>303200</v>
      </c>
      <c r="F1230" s="301">
        <v>341800</v>
      </c>
    </row>
    <row r="1231" spans="1:6">
      <c r="A1231" s="126" t="s">
        <v>1374</v>
      </c>
      <c r="B1231" s="299">
        <v>191800</v>
      </c>
      <c r="C1231" s="300">
        <v>241900</v>
      </c>
      <c r="D1231" s="299">
        <v>271000</v>
      </c>
      <c r="E1231" s="299">
        <v>304000</v>
      </c>
      <c r="F1231" s="301">
        <v>342300</v>
      </c>
    </row>
    <row r="1232" spans="1:6">
      <c r="A1232" s="126" t="s">
        <v>1375</v>
      </c>
      <c r="B1232" s="303">
        <v>193200</v>
      </c>
      <c r="C1232" s="299">
        <v>243500</v>
      </c>
      <c r="D1232" s="299">
        <v>272700</v>
      </c>
      <c r="E1232" s="299">
        <v>305600</v>
      </c>
      <c r="F1232" s="301">
        <v>343100</v>
      </c>
    </row>
    <row r="1233" spans="1:6">
      <c r="A1233" s="126" t="s">
        <v>1376</v>
      </c>
      <c r="B1233" s="303">
        <v>194600</v>
      </c>
      <c r="C1233" s="299">
        <v>245100</v>
      </c>
      <c r="D1233" s="299">
        <v>274300</v>
      </c>
      <c r="E1233" s="299">
        <v>307100</v>
      </c>
      <c r="F1233" s="301">
        <v>343900</v>
      </c>
    </row>
    <row r="1234" spans="1:6">
      <c r="A1234" s="126" t="s">
        <v>1377</v>
      </c>
      <c r="B1234" s="303">
        <v>196000</v>
      </c>
      <c r="C1234" s="299">
        <v>246700</v>
      </c>
      <c r="D1234" s="299">
        <v>276000</v>
      </c>
      <c r="E1234" s="299">
        <v>308700</v>
      </c>
      <c r="F1234" s="301">
        <v>344700</v>
      </c>
    </row>
    <row r="1235" spans="1:6">
      <c r="A1235" s="126" t="s">
        <v>1378</v>
      </c>
      <c r="B1235" s="303">
        <v>197100</v>
      </c>
      <c r="C1235" s="299">
        <v>247500</v>
      </c>
      <c r="D1235" s="299">
        <v>277100</v>
      </c>
      <c r="E1235" s="299">
        <v>309800</v>
      </c>
      <c r="F1235" s="301">
        <v>345300</v>
      </c>
    </row>
    <row r="1236" spans="1:6">
      <c r="A1236" s="126" t="s">
        <v>1379</v>
      </c>
      <c r="B1236" s="303">
        <v>198600</v>
      </c>
      <c r="C1236" s="299">
        <v>249100</v>
      </c>
      <c r="D1236" s="299">
        <v>278900</v>
      </c>
      <c r="E1236" s="299">
        <v>311400</v>
      </c>
      <c r="F1236" s="301">
        <v>346100</v>
      </c>
    </row>
    <row r="1237" spans="1:6">
      <c r="A1237" s="126" t="s">
        <v>1380</v>
      </c>
      <c r="B1237" s="303">
        <v>200000</v>
      </c>
      <c r="C1237" s="299">
        <v>250700</v>
      </c>
      <c r="D1237" s="299">
        <v>280700</v>
      </c>
      <c r="E1237" s="299">
        <v>312900</v>
      </c>
      <c r="F1237" s="301">
        <v>346900</v>
      </c>
    </row>
    <row r="1238" spans="1:6">
      <c r="A1238" s="126" t="s">
        <v>1381</v>
      </c>
      <c r="B1238" s="303">
        <v>201400</v>
      </c>
      <c r="C1238" s="299">
        <v>252300</v>
      </c>
      <c r="D1238" s="299">
        <v>282500</v>
      </c>
      <c r="E1238" s="299">
        <v>314500</v>
      </c>
      <c r="F1238" s="301">
        <v>347700</v>
      </c>
    </row>
    <row r="1239" spans="1:6">
      <c r="A1239" s="126" t="s">
        <v>1382</v>
      </c>
      <c r="B1239" s="303">
        <v>202400</v>
      </c>
      <c r="C1239" s="299">
        <v>252800</v>
      </c>
      <c r="D1239" s="299">
        <v>283500</v>
      </c>
      <c r="E1239" s="299">
        <v>315500</v>
      </c>
      <c r="F1239" s="301">
        <v>348300</v>
      </c>
    </row>
    <row r="1240" spans="1:6">
      <c r="A1240" s="126" t="s">
        <v>1383</v>
      </c>
      <c r="B1240" s="303">
        <v>204100</v>
      </c>
      <c r="C1240" s="299">
        <v>254400</v>
      </c>
      <c r="D1240" s="299">
        <v>285400</v>
      </c>
      <c r="E1240" s="299">
        <v>317000</v>
      </c>
      <c r="F1240" s="301">
        <v>348800</v>
      </c>
    </row>
    <row r="1241" spans="1:6">
      <c r="A1241" s="126" t="s">
        <v>1384</v>
      </c>
      <c r="B1241" s="303">
        <v>205800</v>
      </c>
      <c r="C1241" s="299">
        <v>256000</v>
      </c>
      <c r="D1241" s="299">
        <v>287300</v>
      </c>
      <c r="E1241" s="299">
        <v>318500</v>
      </c>
      <c r="F1241" s="301">
        <v>349300</v>
      </c>
    </row>
    <row r="1242" spans="1:6">
      <c r="A1242" s="126" t="s">
        <v>1385</v>
      </c>
      <c r="B1242" s="303">
        <v>207500</v>
      </c>
      <c r="C1242" s="299">
        <v>257600</v>
      </c>
      <c r="D1242" s="299">
        <v>289200</v>
      </c>
      <c r="E1242" s="299">
        <v>320000</v>
      </c>
      <c r="F1242" s="301">
        <v>349800</v>
      </c>
    </row>
    <row r="1243" spans="1:6">
      <c r="A1243" s="126" t="s">
        <v>1386</v>
      </c>
      <c r="B1243" s="303">
        <v>208300</v>
      </c>
      <c r="C1243" s="299">
        <v>258400</v>
      </c>
      <c r="D1243" s="299">
        <v>290900</v>
      </c>
      <c r="E1243" s="299">
        <v>321200</v>
      </c>
      <c r="F1243" s="301">
        <v>350400</v>
      </c>
    </row>
    <row r="1244" spans="1:6">
      <c r="A1244" s="126" t="s">
        <v>1387</v>
      </c>
      <c r="B1244" s="303">
        <v>209900</v>
      </c>
      <c r="C1244" s="299">
        <v>260000</v>
      </c>
      <c r="D1244" s="299">
        <v>292700</v>
      </c>
      <c r="E1244" s="299">
        <v>322500</v>
      </c>
      <c r="F1244" s="301">
        <v>350900</v>
      </c>
    </row>
    <row r="1245" spans="1:6">
      <c r="A1245" s="126" t="s">
        <v>1388</v>
      </c>
      <c r="B1245" s="303">
        <v>211500</v>
      </c>
      <c r="C1245" s="299">
        <v>261500</v>
      </c>
      <c r="D1245" s="299">
        <v>294500</v>
      </c>
      <c r="E1245" s="299">
        <v>323800</v>
      </c>
      <c r="F1245" s="301">
        <v>351400</v>
      </c>
    </row>
    <row r="1246" spans="1:6">
      <c r="A1246" s="126" t="s">
        <v>1389</v>
      </c>
      <c r="B1246" s="303">
        <v>213100</v>
      </c>
      <c r="C1246" s="299">
        <v>263100</v>
      </c>
      <c r="D1246" s="299">
        <v>296300</v>
      </c>
      <c r="E1246" s="299">
        <v>325100</v>
      </c>
      <c r="F1246" s="301">
        <v>351900</v>
      </c>
    </row>
    <row r="1247" spans="1:6">
      <c r="A1247" s="126" t="s">
        <v>1390</v>
      </c>
      <c r="B1247" s="299">
        <v>214300</v>
      </c>
      <c r="C1247" s="299">
        <v>264500</v>
      </c>
      <c r="D1247" s="299">
        <v>297600</v>
      </c>
      <c r="E1247" s="299">
        <v>326100</v>
      </c>
      <c r="F1247" s="301">
        <v>352500</v>
      </c>
    </row>
    <row r="1248" spans="1:6">
      <c r="A1248" s="126" t="s">
        <v>1391</v>
      </c>
      <c r="B1248" s="299">
        <v>215900</v>
      </c>
      <c r="C1248" s="299">
        <v>266100</v>
      </c>
      <c r="D1248" s="299">
        <v>299300</v>
      </c>
      <c r="E1248" s="299">
        <v>327300</v>
      </c>
      <c r="F1248" s="301">
        <v>353000</v>
      </c>
    </row>
    <row r="1249" spans="1:6">
      <c r="A1249" s="126" t="s">
        <v>1392</v>
      </c>
      <c r="B1249" s="299">
        <v>217500</v>
      </c>
      <c r="C1249" s="299">
        <v>267600</v>
      </c>
      <c r="D1249" s="299">
        <v>300900</v>
      </c>
      <c r="E1249" s="299">
        <v>328500</v>
      </c>
      <c r="F1249" s="301">
        <v>353500</v>
      </c>
    </row>
    <row r="1250" spans="1:6">
      <c r="A1250" s="126" t="s">
        <v>1393</v>
      </c>
      <c r="B1250" s="299">
        <v>219100</v>
      </c>
      <c r="C1250" s="299">
        <v>269200</v>
      </c>
      <c r="D1250" s="299">
        <v>302600</v>
      </c>
      <c r="E1250" s="299">
        <v>329700</v>
      </c>
      <c r="F1250" s="301">
        <v>354000</v>
      </c>
    </row>
    <row r="1251" spans="1:6">
      <c r="A1251" s="126" t="s">
        <v>1394</v>
      </c>
      <c r="B1251" s="299">
        <v>219600</v>
      </c>
      <c r="C1251" s="299">
        <v>270300</v>
      </c>
      <c r="D1251" s="299">
        <v>303700</v>
      </c>
      <c r="E1251" s="299">
        <v>330700</v>
      </c>
      <c r="F1251" s="301">
        <v>354600</v>
      </c>
    </row>
    <row r="1252" spans="1:6">
      <c r="A1252" s="126" t="s">
        <v>1395</v>
      </c>
      <c r="B1252" s="299">
        <v>221000</v>
      </c>
      <c r="C1252" s="299">
        <v>271800</v>
      </c>
      <c r="D1252" s="299">
        <v>305300</v>
      </c>
      <c r="E1252" s="299">
        <v>331700</v>
      </c>
      <c r="F1252" s="301">
        <v>355100</v>
      </c>
    </row>
    <row r="1253" spans="1:6">
      <c r="A1253" s="126" t="s">
        <v>1396</v>
      </c>
      <c r="B1253" s="299">
        <v>222300</v>
      </c>
      <c r="C1253" s="299">
        <v>273200</v>
      </c>
      <c r="D1253" s="299">
        <v>306800</v>
      </c>
      <c r="E1253" s="299">
        <v>332700</v>
      </c>
      <c r="F1253" s="301">
        <v>355600</v>
      </c>
    </row>
    <row r="1254" spans="1:6">
      <c r="A1254" s="126" t="s">
        <v>1397</v>
      </c>
      <c r="B1254" s="299">
        <v>223700</v>
      </c>
      <c r="C1254" s="299">
        <v>274700</v>
      </c>
      <c r="D1254" s="299">
        <v>308400</v>
      </c>
      <c r="E1254" s="299">
        <v>333700</v>
      </c>
      <c r="F1254" s="301">
        <v>356100</v>
      </c>
    </row>
    <row r="1255" spans="1:6">
      <c r="A1255" s="126" t="s">
        <v>1398</v>
      </c>
      <c r="B1255" s="299">
        <v>224100</v>
      </c>
      <c r="C1255" s="299">
        <v>275500</v>
      </c>
      <c r="D1255" s="299">
        <v>309300</v>
      </c>
      <c r="E1255" s="299">
        <v>334500</v>
      </c>
      <c r="F1255" s="301">
        <v>356700</v>
      </c>
    </row>
    <row r="1256" spans="1:6">
      <c r="A1256" s="126" t="s">
        <v>1399</v>
      </c>
      <c r="B1256" s="299">
        <v>225400</v>
      </c>
      <c r="C1256" s="299">
        <v>277000</v>
      </c>
      <c r="D1256" s="299">
        <v>310900</v>
      </c>
      <c r="E1256" s="299">
        <v>335400</v>
      </c>
      <c r="F1256" s="301">
        <v>357200</v>
      </c>
    </row>
    <row r="1257" spans="1:6">
      <c r="A1257" s="126" t="s">
        <v>1400</v>
      </c>
      <c r="B1257" s="299">
        <v>226700</v>
      </c>
      <c r="C1257" s="299">
        <v>278500</v>
      </c>
      <c r="D1257" s="299">
        <v>312400</v>
      </c>
      <c r="E1257" s="299">
        <v>336300</v>
      </c>
      <c r="F1257" s="301">
        <v>357700</v>
      </c>
    </row>
    <row r="1258" spans="1:6">
      <c r="A1258" s="126" t="s">
        <v>1401</v>
      </c>
      <c r="B1258" s="299">
        <v>228100</v>
      </c>
      <c r="C1258" s="299">
        <v>280000</v>
      </c>
      <c r="D1258" s="299">
        <v>314000</v>
      </c>
      <c r="E1258" s="299">
        <v>337200</v>
      </c>
      <c r="F1258" s="301">
        <v>358200</v>
      </c>
    </row>
    <row r="1259" spans="1:6">
      <c r="A1259" s="126" t="s">
        <v>1402</v>
      </c>
      <c r="B1259" s="299">
        <v>228400</v>
      </c>
      <c r="C1259" s="299">
        <v>280700</v>
      </c>
      <c r="D1259" s="299">
        <v>314900</v>
      </c>
      <c r="E1259" s="299">
        <v>337900</v>
      </c>
      <c r="F1259" s="301">
        <v>358800</v>
      </c>
    </row>
    <row r="1260" spans="1:6">
      <c r="A1260" s="126" t="s">
        <v>1403</v>
      </c>
      <c r="B1260" s="299">
        <v>229600</v>
      </c>
      <c r="C1260" s="299">
        <v>282100</v>
      </c>
      <c r="D1260" s="299">
        <v>316300</v>
      </c>
      <c r="E1260" s="299">
        <v>338700</v>
      </c>
      <c r="F1260" s="301">
        <v>359300</v>
      </c>
    </row>
    <row r="1261" spans="1:6">
      <c r="A1261" s="126" t="s">
        <v>1404</v>
      </c>
      <c r="B1261" s="299">
        <v>230700</v>
      </c>
      <c r="C1261" s="299">
        <v>283500</v>
      </c>
      <c r="D1261" s="299">
        <v>317700</v>
      </c>
      <c r="E1261" s="299">
        <v>339500</v>
      </c>
      <c r="F1261" s="301">
        <v>359800</v>
      </c>
    </row>
    <row r="1262" spans="1:6">
      <c r="A1262" s="126" t="s">
        <v>1405</v>
      </c>
      <c r="B1262" s="299">
        <v>231800</v>
      </c>
      <c r="C1262" s="299">
        <v>284900</v>
      </c>
      <c r="D1262" s="299">
        <v>319100</v>
      </c>
      <c r="E1262" s="299">
        <v>340300</v>
      </c>
      <c r="F1262" s="301">
        <v>360300</v>
      </c>
    </row>
    <row r="1263" spans="1:6">
      <c r="A1263" s="126" t="s">
        <v>1406</v>
      </c>
      <c r="B1263" s="299">
        <v>232000</v>
      </c>
      <c r="C1263" s="299">
        <v>286100</v>
      </c>
      <c r="D1263" s="299">
        <v>320200</v>
      </c>
      <c r="E1263" s="299">
        <v>341000</v>
      </c>
      <c r="F1263" s="301">
        <v>360900</v>
      </c>
    </row>
    <row r="1264" spans="1:6">
      <c r="A1264" s="126" t="s">
        <v>1407</v>
      </c>
      <c r="B1264" s="299">
        <v>233200</v>
      </c>
      <c r="C1264" s="299">
        <v>287500</v>
      </c>
      <c r="D1264" s="299">
        <v>321500</v>
      </c>
      <c r="E1264" s="299">
        <v>341800</v>
      </c>
      <c r="F1264" s="301">
        <v>361400</v>
      </c>
    </row>
    <row r="1265" spans="1:6">
      <c r="A1265" s="126" t="s">
        <v>1408</v>
      </c>
      <c r="B1265" s="299">
        <v>234400</v>
      </c>
      <c r="C1265" s="299">
        <v>288900</v>
      </c>
      <c r="D1265" s="299">
        <v>322800</v>
      </c>
      <c r="E1265" s="299">
        <v>342600</v>
      </c>
      <c r="F1265" s="301">
        <v>361900</v>
      </c>
    </row>
    <row r="1266" spans="1:6">
      <c r="A1266" s="126" t="s">
        <v>1409</v>
      </c>
      <c r="B1266" s="299">
        <v>235600</v>
      </c>
      <c r="C1266" s="299">
        <v>290300</v>
      </c>
      <c r="D1266" s="299">
        <v>324100</v>
      </c>
      <c r="E1266" s="299">
        <v>343400</v>
      </c>
      <c r="F1266" s="301">
        <v>362400</v>
      </c>
    </row>
    <row r="1267" spans="1:6">
      <c r="A1267" s="126" t="s">
        <v>1410</v>
      </c>
      <c r="B1267" s="299">
        <v>236300</v>
      </c>
      <c r="C1267" s="299">
        <v>291200</v>
      </c>
      <c r="D1267" s="299">
        <v>325000</v>
      </c>
      <c r="E1267" s="299">
        <v>344000</v>
      </c>
      <c r="F1267" s="301">
        <v>363000</v>
      </c>
    </row>
    <row r="1268" spans="1:6">
      <c r="A1268" s="126" t="s">
        <v>1411</v>
      </c>
      <c r="B1268" s="299">
        <v>237300</v>
      </c>
      <c r="C1268" s="299">
        <v>292300</v>
      </c>
      <c r="D1268" s="299">
        <v>326100</v>
      </c>
      <c r="E1268" s="299">
        <v>344700</v>
      </c>
      <c r="F1268" s="301">
        <v>363500</v>
      </c>
    </row>
    <row r="1269" spans="1:6">
      <c r="A1269" s="126" t="s">
        <v>1412</v>
      </c>
      <c r="B1269" s="299">
        <v>238200</v>
      </c>
      <c r="C1269" s="299">
        <v>293400</v>
      </c>
      <c r="D1269" s="299">
        <v>327200</v>
      </c>
      <c r="E1269" s="299">
        <v>345400</v>
      </c>
      <c r="F1269" s="301">
        <v>364000</v>
      </c>
    </row>
    <row r="1270" spans="1:6">
      <c r="A1270" s="126" t="s">
        <v>1413</v>
      </c>
      <c r="B1270" s="299">
        <v>239100</v>
      </c>
      <c r="C1270" s="299">
        <v>294500</v>
      </c>
      <c r="D1270" s="299">
        <v>328300</v>
      </c>
      <c r="E1270" s="299">
        <v>346100</v>
      </c>
      <c r="F1270" s="301">
        <v>364500</v>
      </c>
    </row>
    <row r="1271" spans="1:6">
      <c r="A1271" s="126" t="s">
        <v>1414</v>
      </c>
      <c r="B1271" s="299">
        <v>240000</v>
      </c>
      <c r="C1271" s="299">
        <v>295700</v>
      </c>
      <c r="D1271" s="299">
        <v>329200</v>
      </c>
      <c r="E1271" s="299">
        <v>346700</v>
      </c>
      <c r="F1271" s="301">
        <v>365100</v>
      </c>
    </row>
    <row r="1272" spans="1:6">
      <c r="A1272" s="126" t="s">
        <v>1415</v>
      </c>
      <c r="B1272" s="299">
        <v>240900</v>
      </c>
      <c r="C1272" s="299">
        <v>296700</v>
      </c>
      <c r="D1272" s="299">
        <v>330200</v>
      </c>
      <c r="E1272" s="299">
        <v>347200</v>
      </c>
      <c r="F1272" s="301">
        <v>365600</v>
      </c>
    </row>
    <row r="1273" spans="1:6">
      <c r="A1273" s="126" t="s">
        <v>1416</v>
      </c>
      <c r="B1273" s="299">
        <v>241800</v>
      </c>
      <c r="C1273" s="299">
        <v>297600</v>
      </c>
      <c r="D1273" s="299">
        <v>331200</v>
      </c>
      <c r="E1273" s="299">
        <v>347700</v>
      </c>
      <c r="F1273" s="301">
        <v>366100</v>
      </c>
    </row>
    <row r="1274" spans="1:6">
      <c r="A1274" s="126" t="s">
        <v>1417</v>
      </c>
      <c r="B1274" s="299">
        <v>242700</v>
      </c>
      <c r="C1274" s="299">
        <v>298600</v>
      </c>
      <c r="D1274" s="299">
        <v>332200</v>
      </c>
      <c r="E1274" s="299">
        <v>348200</v>
      </c>
      <c r="F1274" s="301">
        <v>366600</v>
      </c>
    </row>
    <row r="1275" spans="1:6">
      <c r="A1275" s="126" t="s">
        <v>1418</v>
      </c>
      <c r="B1275" s="299">
        <v>242800</v>
      </c>
      <c r="C1275" s="299">
        <v>298900</v>
      </c>
      <c r="D1275" s="299">
        <v>332900</v>
      </c>
      <c r="E1275" s="299">
        <v>348700</v>
      </c>
      <c r="F1275" s="301">
        <v>367200</v>
      </c>
    </row>
    <row r="1276" spans="1:6">
      <c r="A1276" s="126" t="s">
        <v>1419</v>
      </c>
      <c r="B1276" s="299">
        <v>243700</v>
      </c>
      <c r="C1276" s="299">
        <v>299800</v>
      </c>
      <c r="D1276" s="299">
        <v>333700</v>
      </c>
      <c r="E1276" s="299">
        <v>349200</v>
      </c>
      <c r="F1276" s="301">
        <v>367700</v>
      </c>
    </row>
    <row r="1277" spans="1:6">
      <c r="A1277" s="126" t="s">
        <v>1420</v>
      </c>
      <c r="B1277" s="299">
        <v>244500</v>
      </c>
      <c r="C1277" s="299">
        <v>300700</v>
      </c>
      <c r="D1277" s="299">
        <v>334500</v>
      </c>
      <c r="E1277" s="299">
        <v>349700</v>
      </c>
      <c r="F1277" s="301">
        <v>368200</v>
      </c>
    </row>
    <row r="1278" spans="1:6">
      <c r="A1278" s="126" t="s">
        <v>1421</v>
      </c>
      <c r="B1278" s="299">
        <v>245300</v>
      </c>
      <c r="C1278" s="299">
        <v>301600</v>
      </c>
      <c r="D1278" s="299">
        <v>335300</v>
      </c>
      <c r="E1278" s="299">
        <v>350200</v>
      </c>
      <c r="F1278" s="301">
        <v>368700</v>
      </c>
    </row>
    <row r="1279" spans="1:6">
      <c r="A1279" s="126" t="s">
        <v>1422</v>
      </c>
      <c r="B1279" s="299">
        <v>245800</v>
      </c>
      <c r="C1279" s="299">
        <v>302300</v>
      </c>
      <c r="D1279" s="299">
        <v>335800</v>
      </c>
      <c r="E1279" s="299">
        <v>350700</v>
      </c>
      <c r="F1279" s="301">
        <v>369300</v>
      </c>
    </row>
    <row r="1280" spans="1:6">
      <c r="A1280" s="126" t="s">
        <v>1423</v>
      </c>
      <c r="B1280" s="299">
        <v>246400</v>
      </c>
      <c r="C1280" s="299">
        <v>303000</v>
      </c>
      <c r="D1280" s="299">
        <v>336500</v>
      </c>
      <c r="E1280" s="299"/>
      <c r="F1280" s="301"/>
    </row>
    <row r="1281" spans="1:6">
      <c r="A1281" s="126" t="s">
        <v>1424</v>
      </c>
      <c r="B1281" s="299">
        <v>247000</v>
      </c>
      <c r="C1281" s="299">
        <v>303600</v>
      </c>
      <c r="D1281" s="299">
        <v>337200</v>
      </c>
      <c r="E1281" s="299"/>
      <c r="F1281" s="301"/>
    </row>
    <row r="1282" spans="1:6">
      <c r="A1282" s="126" t="s">
        <v>1425</v>
      </c>
      <c r="B1282" s="299">
        <v>247600</v>
      </c>
      <c r="C1282" s="299">
        <v>304300</v>
      </c>
      <c r="D1282" s="299">
        <v>337900</v>
      </c>
      <c r="E1282" s="299"/>
      <c r="F1282" s="301"/>
    </row>
    <row r="1283" spans="1:6">
      <c r="A1283" s="126" t="s">
        <v>1426</v>
      </c>
      <c r="B1283" s="299">
        <v>247700</v>
      </c>
      <c r="C1283" s="299">
        <v>304400</v>
      </c>
      <c r="D1283" s="299">
        <v>338200</v>
      </c>
      <c r="E1283" s="171"/>
      <c r="F1283" s="172"/>
    </row>
    <row r="1284" spans="1:6">
      <c r="A1284" s="126" t="s">
        <v>1427</v>
      </c>
      <c r="B1284" s="299">
        <v>248200</v>
      </c>
      <c r="C1284" s="299">
        <v>305000</v>
      </c>
      <c r="D1284" s="299">
        <v>338800</v>
      </c>
      <c r="E1284" s="171"/>
      <c r="F1284" s="172"/>
    </row>
    <row r="1285" spans="1:6">
      <c r="A1285" s="126" t="s">
        <v>1428</v>
      </c>
      <c r="B1285" s="299">
        <v>248600</v>
      </c>
      <c r="C1285" s="299">
        <v>305600</v>
      </c>
      <c r="D1285" s="299">
        <v>339400</v>
      </c>
      <c r="E1285" s="171"/>
      <c r="F1285" s="172"/>
    </row>
    <row r="1286" spans="1:6">
      <c r="A1286" s="126" t="s">
        <v>1429</v>
      </c>
      <c r="B1286" s="299">
        <v>249000</v>
      </c>
      <c r="C1286" s="299">
        <v>306200</v>
      </c>
      <c r="D1286" s="299">
        <v>340000</v>
      </c>
      <c r="E1286" s="171"/>
      <c r="F1286" s="172"/>
    </row>
    <row r="1287" spans="1:6">
      <c r="A1287" s="126" t="s">
        <v>1430</v>
      </c>
      <c r="B1287" s="299">
        <v>249400</v>
      </c>
      <c r="C1287" s="299">
        <v>306800</v>
      </c>
      <c r="D1287" s="299">
        <v>340500</v>
      </c>
      <c r="E1287" s="171"/>
      <c r="F1287" s="172"/>
    </row>
    <row r="1288" spans="1:6">
      <c r="A1288" s="126" t="s">
        <v>1431</v>
      </c>
      <c r="B1288" s="299">
        <v>249900</v>
      </c>
      <c r="C1288" s="299">
        <v>307300</v>
      </c>
      <c r="D1288" s="299">
        <v>341100</v>
      </c>
      <c r="E1288" s="171"/>
      <c r="F1288" s="172"/>
    </row>
    <row r="1289" spans="1:6">
      <c r="A1289" s="126" t="s">
        <v>1432</v>
      </c>
      <c r="B1289" s="299">
        <v>250300</v>
      </c>
      <c r="C1289" s="299">
        <v>307800</v>
      </c>
      <c r="D1289" s="299">
        <v>341700</v>
      </c>
      <c r="E1289" s="171"/>
      <c r="F1289" s="172"/>
    </row>
    <row r="1290" spans="1:6">
      <c r="A1290" s="126" t="s">
        <v>1433</v>
      </c>
      <c r="B1290" s="299">
        <v>250700</v>
      </c>
      <c r="C1290" s="299">
        <v>308300</v>
      </c>
      <c r="D1290" s="299">
        <v>342300</v>
      </c>
      <c r="E1290" s="171"/>
      <c r="F1290" s="172"/>
    </row>
    <row r="1291" spans="1:6">
      <c r="A1291" s="126" t="s">
        <v>1434</v>
      </c>
      <c r="B1291" s="299">
        <v>251000</v>
      </c>
      <c r="C1291" s="299">
        <v>308900</v>
      </c>
      <c r="D1291" s="299">
        <v>342500</v>
      </c>
      <c r="E1291" s="171"/>
      <c r="F1291" s="172"/>
    </row>
    <row r="1292" spans="1:6">
      <c r="A1292" s="126" t="s">
        <v>1435</v>
      </c>
      <c r="B1292" s="299">
        <v>251400</v>
      </c>
      <c r="C1292" s="299">
        <v>309400</v>
      </c>
      <c r="D1292" s="299">
        <v>343000</v>
      </c>
      <c r="E1292" s="171"/>
      <c r="F1292" s="172"/>
    </row>
    <row r="1293" spans="1:6">
      <c r="A1293" s="126" t="s">
        <v>1436</v>
      </c>
      <c r="B1293" s="299">
        <v>251800</v>
      </c>
      <c r="C1293" s="299">
        <v>309800</v>
      </c>
      <c r="D1293" s="299">
        <v>343500</v>
      </c>
      <c r="E1293" s="171"/>
      <c r="F1293" s="172"/>
    </row>
    <row r="1294" spans="1:6">
      <c r="A1294" s="126" t="s">
        <v>1437</v>
      </c>
      <c r="B1294" s="299">
        <v>252200</v>
      </c>
      <c r="C1294" s="299">
        <v>310200</v>
      </c>
      <c r="D1294" s="299">
        <v>344000</v>
      </c>
      <c r="E1294" s="171"/>
      <c r="F1294" s="172"/>
    </row>
    <row r="1295" spans="1:6">
      <c r="A1295" s="126" t="s">
        <v>1438</v>
      </c>
      <c r="B1295" s="299">
        <v>252500</v>
      </c>
      <c r="C1295" s="304">
        <v>310300</v>
      </c>
      <c r="D1295" s="304">
        <v>344300</v>
      </c>
      <c r="E1295" s="305"/>
      <c r="F1295" s="306"/>
    </row>
    <row r="1296" spans="1:6">
      <c r="A1296" s="126" t="s">
        <v>1439</v>
      </c>
      <c r="B1296" s="299">
        <v>252800</v>
      </c>
      <c r="C1296" s="299">
        <v>310800</v>
      </c>
      <c r="D1296" s="299"/>
      <c r="E1296" s="305"/>
      <c r="F1296" s="306"/>
    </row>
    <row r="1297" spans="1:6">
      <c r="A1297" s="126" t="s">
        <v>1440</v>
      </c>
      <c r="B1297" s="299">
        <v>253100</v>
      </c>
      <c r="C1297" s="299">
        <v>311300</v>
      </c>
      <c r="D1297" s="299"/>
      <c r="E1297" s="305"/>
      <c r="F1297" s="306"/>
    </row>
    <row r="1298" spans="1:6">
      <c r="A1298" s="126" t="s">
        <v>1441</v>
      </c>
      <c r="B1298" s="299">
        <v>253400</v>
      </c>
      <c r="C1298" s="299">
        <v>311800</v>
      </c>
      <c r="D1298" s="299"/>
      <c r="E1298" s="305"/>
      <c r="F1298" s="306"/>
    </row>
    <row r="1299" spans="1:6">
      <c r="A1299" s="143" t="s">
        <v>1442</v>
      </c>
      <c r="B1299" s="307">
        <v>253500</v>
      </c>
      <c r="C1299" s="307">
        <v>311900</v>
      </c>
      <c r="D1299" s="308"/>
      <c r="E1299" s="308"/>
      <c r="F1299" s="309"/>
    </row>
  </sheetData>
  <sheetProtection selectLockedCells="1" selectUnlockedCells="1"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48"/>
  <sheetViews>
    <sheetView tabSelected="1" view="pageBreakPreview" zoomScaleNormal="100" zoomScaleSheetLayoutView="100" workbookViewId="0">
      <selection activeCell="AR14" sqref="AR14"/>
    </sheetView>
  </sheetViews>
  <sheetFormatPr defaultColWidth="8.875" defaultRowHeight="13.5"/>
  <cols>
    <col min="1" max="1" width="3.875" customWidth="1"/>
    <col min="2" max="2" width="3" customWidth="1"/>
    <col min="3" max="4" width="3.5" customWidth="1"/>
    <col min="5" max="5" width="3" customWidth="1"/>
    <col min="6" max="6" width="2.125" customWidth="1"/>
    <col min="7" max="7" width="3.875" customWidth="1"/>
    <col min="8" max="8" width="2.875" customWidth="1"/>
    <col min="9" max="9" width="3.125" customWidth="1"/>
    <col min="10" max="12" width="3.625" customWidth="1"/>
    <col min="13" max="18" width="2.5" customWidth="1"/>
    <col min="19" max="20" width="1.5" customWidth="1"/>
    <col min="21" max="26" width="2.5" customWidth="1"/>
    <col min="27" max="34" width="1.5" customWidth="1"/>
    <col min="35" max="35" width="4" customWidth="1"/>
    <col min="36" max="36" width="2.5" customWidth="1"/>
    <col min="37" max="37" width="2.5" hidden="1" customWidth="1"/>
    <col min="38" max="43" width="2.5" customWidth="1"/>
    <col min="44" max="44" width="2.125" customWidth="1"/>
    <col min="45" max="46" width="2.5" customWidth="1"/>
    <col min="47" max="47" width="1.875" customWidth="1"/>
    <col min="48" max="49" width="2.5" customWidth="1"/>
  </cols>
  <sheetData>
    <row r="1" spans="1:51" ht="14.25" thickBot="1">
      <c r="D1" s="279" t="s">
        <v>3</v>
      </c>
    </row>
    <row r="2" spans="1:51" ht="21.75" thickBot="1">
      <c r="A2" s="584" t="s">
        <v>0</v>
      </c>
      <c r="B2" s="584"/>
      <c r="C2" s="584"/>
      <c r="D2" s="584"/>
      <c r="E2" s="584"/>
      <c r="F2" s="584"/>
      <c r="G2" s="582" t="s">
        <v>1564</v>
      </c>
      <c r="H2" s="582"/>
      <c r="I2" s="583"/>
      <c r="J2" s="695"/>
      <c r="K2" s="696"/>
      <c r="L2" s="696"/>
      <c r="M2" s="696"/>
      <c r="N2" s="697"/>
      <c r="O2" s="581" t="s">
        <v>1</v>
      </c>
      <c r="P2" s="582"/>
      <c r="Q2" s="583"/>
      <c r="R2" s="692"/>
      <c r="S2" s="693"/>
      <c r="T2" s="693"/>
      <c r="U2" s="693"/>
      <c r="V2" s="693"/>
      <c r="W2" s="694"/>
      <c r="AX2" t="s">
        <v>1568</v>
      </c>
      <c r="AY2" t="s">
        <v>1565</v>
      </c>
    </row>
    <row r="3" spans="1:51" ht="17.25" customHeight="1">
      <c r="A3" s="699" t="s">
        <v>1604</v>
      </c>
      <c r="B3" s="700"/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660" t="s">
        <v>4</v>
      </c>
      <c r="O3" s="660"/>
      <c r="P3" s="661">
        <v>6</v>
      </c>
      <c r="Q3" s="661"/>
      <c r="R3" s="110" t="s">
        <v>5</v>
      </c>
      <c r="S3" s="662">
        <v>9</v>
      </c>
      <c r="T3" s="662"/>
      <c r="U3" s="110" t="s">
        <v>6</v>
      </c>
      <c r="V3" s="205">
        <v>1</v>
      </c>
      <c r="W3" s="110" t="s">
        <v>7</v>
      </c>
      <c r="AX3" t="s">
        <v>1569</v>
      </c>
      <c r="AY3" t="s">
        <v>1567</v>
      </c>
    </row>
    <row r="4" spans="1:51">
      <c r="A4" s="665" t="s">
        <v>8</v>
      </c>
      <c r="B4" s="666"/>
      <c r="C4" s="666"/>
      <c r="D4" s="666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7"/>
      <c r="R4" s="667"/>
      <c r="S4" s="667"/>
      <c r="T4" s="667"/>
      <c r="U4" s="667"/>
      <c r="V4" s="667"/>
      <c r="W4" s="667"/>
      <c r="AX4" t="s">
        <v>1570</v>
      </c>
      <c r="AY4" t="s">
        <v>1566</v>
      </c>
    </row>
    <row r="5" spans="1:51" s="188" customFormat="1" ht="42" customHeight="1">
      <c r="A5" s="668" t="s">
        <v>9</v>
      </c>
      <c r="B5" s="669"/>
      <c r="C5" s="669"/>
      <c r="D5" s="670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1"/>
      <c r="AS5" s="189"/>
      <c r="AT5" s="190"/>
      <c r="AU5" s="190"/>
      <c r="AV5" s="190"/>
      <c r="AX5" s="188" t="s">
        <v>1571</v>
      </c>
      <c r="AY5" s="188" t="s">
        <v>1607</v>
      </c>
    </row>
    <row r="6" spans="1:51" ht="30.75" customHeight="1">
      <c r="A6" s="672"/>
      <c r="B6" s="673"/>
      <c r="C6" s="673"/>
      <c r="D6" s="673"/>
      <c r="E6" s="316"/>
      <c r="F6" s="191" t="s">
        <v>5</v>
      </c>
      <c r="G6" s="317"/>
      <c r="H6" s="191" t="s">
        <v>6</v>
      </c>
      <c r="I6" s="317"/>
      <c r="J6" s="191" t="s">
        <v>7</v>
      </c>
      <c r="K6" s="191" t="s">
        <v>10</v>
      </c>
      <c r="L6" s="173"/>
      <c r="M6" s="191" t="s">
        <v>11</v>
      </c>
      <c r="N6" s="192" t="s">
        <v>12</v>
      </c>
      <c r="O6" s="174"/>
      <c r="P6" s="677" t="s">
        <v>13</v>
      </c>
      <c r="Q6" s="677"/>
      <c r="R6" s="113"/>
      <c r="S6" s="702"/>
      <c r="T6" s="702"/>
      <c r="U6" s="677" t="s">
        <v>14</v>
      </c>
      <c r="V6" s="677"/>
      <c r="W6" s="114"/>
      <c r="X6" s="13"/>
      <c r="AX6" t="s">
        <v>1572</v>
      </c>
      <c r="AY6" t="s">
        <v>1608</v>
      </c>
    </row>
    <row r="7" spans="1:51">
      <c r="A7" s="674" t="s">
        <v>8</v>
      </c>
      <c r="B7" s="675"/>
      <c r="C7" s="675"/>
      <c r="D7" s="675"/>
      <c r="E7" s="676"/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594" t="s">
        <v>15</v>
      </c>
      <c r="Y7" s="595"/>
      <c r="Z7" s="595"/>
      <c r="AA7" s="595"/>
      <c r="AB7" s="595"/>
      <c r="AC7" s="595"/>
      <c r="AD7" s="595"/>
      <c r="AE7" s="595"/>
      <c r="AF7" s="595"/>
      <c r="AG7" s="595"/>
      <c r="AH7" s="595"/>
      <c r="AI7" s="596"/>
      <c r="AX7" t="s">
        <v>1573</v>
      </c>
      <c r="AY7" t="s">
        <v>1603</v>
      </c>
    </row>
    <row r="8" spans="1:51" ht="16.5" customHeight="1">
      <c r="A8" s="689" t="s">
        <v>16</v>
      </c>
      <c r="B8" s="690"/>
      <c r="C8" s="690"/>
      <c r="D8" s="690"/>
      <c r="E8" s="691" t="s">
        <v>17</v>
      </c>
      <c r="F8" s="691"/>
      <c r="G8" s="678"/>
      <c r="H8" s="678"/>
      <c r="I8" s="678"/>
      <c r="J8" s="678"/>
      <c r="K8" s="678"/>
      <c r="L8" s="679"/>
      <c r="M8" s="679"/>
      <c r="N8" s="679"/>
      <c r="O8" s="679"/>
      <c r="P8" s="679"/>
      <c r="Q8" s="679"/>
      <c r="R8" s="679"/>
      <c r="S8" s="679"/>
      <c r="T8" s="679"/>
      <c r="U8" s="679"/>
      <c r="V8" s="679"/>
      <c r="W8" s="680"/>
      <c r="X8" s="681"/>
      <c r="Y8" s="682"/>
      <c r="Z8" s="682"/>
      <c r="AA8" s="682"/>
      <c r="AB8" s="682"/>
      <c r="AC8" s="682"/>
      <c r="AD8" s="682"/>
      <c r="AE8" s="682"/>
      <c r="AF8" s="682"/>
      <c r="AG8" s="682"/>
      <c r="AH8" s="682"/>
      <c r="AI8" s="683"/>
      <c r="AX8" t="s">
        <v>1574</v>
      </c>
      <c r="AY8" t="s">
        <v>1605</v>
      </c>
    </row>
    <row r="9" spans="1:51" ht="30" customHeight="1">
      <c r="A9" s="687"/>
      <c r="B9" s="688"/>
      <c r="C9" s="688"/>
      <c r="D9" s="688"/>
      <c r="E9" s="688"/>
      <c r="F9" s="688"/>
      <c r="G9" s="688"/>
      <c r="H9" s="688"/>
      <c r="I9" s="688"/>
      <c r="J9" s="688"/>
      <c r="K9" s="688"/>
      <c r="L9" s="688"/>
      <c r="M9" s="688"/>
      <c r="N9" s="688"/>
      <c r="O9" s="688"/>
      <c r="P9" s="688"/>
      <c r="Q9" s="688"/>
      <c r="R9" s="688"/>
      <c r="S9" s="688"/>
      <c r="T9" s="688"/>
      <c r="U9" s="688"/>
      <c r="V9" s="688"/>
      <c r="W9" s="688"/>
      <c r="X9" s="684"/>
      <c r="Y9" s="685"/>
      <c r="Z9" s="685"/>
      <c r="AA9" s="685"/>
      <c r="AB9" s="685"/>
      <c r="AC9" s="685"/>
      <c r="AD9" s="685"/>
      <c r="AE9" s="685"/>
      <c r="AF9" s="685"/>
      <c r="AG9" s="685"/>
      <c r="AH9" s="685"/>
      <c r="AI9" s="686"/>
      <c r="AX9" t="s">
        <v>1575</v>
      </c>
    </row>
    <row r="10" spans="1:51">
      <c r="A10" s="674" t="s">
        <v>8</v>
      </c>
      <c r="B10" s="675"/>
      <c r="C10" s="675"/>
      <c r="D10" s="675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6"/>
      <c r="Q10" s="676"/>
      <c r="R10" s="676"/>
      <c r="S10" s="676"/>
      <c r="T10" s="676"/>
      <c r="U10" s="676"/>
      <c r="V10" s="676"/>
      <c r="W10" s="676"/>
      <c r="X10" s="594" t="s">
        <v>15</v>
      </c>
      <c r="Y10" s="595"/>
      <c r="Z10" s="595"/>
      <c r="AA10" s="595"/>
      <c r="AB10" s="595"/>
      <c r="AC10" s="595"/>
      <c r="AD10" s="595"/>
      <c r="AE10" s="595"/>
      <c r="AF10" s="595"/>
      <c r="AG10" s="595"/>
      <c r="AH10" s="595"/>
      <c r="AI10" s="596"/>
      <c r="AX10" t="s">
        <v>1576</v>
      </c>
    </row>
    <row r="11" spans="1:51">
      <c r="A11" s="689" t="s">
        <v>16</v>
      </c>
      <c r="B11" s="690"/>
      <c r="C11" s="690"/>
      <c r="D11" s="690"/>
      <c r="E11" s="691" t="s">
        <v>17</v>
      </c>
      <c r="F11" s="691"/>
      <c r="G11" s="678"/>
      <c r="H11" s="678"/>
      <c r="I11" s="678"/>
      <c r="J11" s="678"/>
      <c r="K11" s="678"/>
      <c r="L11" s="698" t="s">
        <v>18</v>
      </c>
      <c r="M11" s="698"/>
      <c r="N11" s="698"/>
      <c r="O11" s="698"/>
      <c r="P11" s="698"/>
      <c r="Q11" s="698"/>
      <c r="R11" s="698"/>
      <c r="S11" s="698"/>
      <c r="T11" s="698"/>
      <c r="U11" s="698"/>
      <c r="V11" s="698"/>
      <c r="W11" s="698"/>
      <c r="X11" s="681"/>
      <c r="Y11" s="682"/>
      <c r="Z11" s="682"/>
      <c r="AA11" s="682"/>
      <c r="AB11" s="682"/>
      <c r="AC11" s="682"/>
      <c r="AD11" s="682"/>
      <c r="AE11" s="682"/>
      <c r="AF11" s="682"/>
      <c r="AG11" s="682"/>
      <c r="AH11" s="682"/>
      <c r="AI11" s="683"/>
      <c r="AX11" t="s">
        <v>1577</v>
      </c>
    </row>
    <row r="12" spans="1:51" ht="30" customHeight="1">
      <c r="A12" s="687"/>
      <c r="B12" s="688"/>
      <c r="C12" s="688"/>
      <c r="D12" s="688"/>
      <c r="E12" s="688"/>
      <c r="F12" s="688"/>
      <c r="G12" s="688"/>
      <c r="H12" s="688"/>
      <c r="I12" s="688"/>
      <c r="J12" s="688"/>
      <c r="K12" s="688"/>
      <c r="L12" s="688"/>
      <c r="M12" s="688"/>
      <c r="N12" s="688"/>
      <c r="O12" s="688"/>
      <c r="P12" s="688"/>
      <c r="Q12" s="688"/>
      <c r="R12" s="688"/>
      <c r="S12" s="688"/>
      <c r="T12" s="688"/>
      <c r="U12" s="688"/>
      <c r="V12" s="688"/>
      <c r="W12" s="688"/>
      <c r="X12" s="684"/>
      <c r="Y12" s="685"/>
      <c r="Z12" s="685"/>
      <c r="AA12" s="685"/>
      <c r="AB12" s="685"/>
      <c r="AC12" s="685"/>
      <c r="AD12" s="685"/>
      <c r="AE12" s="685"/>
      <c r="AF12" s="685"/>
      <c r="AG12" s="685"/>
      <c r="AH12" s="685"/>
      <c r="AI12" s="686"/>
      <c r="AX12" t="s">
        <v>1578</v>
      </c>
    </row>
    <row r="13" spans="1:51" ht="12.75" customHeight="1">
      <c r="AX13" t="s">
        <v>1579</v>
      </c>
    </row>
    <row r="14" spans="1:51" ht="22.5" customHeight="1">
      <c r="A14" s="635" t="s">
        <v>19</v>
      </c>
      <c r="B14" s="635"/>
      <c r="C14" s="635"/>
      <c r="D14" s="635"/>
      <c r="E14" s="635"/>
      <c r="F14" s="635"/>
      <c r="G14" s="635" t="s">
        <v>20</v>
      </c>
      <c r="H14" s="635"/>
      <c r="I14" s="635"/>
      <c r="J14" s="635"/>
      <c r="K14" s="635"/>
      <c r="L14" s="635"/>
      <c r="M14" s="636" t="s">
        <v>21</v>
      </c>
      <c r="N14" s="637"/>
      <c r="O14" s="637"/>
      <c r="P14" s="637"/>
      <c r="Q14" s="637"/>
      <c r="R14" s="637"/>
      <c r="S14" s="637"/>
      <c r="T14" s="637"/>
      <c r="U14" s="637"/>
      <c r="V14" s="637"/>
      <c r="W14" s="637"/>
      <c r="X14" s="637"/>
      <c r="Y14" s="637"/>
      <c r="Z14" s="637"/>
      <c r="AA14" s="637"/>
      <c r="AB14" s="637"/>
      <c r="AC14" s="637"/>
      <c r="AD14" s="637"/>
      <c r="AE14" s="637"/>
      <c r="AF14" s="637"/>
      <c r="AG14" s="637"/>
      <c r="AH14" s="637"/>
      <c r="AI14" s="638"/>
      <c r="AX14" t="s">
        <v>1580</v>
      </c>
    </row>
    <row r="15" spans="1:51" ht="12.75" customHeight="1">
      <c r="A15" s="193" t="s">
        <v>22</v>
      </c>
      <c r="B15" s="194" t="s">
        <v>5</v>
      </c>
      <c r="C15" s="194"/>
      <c r="D15" s="194" t="s">
        <v>6</v>
      </c>
      <c r="E15" s="194"/>
      <c r="F15" s="195"/>
      <c r="G15" s="193" t="s">
        <v>22</v>
      </c>
      <c r="H15" s="226" t="s">
        <v>5</v>
      </c>
      <c r="I15" s="194"/>
      <c r="J15" s="194" t="s">
        <v>6</v>
      </c>
      <c r="K15" s="194"/>
      <c r="L15" s="195"/>
      <c r="M15" s="639"/>
      <c r="N15" s="640"/>
      <c r="O15" s="640"/>
      <c r="P15" s="640"/>
      <c r="Q15" s="640"/>
      <c r="R15" s="640"/>
      <c r="S15" s="640"/>
      <c r="T15" s="640"/>
      <c r="U15" s="640"/>
      <c r="V15" s="640"/>
      <c r="W15" s="640"/>
      <c r="X15" s="640"/>
      <c r="Y15" s="640"/>
      <c r="Z15" s="640"/>
      <c r="AA15" s="640"/>
      <c r="AB15" s="640"/>
      <c r="AC15" s="640"/>
      <c r="AD15" s="640"/>
      <c r="AE15" s="640"/>
      <c r="AF15" s="640"/>
      <c r="AG15" s="640"/>
      <c r="AH15" s="640"/>
      <c r="AI15" s="641"/>
      <c r="AX15" t="s">
        <v>1581</v>
      </c>
    </row>
    <row r="16" spans="1:51" ht="18.75" customHeight="1">
      <c r="A16" s="178"/>
      <c r="B16" s="215"/>
      <c r="C16" s="4"/>
      <c r="D16" s="217"/>
      <c r="E16" s="4"/>
      <c r="F16" s="39"/>
      <c r="G16" s="178"/>
      <c r="H16" s="225"/>
      <c r="I16" s="4"/>
      <c r="J16" s="217"/>
      <c r="K16" s="4"/>
      <c r="L16" s="39"/>
      <c r="M16" s="657"/>
      <c r="N16" s="658"/>
      <c r="O16" s="658"/>
      <c r="P16" s="658"/>
      <c r="Q16" s="658"/>
      <c r="R16" s="658"/>
      <c r="S16" s="658"/>
      <c r="T16" s="658"/>
      <c r="U16" s="658"/>
      <c r="V16" s="658"/>
      <c r="W16" s="663" t="s">
        <v>23</v>
      </c>
      <c r="X16" s="663"/>
      <c r="Y16" s="663"/>
      <c r="Z16" s="663"/>
      <c r="AA16" s="663"/>
      <c r="AB16" s="663"/>
      <c r="AC16" s="663"/>
      <c r="AD16" s="663"/>
      <c r="AE16" s="663"/>
      <c r="AF16" s="663"/>
      <c r="AG16" s="663"/>
      <c r="AH16" s="663"/>
      <c r="AI16" s="664"/>
      <c r="AX16" t="s">
        <v>1582</v>
      </c>
    </row>
    <row r="17" spans="1:50" ht="18.75" customHeight="1">
      <c r="A17" s="178"/>
      <c r="B17" s="215"/>
      <c r="C17" s="4"/>
      <c r="D17" s="217"/>
      <c r="E17" s="4"/>
      <c r="F17" s="39"/>
      <c r="G17" s="178"/>
      <c r="H17" s="225"/>
      <c r="I17" s="4"/>
      <c r="J17" s="217"/>
      <c r="K17" s="4"/>
      <c r="L17" s="39"/>
      <c r="M17" s="657"/>
      <c r="N17" s="658"/>
      <c r="O17" s="658"/>
      <c r="P17" s="658"/>
      <c r="Q17" s="658"/>
      <c r="R17" s="658"/>
      <c r="S17" s="658"/>
      <c r="T17" s="658"/>
      <c r="U17" s="658"/>
      <c r="V17" s="658"/>
      <c r="W17" s="663" t="s">
        <v>24</v>
      </c>
      <c r="X17" s="663"/>
      <c r="Y17" s="663"/>
      <c r="Z17" s="663"/>
      <c r="AA17" s="663"/>
      <c r="AB17" s="663"/>
      <c r="AC17" s="663"/>
      <c r="AD17" s="663"/>
      <c r="AE17" s="663"/>
      <c r="AF17" s="663"/>
      <c r="AG17" s="663"/>
      <c r="AH17" s="663"/>
      <c r="AI17" s="664"/>
      <c r="AX17" t="s">
        <v>1583</v>
      </c>
    </row>
    <row r="18" spans="1:50" ht="18.75" customHeight="1">
      <c r="A18" s="318"/>
      <c r="B18" s="319"/>
      <c r="C18" s="4"/>
      <c r="D18" s="320"/>
      <c r="E18" s="4"/>
      <c r="F18" s="39"/>
      <c r="G18" s="318"/>
      <c r="H18" s="321"/>
      <c r="I18" s="4"/>
      <c r="J18" s="320"/>
      <c r="K18" s="4"/>
      <c r="L18" s="39"/>
      <c r="M18" s="648"/>
      <c r="N18" s="649"/>
      <c r="O18" s="649"/>
      <c r="P18" s="649"/>
      <c r="Q18" s="649"/>
      <c r="R18" s="649"/>
      <c r="S18" s="649"/>
      <c r="T18" s="649"/>
      <c r="U18" s="649"/>
      <c r="V18" s="649"/>
      <c r="W18" s="649" t="s">
        <v>25</v>
      </c>
      <c r="X18" s="649"/>
      <c r="Y18" s="649"/>
      <c r="Z18" s="649"/>
      <c r="AA18" s="649"/>
      <c r="AB18" s="649"/>
      <c r="AC18" s="649"/>
      <c r="AD18" s="649"/>
      <c r="AE18" s="649"/>
      <c r="AF18" s="649"/>
      <c r="AG18" s="649"/>
      <c r="AH18" s="649"/>
      <c r="AI18" s="650"/>
      <c r="AK18" t="str">
        <f t="shared" ref="AK18:AK23" si="0">SUBSTITUTE(SUBSTITUTE(SUBSTITUTE(G18,"昭和","S"),"平成","H"),"令和","R")</f>
        <v/>
      </c>
      <c r="AX18" t="s">
        <v>1584</v>
      </c>
    </row>
    <row r="19" spans="1:50" ht="18.75" customHeight="1">
      <c r="A19" s="318"/>
      <c r="B19" s="319"/>
      <c r="C19" s="4"/>
      <c r="D19" s="320"/>
      <c r="E19" s="4"/>
      <c r="F19" s="39"/>
      <c r="G19" s="318"/>
      <c r="H19" s="321"/>
      <c r="I19" s="4"/>
      <c r="J19" s="320"/>
      <c r="K19" s="4"/>
      <c r="L19" s="39"/>
      <c r="M19" s="648" t="s">
        <v>26</v>
      </c>
      <c r="N19" s="649"/>
      <c r="O19" s="649"/>
      <c r="P19" s="649"/>
      <c r="Q19" s="649"/>
      <c r="R19" s="649"/>
      <c r="S19" s="649"/>
      <c r="T19" s="649"/>
      <c r="U19" s="649"/>
      <c r="V19" s="649"/>
      <c r="W19" s="649"/>
      <c r="X19" s="649"/>
      <c r="Y19" s="649"/>
      <c r="Z19" s="649"/>
      <c r="AA19" s="649"/>
      <c r="AB19" s="649"/>
      <c r="AC19" s="649"/>
      <c r="AD19" s="649"/>
      <c r="AE19" s="649"/>
      <c r="AF19" s="649"/>
      <c r="AG19" s="649"/>
      <c r="AH19" s="649"/>
      <c r="AI19" s="650"/>
      <c r="AK19" t="str">
        <f t="shared" si="0"/>
        <v/>
      </c>
      <c r="AX19" t="s">
        <v>1585</v>
      </c>
    </row>
    <row r="20" spans="1:50" ht="18.75" customHeight="1">
      <c r="A20" s="178"/>
      <c r="B20" s="215"/>
      <c r="C20" s="4"/>
      <c r="D20" s="217"/>
      <c r="E20" s="4"/>
      <c r="F20" s="39"/>
      <c r="G20" s="178"/>
      <c r="H20" s="225"/>
      <c r="I20" s="4"/>
      <c r="J20" s="217"/>
      <c r="K20" s="4"/>
      <c r="L20" s="39"/>
      <c r="M20" s="657"/>
      <c r="N20" s="658"/>
      <c r="O20" s="658"/>
      <c r="P20" s="658"/>
      <c r="Q20" s="658"/>
      <c r="R20" s="658"/>
      <c r="S20" s="658"/>
      <c r="T20" s="658"/>
      <c r="U20" s="658"/>
      <c r="V20" s="658"/>
      <c r="W20" s="658"/>
      <c r="X20" s="658"/>
      <c r="Y20" s="658"/>
      <c r="Z20" s="658"/>
      <c r="AA20" s="658"/>
      <c r="AB20" s="658"/>
      <c r="AC20" s="658"/>
      <c r="AD20" s="658"/>
      <c r="AE20" s="658"/>
      <c r="AF20" s="658"/>
      <c r="AG20" s="658"/>
      <c r="AH20" s="658"/>
      <c r="AI20" s="659"/>
      <c r="AK20" t="str">
        <f t="shared" si="0"/>
        <v/>
      </c>
      <c r="AX20" t="s">
        <v>1586</v>
      </c>
    </row>
    <row r="21" spans="1:50" ht="18.75" customHeight="1">
      <c r="A21" s="178"/>
      <c r="B21" s="215"/>
      <c r="C21" s="4"/>
      <c r="D21" s="217"/>
      <c r="E21" s="4"/>
      <c r="F21" s="39"/>
      <c r="G21" s="178"/>
      <c r="H21" s="225"/>
      <c r="I21" s="4"/>
      <c r="J21" s="217"/>
      <c r="K21" s="4"/>
      <c r="L21" s="39"/>
      <c r="M21" s="657"/>
      <c r="N21" s="658"/>
      <c r="O21" s="658"/>
      <c r="P21" s="658"/>
      <c r="Q21" s="658"/>
      <c r="R21" s="658"/>
      <c r="S21" s="658"/>
      <c r="T21" s="658"/>
      <c r="U21" s="658"/>
      <c r="V21" s="658"/>
      <c r="W21" s="658"/>
      <c r="X21" s="658"/>
      <c r="Y21" s="658"/>
      <c r="Z21" s="658"/>
      <c r="AA21" s="658"/>
      <c r="AB21" s="658"/>
      <c r="AC21" s="658"/>
      <c r="AD21" s="658"/>
      <c r="AE21" s="658"/>
      <c r="AF21" s="658"/>
      <c r="AG21" s="658"/>
      <c r="AH21" s="658"/>
      <c r="AI21" s="659"/>
      <c r="AK21" t="str">
        <f t="shared" si="0"/>
        <v/>
      </c>
      <c r="AX21" t="s">
        <v>1587</v>
      </c>
    </row>
    <row r="22" spans="1:50" ht="18.75" customHeight="1">
      <c r="A22" s="178"/>
      <c r="B22" s="215"/>
      <c r="C22" s="227"/>
      <c r="D22" s="217"/>
      <c r="E22" s="227"/>
      <c r="F22" s="228"/>
      <c r="G22" s="178"/>
      <c r="H22" s="225"/>
      <c r="I22" s="227"/>
      <c r="J22" s="217"/>
      <c r="K22" s="227"/>
      <c r="L22" s="228"/>
      <c r="M22" s="651"/>
      <c r="N22" s="652"/>
      <c r="O22" s="652"/>
      <c r="P22" s="652"/>
      <c r="Q22" s="652"/>
      <c r="R22" s="652"/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3"/>
      <c r="AK22" t="str">
        <f t="shared" si="0"/>
        <v/>
      </c>
      <c r="AX22" t="s">
        <v>1588</v>
      </c>
    </row>
    <row r="23" spans="1:50" ht="18.75" customHeight="1">
      <c r="A23" s="183"/>
      <c r="B23" s="223"/>
      <c r="C23" s="14"/>
      <c r="D23" s="224"/>
      <c r="E23" s="14"/>
      <c r="F23" s="196"/>
      <c r="G23" s="183"/>
      <c r="H23" s="223"/>
      <c r="I23" s="14"/>
      <c r="J23" s="224"/>
      <c r="K23" s="14"/>
      <c r="L23" s="196"/>
      <c r="M23" s="654"/>
      <c r="N23" s="655"/>
      <c r="O23" s="655"/>
      <c r="P23" s="655"/>
      <c r="Q23" s="655"/>
      <c r="R23" s="655"/>
      <c r="S23" s="655"/>
      <c r="T23" s="655"/>
      <c r="U23" s="655"/>
      <c r="V23" s="655"/>
      <c r="W23" s="655"/>
      <c r="X23" s="655"/>
      <c r="Y23" s="655"/>
      <c r="Z23" s="655"/>
      <c r="AA23" s="655"/>
      <c r="AB23" s="655"/>
      <c r="AC23" s="655"/>
      <c r="AD23" s="655"/>
      <c r="AE23" s="655"/>
      <c r="AF23" s="655"/>
      <c r="AG23" s="655"/>
      <c r="AH23" s="655"/>
      <c r="AI23" s="656"/>
      <c r="AK23" t="str">
        <f t="shared" si="0"/>
        <v/>
      </c>
      <c r="AX23" t="s">
        <v>1589</v>
      </c>
    </row>
    <row r="24" spans="1:50" ht="12.75" customHeight="1">
      <c r="AX24" s="188" t="s">
        <v>1590</v>
      </c>
    </row>
    <row r="25" spans="1:50" ht="12.75" customHeight="1">
      <c r="AX25" t="s">
        <v>1591</v>
      </c>
    </row>
    <row r="26" spans="1:50" s="188" customFormat="1" ht="22.5" customHeight="1">
      <c r="A26" s="635" t="s">
        <v>19</v>
      </c>
      <c r="B26" s="635"/>
      <c r="C26" s="635"/>
      <c r="D26" s="635"/>
      <c r="E26" s="635"/>
      <c r="F26" s="635"/>
      <c r="G26" s="635" t="s">
        <v>20</v>
      </c>
      <c r="H26" s="635"/>
      <c r="I26" s="635"/>
      <c r="J26" s="635"/>
      <c r="K26" s="635"/>
      <c r="L26" s="635"/>
      <c r="M26" s="636" t="s">
        <v>1615</v>
      </c>
      <c r="N26" s="637"/>
      <c r="O26" s="637"/>
      <c r="P26" s="637"/>
      <c r="Q26" s="637"/>
      <c r="R26" s="637"/>
      <c r="S26" s="637"/>
      <c r="T26" s="637"/>
      <c r="U26" s="637"/>
      <c r="V26" s="637"/>
      <c r="W26" s="637"/>
      <c r="X26" s="637"/>
      <c r="Y26" s="637"/>
      <c r="Z26" s="637"/>
      <c r="AA26" s="637"/>
      <c r="AB26" s="637"/>
      <c r="AC26" s="637"/>
      <c r="AD26" s="637"/>
      <c r="AE26" s="637"/>
      <c r="AF26" s="637"/>
      <c r="AG26" s="637"/>
      <c r="AH26" s="637"/>
      <c r="AI26" s="638"/>
      <c r="AJ26"/>
      <c r="AK26"/>
      <c r="AL26"/>
      <c r="AM26"/>
      <c r="AN26"/>
      <c r="AO26"/>
      <c r="AP26"/>
      <c r="AQ26"/>
      <c r="AR26"/>
      <c r="AT26" s="190"/>
      <c r="AU26" s="190"/>
      <c r="AV26" s="190"/>
      <c r="AX26" t="s">
        <v>1592</v>
      </c>
    </row>
    <row r="27" spans="1:50" ht="15" customHeight="1">
      <c r="A27" s="193" t="s">
        <v>22</v>
      </c>
      <c r="B27" s="194" t="s">
        <v>5</v>
      </c>
      <c r="C27" s="194"/>
      <c r="D27" s="194" t="s">
        <v>6</v>
      </c>
      <c r="E27" s="194"/>
      <c r="F27" s="195"/>
      <c r="G27" s="210" t="s">
        <v>22</v>
      </c>
      <c r="H27" s="226" t="s">
        <v>5</v>
      </c>
      <c r="I27" s="211"/>
      <c r="J27" s="211" t="s">
        <v>6</v>
      </c>
      <c r="K27" s="211"/>
      <c r="L27" s="212"/>
      <c r="M27" s="639"/>
      <c r="N27" s="640"/>
      <c r="O27" s="640"/>
      <c r="P27" s="640"/>
      <c r="Q27" s="640"/>
      <c r="R27" s="640"/>
      <c r="S27" s="640"/>
      <c r="T27" s="640"/>
      <c r="U27" s="640"/>
      <c r="V27" s="640"/>
      <c r="W27" s="640"/>
      <c r="X27" s="640"/>
      <c r="Y27" s="640"/>
      <c r="Z27" s="640"/>
      <c r="AA27" s="640"/>
      <c r="AB27" s="640"/>
      <c r="AC27" s="640"/>
      <c r="AD27" s="640"/>
      <c r="AE27" s="640"/>
      <c r="AF27" s="640"/>
      <c r="AG27" s="640"/>
      <c r="AH27" s="640"/>
      <c r="AI27" s="641"/>
      <c r="AX27" t="s">
        <v>1593</v>
      </c>
    </row>
    <row r="28" spans="1:50" ht="23.25" customHeight="1">
      <c r="A28" s="318">
        <f>A18</f>
        <v>0</v>
      </c>
      <c r="B28" s="319">
        <f>B18</f>
        <v>0</v>
      </c>
      <c r="C28" s="4"/>
      <c r="D28" s="322">
        <f>D18</f>
        <v>0</v>
      </c>
      <c r="E28" s="4"/>
      <c r="F28" s="39"/>
      <c r="G28" s="318">
        <f>G18</f>
        <v>0</v>
      </c>
      <c r="H28" s="319">
        <f>H18</f>
        <v>0</v>
      </c>
      <c r="I28" s="4"/>
      <c r="J28" s="320">
        <f>J18</f>
        <v>0</v>
      </c>
      <c r="K28" s="4"/>
      <c r="L28" s="39"/>
      <c r="M28" s="645" t="str">
        <f>M18&amp;W18</f>
        <v>高等学校卒業</v>
      </c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  <c r="AI28" s="647"/>
      <c r="AX28" t="s">
        <v>1594</v>
      </c>
    </row>
    <row r="29" spans="1:50" ht="23.25" customHeight="1">
      <c r="A29" s="318">
        <f>A19</f>
        <v>0</v>
      </c>
      <c r="B29" s="319">
        <f>B19</f>
        <v>0</v>
      </c>
      <c r="C29" s="4"/>
      <c r="D29" s="320">
        <f>D19</f>
        <v>0</v>
      </c>
      <c r="E29" s="4"/>
      <c r="F29" s="39"/>
      <c r="G29" s="318">
        <f>G19</f>
        <v>0</v>
      </c>
      <c r="H29" s="319">
        <f>H19</f>
        <v>0</v>
      </c>
      <c r="I29" s="4"/>
      <c r="J29" s="320">
        <f>J19</f>
        <v>0</v>
      </c>
      <c r="K29" s="4"/>
      <c r="L29" s="39"/>
      <c r="M29" s="645" t="str">
        <f>M19</f>
        <v>卒業</v>
      </c>
      <c r="N29" s="646"/>
      <c r="O29" s="646"/>
      <c r="P29" s="646"/>
      <c r="Q29" s="646"/>
      <c r="R29" s="646"/>
      <c r="S29" s="646"/>
      <c r="T29" s="646"/>
      <c r="U29" s="646"/>
      <c r="V29" s="646"/>
      <c r="W29" s="646"/>
      <c r="X29" s="646"/>
      <c r="Y29" s="646"/>
      <c r="Z29" s="646"/>
      <c r="AA29" s="646"/>
      <c r="AB29" s="646"/>
      <c r="AC29" s="646"/>
      <c r="AD29" s="646"/>
      <c r="AE29" s="646"/>
      <c r="AF29" s="646"/>
      <c r="AG29" s="646"/>
      <c r="AH29" s="646"/>
      <c r="AI29" s="647"/>
      <c r="AX29" t="s">
        <v>1595</v>
      </c>
    </row>
    <row r="30" spans="1:50" ht="23.25" customHeight="1">
      <c r="A30" s="178"/>
      <c r="B30" s="215"/>
      <c r="C30" s="4"/>
      <c r="D30" s="217"/>
      <c r="E30" s="4"/>
      <c r="F30" s="39"/>
      <c r="G30" s="178"/>
      <c r="H30" s="215"/>
      <c r="I30" s="4"/>
      <c r="J30" s="217"/>
      <c r="K30" s="4"/>
      <c r="L30" s="39"/>
      <c r="M30" s="632"/>
      <c r="N30" s="633"/>
      <c r="O30" s="633"/>
      <c r="P30" s="633"/>
      <c r="Q30" s="633"/>
      <c r="R30" s="633"/>
      <c r="S30" s="633"/>
      <c r="T30" s="633"/>
      <c r="U30" s="633"/>
      <c r="V30" s="633"/>
      <c r="W30" s="633"/>
      <c r="X30" s="633"/>
      <c r="Y30" s="633"/>
      <c r="Z30" s="633"/>
      <c r="AA30" s="633"/>
      <c r="AB30" s="633"/>
      <c r="AC30" s="633"/>
      <c r="AD30" s="633"/>
      <c r="AE30" s="633"/>
      <c r="AF30" s="633"/>
      <c r="AG30" s="633"/>
      <c r="AH30" s="633"/>
      <c r="AI30" s="634"/>
      <c r="AX30" t="s">
        <v>1596</v>
      </c>
    </row>
    <row r="31" spans="1:50" ht="23.25" customHeight="1">
      <c r="A31" s="178"/>
      <c r="B31" s="215"/>
      <c r="C31" s="4"/>
      <c r="D31" s="217"/>
      <c r="E31" s="4"/>
      <c r="F31" s="39"/>
      <c r="G31" s="178"/>
      <c r="H31" s="215"/>
      <c r="I31" s="4"/>
      <c r="J31" s="217"/>
      <c r="K31" s="4"/>
      <c r="L31" s="39"/>
      <c r="M31" s="632"/>
      <c r="N31" s="633"/>
      <c r="O31" s="633"/>
      <c r="P31" s="633"/>
      <c r="Q31" s="633"/>
      <c r="R31" s="633"/>
      <c r="S31" s="633"/>
      <c r="T31" s="633"/>
      <c r="U31" s="633"/>
      <c r="V31" s="633"/>
      <c r="W31" s="633"/>
      <c r="X31" s="633"/>
      <c r="Y31" s="633"/>
      <c r="Z31" s="633"/>
      <c r="AA31" s="633"/>
      <c r="AB31" s="633"/>
      <c r="AC31" s="633"/>
      <c r="AD31" s="633"/>
      <c r="AE31" s="633"/>
      <c r="AF31" s="633"/>
      <c r="AG31" s="633"/>
      <c r="AH31" s="633"/>
      <c r="AI31" s="634"/>
      <c r="AX31" t="s">
        <v>1597</v>
      </c>
    </row>
    <row r="32" spans="1:50" ht="23.25" customHeight="1">
      <c r="A32" s="178"/>
      <c r="B32" s="215"/>
      <c r="C32" s="4"/>
      <c r="D32" s="217"/>
      <c r="E32" s="4"/>
      <c r="F32" s="39"/>
      <c r="G32" s="178"/>
      <c r="H32" s="215"/>
      <c r="I32" s="4"/>
      <c r="J32" s="217"/>
      <c r="K32" s="4"/>
      <c r="L32" s="39"/>
      <c r="M32" s="632"/>
      <c r="N32" s="633"/>
      <c r="O32" s="633"/>
      <c r="P32" s="633"/>
      <c r="Q32" s="633"/>
      <c r="R32" s="633"/>
      <c r="S32" s="633"/>
      <c r="T32" s="633"/>
      <c r="U32" s="633"/>
      <c r="V32" s="633"/>
      <c r="W32" s="633"/>
      <c r="X32" s="633"/>
      <c r="Y32" s="633"/>
      <c r="Z32" s="633"/>
      <c r="AA32" s="633"/>
      <c r="AB32" s="633"/>
      <c r="AC32" s="633"/>
      <c r="AD32" s="633"/>
      <c r="AE32" s="633"/>
      <c r="AF32" s="633"/>
      <c r="AG32" s="633"/>
      <c r="AH32" s="633"/>
      <c r="AI32" s="634"/>
      <c r="AX32" t="s">
        <v>1598</v>
      </c>
    </row>
    <row r="33" spans="1:50" ht="23.25" customHeight="1">
      <c r="A33" s="178"/>
      <c r="B33" s="215"/>
      <c r="C33" s="4"/>
      <c r="D33" s="217"/>
      <c r="E33" s="4"/>
      <c r="F33" s="39"/>
      <c r="G33" s="178"/>
      <c r="H33" s="215"/>
      <c r="I33" s="4"/>
      <c r="J33" s="217"/>
      <c r="K33" s="4"/>
      <c r="L33" s="39"/>
      <c r="M33" s="632"/>
      <c r="N33" s="633"/>
      <c r="O33" s="633"/>
      <c r="P33" s="633"/>
      <c r="Q33" s="633"/>
      <c r="R33" s="633"/>
      <c r="S33" s="633"/>
      <c r="T33" s="633"/>
      <c r="U33" s="633"/>
      <c r="V33" s="633"/>
      <c r="W33" s="633"/>
      <c r="X33" s="633"/>
      <c r="Y33" s="633"/>
      <c r="Z33" s="633"/>
      <c r="AA33" s="633"/>
      <c r="AB33" s="633"/>
      <c r="AC33" s="633"/>
      <c r="AD33" s="633"/>
      <c r="AE33" s="633"/>
      <c r="AF33" s="633"/>
      <c r="AG33" s="633"/>
      <c r="AH33" s="633"/>
      <c r="AI33" s="634"/>
      <c r="AX33" t="s">
        <v>1599</v>
      </c>
    </row>
    <row r="34" spans="1:50" ht="23.25" customHeight="1">
      <c r="A34" s="178"/>
      <c r="B34" s="215"/>
      <c r="C34" s="4"/>
      <c r="D34" s="217"/>
      <c r="E34" s="4"/>
      <c r="F34" s="39"/>
      <c r="G34" s="178"/>
      <c r="H34" s="215"/>
      <c r="I34" s="4"/>
      <c r="J34" s="217"/>
      <c r="K34" s="4"/>
      <c r="L34" s="39"/>
      <c r="M34" s="632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3"/>
      <c r="AC34" s="633"/>
      <c r="AD34" s="633"/>
      <c r="AE34" s="633"/>
      <c r="AF34" s="633"/>
      <c r="AG34" s="633"/>
      <c r="AH34" s="633"/>
      <c r="AI34" s="634"/>
      <c r="AX34" t="s">
        <v>1600</v>
      </c>
    </row>
    <row r="35" spans="1:50" ht="23.25" customHeight="1">
      <c r="A35" s="178"/>
      <c r="B35" s="215"/>
      <c r="C35" s="4"/>
      <c r="D35" s="217"/>
      <c r="E35" s="4"/>
      <c r="F35" s="39"/>
      <c r="G35" s="178"/>
      <c r="H35" s="215"/>
      <c r="I35" s="4"/>
      <c r="J35" s="217"/>
      <c r="K35" s="4"/>
      <c r="L35" s="39"/>
      <c r="M35" s="632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3"/>
      <c r="AE35" s="633"/>
      <c r="AF35" s="633"/>
      <c r="AG35" s="633"/>
      <c r="AH35" s="633"/>
      <c r="AI35" s="634"/>
      <c r="AX35" t="s">
        <v>1601</v>
      </c>
    </row>
    <row r="36" spans="1:50" ht="23.25" customHeight="1">
      <c r="A36" s="178"/>
      <c r="B36" s="215"/>
      <c r="C36" s="4"/>
      <c r="D36" s="217"/>
      <c r="E36" s="4"/>
      <c r="F36" s="39"/>
      <c r="G36" s="178"/>
      <c r="H36" s="215"/>
      <c r="I36" s="4"/>
      <c r="J36" s="217"/>
      <c r="K36" s="4"/>
      <c r="L36" s="39"/>
      <c r="M36" s="632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633"/>
      <c r="AI36" s="634"/>
      <c r="AX36" t="s">
        <v>1602</v>
      </c>
    </row>
    <row r="37" spans="1:50" ht="23.25" customHeight="1">
      <c r="A37" s="178"/>
      <c r="B37" s="215"/>
      <c r="C37" s="4"/>
      <c r="D37" s="217"/>
      <c r="E37" s="4"/>
      <c r="F37" s="39"/>
      <c r="G37" s="178"/>
      <c r="H37" s="215"/>
      <c r="I37" s="4"/>
      <c r="J37" s="217"/>
      <c r="K37" s="4"/>
      <c r="L37" s="39"/>
      <c r="M37" s="632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633"/>
      <c r="AI37" s="634"/>
    </row>
    <row r="38" spans="1:50" ht="23.25" customHeight="1">
      <c r="A38" s="183"/>
      <c r="B38" s="223"/>
      <c r="C38" s="14"/>
      <c r="D38" s="224"/>
      <c r="E38" s="14"/>
      <c r="F38" s="196"/>
      <c r="G38" s="183"/>
      <c r="H38" s="223"/>
      <c r="I38" s="14"/>
      <c r="J38" s="224"/>
      <c r="K38" s="14"/>
      <c r="L38" s="196"/>
      <c r="M38" s="642"/>
      <c r="N38" s="643"/>
      <c r="O38" s="643"/>
      <c r="P38" s="643"/>
      <c r="Q38" s="643"/>
      <c r="R38" s="643"/>
      <c r="S38" s="643"/>
      <c r="T38" s="643"/>
      <c r="U38" s="643"/>
      <c r="V38" s="643"/>
      <c r="W38" s="643"/>
      <c r="X38" s="643"/>
      <c r="Y38" s="643"/>
      <c r="Z38" s="643"/>
      <c r="AA38" s="643"/>
      <c r="AB38" s="643"/>
      <c r="AC38" s="643"/>
      <c r="AD38" s="643"/>
      <c r="AE38" s="643"/>
      <c r="AF38" s="643"/>
      <c r="AG38" s="643"/>
      <c r="AH38" s="643"/>
      <c r="AI38" s="644"/>
      <c r="AX38" s="188"/>
    </row>
    <row r="39" spans="1:50" ht="27.75" customHeight="1">
      <c r="A39" s="281" t="s">
        <v>27</v>
      </c>
      <c r="B39" s="283"/>
      <c r="C39" s="283"/>
      <c r="D39" s="283"/>
      <c r="E39" s="283"/>
      <c r="F39" s="283"/>
      <c r="G39" s="284"/>
      <c r="H39" s="283"/>
      <c r="I39" s="283"/>
      <c r="J39" s="283"/>
      <c r="K39" s="283"/>
      <c r="L39" s="283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</row>
    <row r="40" spans="1:50" s="188" customFormat="1" ht="22.5" customHeight="1">
      <c r="A40" s="635" t="s">
        <v>19</v>
      </c>
      <c r="B40" s="635"/>
      <c r="C40" s="635"/>
      <c r="D40" s="635"/>
      <c r="E40" s="635"/>
      <c r="F40" s="635"/>
      <c r="G40" s="635" t="s">
        <v>20</v>
      </c>
      <c r="H40" s="635"/>
      <c r="I40" s="635"/>
      <c r="J40" s="635"/>
      <c r="K40" s="635"/>
      <c r="L40" s="635"/>
      <c r="M40" s="636" t="s">
        <v>1614</v>
      </c>
      <c r="N40" s="637"/>
      <c r="O40" s="637"/>
      <c r="P40" s="637"/>
      <c r="Q40" s="637"/>
      <c r="R40" s="637"/>
      <c r="S40" s="637"/>
      <c r="T40" s="637"/>
      <c r="U40" s="637"/>
      <c r="V40" s="637"/>
      <c r="W40" s="637"/>
      <c r="X40" s="637"/>
      <c r="Y40" s="637"/>
      <c r="Z40" s="637"/>
      <c r="AA40" s="637"/>
      <c r="AB40" s="637"/>
      <c r="AC40" s="637"/>
      <c r="AD40" s="637"/>
      <c r="AE40" s="637"/>
      <c r="AF40" s="637"/>
      <c r="AG40" s="637"/>
      <c r="AH40" s="637"/>
      <c r="AI40" s="638"/>
      <c r="AJ40"/>
      <c r="AK40"/>
      <c r="AL40"/>
      <c r="AM40"/>
      <c r="AN40"/>
      <c r="AO40"/>
      <c r="AP40"/>
      <c r="AQ40"/>
      <c r="AR40"/>
      <c r="AT40" s="190"/>
      <c r="AU40" s="190"/>
      <c r="AV40" s="190"/>
      <c r="AX40"/>
    </row>
    <row r="41" spans="1:50" ht="15" customHeight="1">
      <c r="A41" s="210" t="s">
        <v>22</v>
      </c>
      <c r="B41" s="211" t="s">
        <v>5</v>
      </c>
      <c r="C41" s="211"/>
      <c r="D41" s="211" t="s">
        <v>6</v>
      </c>
      <c r="E41" s="211"/>
      <c r="F41" s="212"/>
      <c r="G41" s="210" t="s">
        <v>22</v>
      </c>
      <c r="H41" s="211" t="s">
        <v>5</v>
      </c>
      <c r="I41" s="211"/>
      <c r="J41" s="211" t="s">
        <v>6</v>
      </c>
      <c r="K41" s="211"/>
      <c r="L41" s="212"/>
      <c r="M41" s="639"/>
      <c r="N41" s="640"/>
      <c r="O41" s="640"/>
      <c r="P41" s="640"/>
      <c r="Q41" s="640"/>
      <c r="R41" s="640"/>
      <c r="S41" s="640"/>
      <c r="T41" s="640"/>
      <c r="U41" s="640"/>
      <c r="V41" s="640"/>
      <c r="W41" s="640"/>
      <c r="X41" s="640"/>
      <c r="Y41" s="640"/>
      <c r="Z41" s="640"/>
      <c r="AA41" s="640"/>
      <c r="AB41" s="640"/>
      <c r="AC41" s="640"/>
      <c r="AD41" s="640"/>
      <c r="AE41" s="640"/>
      <c r="AF41" s="640"/>
      <c r="AG41" s="640"/>
      <c r="AH41" s="640"/>
      <c r="AI41" s="641"/>
    </row>
    <row r="42" spans="1:50" ht="23.25" customHeight="1">
      <c r="A42" s="218"/>
      <c r="B42" s="219"/>
      <c r="C42" s="109"/>
      <c r="D42" s="217"/>
      <c r="E42" s="4"/>
      <c r="F42" s="39"/>
      <c r="G42" s="178"/>
      <c r="H42" s="215"/>
      <c r="I42" s="4"/>
      <c r="J42" s="217"/>
      <c r="K42" s="4"/>
      <c r="L42" s="39"/>
      <c r="M42" s="632"/>
      <c r="N42" s="633"/>
      <c r="O42" s="633"/>
      <c r="P42" s="633"/>
      <c r="Q42" s="633"/>
      <c r="R42" s="633"/>
      <c r="S42" s="633"/>
      <c r="T42" s="633"/>
      <c r="U42" s="633"/>
      <c r="V42" s="633"/>
      <c r="W42" s="633"/>
      <c r="X42" s="633"/>
      <c r="Y42" s="633"/>
      <c r="Z42" s="633"/>
      <c r="AA42" s="633"/>
      <c r="AB42" s="633"/>
      <c r="AC42" s="633"/>
      <c r="AD42" s="633"/>
      <c r="AE42" s="633"/>
      <c r="AF42" s="633"/>
      <c r="AG42" s="633"/>
      <c r="AH42" s="633"/>
      <c r="AI42" s="634"/>
    </row>
    <row r="43" spans="1:50" ht="23.25" customHeight="1">
      <c r="A43" s="218"/>
      <c r="B43" s="219"/>
      <c r="C43" s="109"/>
      <c r="D43" s="217"/>
      <c r="E43" s="4"/>
      <c r="F43" s="39"/>
      <c r="G43" s="178"/>
      <c r="H43" s="215"/>
      <c r="I43" s="4"/>
      <c r="J43" s="217"/>
      <c r="K43" s="4"/>
      <c r="L43" s="39"/>
      <c r="M43" s="632"/>
      <c r="N43" s="633"/>
      <c r="O43" s="633"/>
      <c r="P43" s="633"/>
      <c r="Q43" s="633"/>
      <c r="R43" s="633"/>
      <c r="S43" s="633"/>
      <c r="T43" s="633"/>
      <c r="U43" s="633"/>
      <c r="V43" s="633"/>
      <c r="W43" s="633"/>
      <c r="X43" s="633"/>
      <c r="Y43" s="633"/>
      <c r="Z43" s="633"/>
      <c r="AA43" s="633"/>
      <c r="AB43" s="633"/>
      <c r="AC43" s="633"/>
      <c r="AD43" s="633"/>
      <c r="AE43" s="633"/>
      <c r="AF43" s="633"/>
      <c r="AG43" s="633"/>
      <c r="AH43" s="633"/>
      <c r="AI43" s="634"/>
    </row>
    <row r="44" spans="1:50" ht="23.25" customHeight="1">
      <c r="A44" s="218"/>
      <c r="B44" s="219"/>
      <c r="C44" s="109"/>
      <c r="D44" s="217"/>
      <c r="E44" s="4"/>
      <c r="F44" s="39"/>
      <c r="G44" s="178"/>
      <c r="H44" s="215"/>
      <c r="I44" s="4"/>
      <c r="J44" s="217"/>
      <c r="K44" s="4"/>
      <c r="L44" s="39"/>
      <c r="M44" s="632"/>
      <c r="N44" s="633"/>
      <c r="O44" s="633"/>
      <c r="P44" s="633"/>
      <c r="Q44" s="633"/>
      <c r="R44" s="633"/>
      <c r="S44" s="633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3"/>
      <c r="AE44" s="633"/>
      <c r="AF44" s="633"/>
      <c r="AG44" s="633"/>
      <c r="AH44" s="633"/>
      <c r="AI44" s="634"/>
    </row>
    <row r="45" spans="1:50" ht="23.25" customHeight="1">
      <c r="A45" s="218"/>
      <c r="B45" s="219"/>
      <c r="C45" s="109"/>
      <c r="D45" s="217"/>
      <c r="E45" s="4"/>
      <c r="F45" s="39"/>
      <c r="G45" s="178"/>
      <c r="H45" s="215"/>
      <c r="I45" s="4"/>
      <c r="J45" s="217"/>
      <c r="K45" s="4"/>
      <c r="L45" s="39"/>
      <c r="M45" s="632"/>
      <c r="N45" s="633"/>
      <c r="O45" s="633"/>
      <c r="P45" s="633"/>
      <c r="Q45" s="633"/>
      <c r="R45" s="633"/>
      <c r="S45" s="633"/>
      <c r="T45" s="633"/>
      <c r="U45" s="633"/>
      <c r="V45" s="633"/>
      <c r="W45" s="633"/>
      <c r="X45" s="633"/>
      <c r="Y45" s="633"/>
      <c r="Z45" s="633"/>
      <c r="AA45" s="633"/>
      <c r="AB45" s="633"/>
      <c r="AC45" s="633"/>
      <c r="AD45" s="633"/>
      <c r="AE45" s="633"/>
      <c r="AF45" s="633"/>
      <c r="AG45" s="633"/>
      <c r="AH45" s="633"/>
      <c r="AI45" s="634"/>
    </row>
    <row r="46" spans="1:50" ht="23.25" customHeight="1">
      <c r="A46" s="282"/>
      <c r="B46" s="221"/>
      <c r="C46" s="111"/>
      <c r="D46" s="224"/>
      <c r="E46" s="14"/>
      <c r="F46" s="196"/>
      <c r="G46" s="183"/>
      <c r="H46" s="223"/>
      <c r="I46" s="14"/>
      <c r="J46" s="224"/>
      <c r="K46" s="14"/>
      <c r="L46" s="196"/>
      <c r="M46" s="642"/>
      <c r="N46" s="643"/>
      <c r="O46" s="643"/>
      <c r="P46" s="643"/>
      <c r="Q46" s="643"/>
      <c r="R46" s="643"/>
      <c r="S46" s="643"/>
      <c r="T46" s="643"/>
      <c r="U46" s="643"/>
      <c r="V46" s="643"/>
      <c r="W46" s="643"/>
      <c r="X46" s="643"/>
      <c r="Y46" s="643"/>
      <c r="Z46" s="643"/>
      <c r="AA46" s="643"/>
      <c r="AB46" s="643"/>
      <c r="AC46" s="643"/>
      <c r="AD46" s="643"/>
      <c r="AE46" s="643"/>
      <c r="AF46" s="643"/>
      <c r="AG46" s="643"/>
      <c r="AH46" s="643"/>
      <c r="AI46" s="644"/>
    </row>
    <row r="47" spans="1:50" ht="21" customHeight="1">
      <c r="A47" s="281" t="s">
        <v>28</v>
      </c>
    </row>
    <row r="48" spans="1:50" ht="12.75" customHeight="1"/>
    <row r="49" spans="1:37" ht="22.5" customHeight="1">
      <c r="A49" s="603" t="s">
        <v>5</v>
      </c>
      <c r="B49" s="603"/>
      <c r="C49" s="603"/>
      <c r="D49" s="603"/>
      <c r="E49" s="603"/>
      <c r="F49" s="603"/>
      <c r="G49" s="604" t="s">
        <v>29</v>
      </c>
      <c r="H49" s="605"/>
      <c r="I49" s="606"/>
      <c r="J49" s="629" t="s">
        <v>30</v>
      </c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630"/>
      <c r="AG49" s="630"/>
      <c r="AH49" s="630"/>
      <c r="AI49" s="631"/>
    </row>
    <row r="50" spans="1:37" ht="21" customHeight="1">
      <c r="A50" s="597"/>
      <c r="B50" s="597"/>
      <c r="C50" s="598"/>
      <c r="D50" s="599"/>
      <c r="E50" s="600"/>
      <c r="F50" s="600"/>
      <c r="G50" s="598"/>
      <c r="H50" s="601"/>
      <c r="I50" s="602"/>
      <c r="J50" s="588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  <c r="AC50" s="589"/>
      <c r="AD50" s="589"/>
      <c r="AE50" s="589"/>
      <c r="AF50" s="589"/>
      <c r="AG50" s="589"/>
      <c r="AH50" s="589"/>
      <c r="AI50" s="590"/>
    </row>
    <row r="51" spans="1:37" ht="21" customHeight="1">
      <c r="A51" s="597"/>
      <c r="B51" s="597"/>
      <c r="C51" s="598"/>
      <c r="D51" s="599"/>
      <c r="E51" s="600"/>
      <c r="F51" s="600"/>
      <c r="G51" s="598"/>
      <c r="H51" s="601"/>
      <c r="I51" s="602"/>
      <c r="J51" s="588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  <c r="AC51" s="589"/>
      <c r="AD51" s="589"/>
      <c r="AE51" s="589"/>
      <c r="AF51" s="589"/>
      <c r="AG51" s="589"/>
      <c r="AH51" s="589"/>
      <c r="AI51" s="590"/>
    </row>
    <row r="52" spans="1:37" ht="12.75" customHeight="1"/>
    <row r="53" spans="1:37" ht="27.75" customHeight="1">
      <c r="A53" s="603" t="s">
        <v>5</v>
      </c>
      <c r="B53" s="603"/>
      <c r="C53" s="603"/>
      <c r="D53" s="603"/>
      <c r="E53" s="603"/>
      <c r="F53" s="603"/>
      <c r="G53" s="604" t="s">
        <v>29</v>
      </c>
      <c r="H53" s="605"/>
      <c r="I53" s="606"/>
      <c r="J53" s="629" t="s">
        <v>31</v>
      </c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F53" s="630"/>
      <c r="AG53" s="630"/>
      <c r="AH53" s="630"/>
      <c r="AI53" s="631"/>
    </row>
    <row r="54" spans="1:37" ht="21" customHeight="1">
      <c r="A54" s="597"/>
      <c r="B54" s="597"/>
      <c r="C54" s="598"/>
      <c r="D54" s="599"/>
      <c r="E54" s="600"/>
      <c r="F54" s="600"/>
      <c r="G54" s="598"/>
      <c r="H54" s="601"/>
      <c r="I54" s="602"/>
      <c r="J54" s="588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  <c r="W54" s="589"/>
      <c r="X54" s="589"/>
      <c r="Y54" s="589"/>
      <c r="Z54" s="589"/>
      <c r="AA54" s="607"/>
      <c r="AB54" s="608"/>
      <c r="AC54" s="608"/>
      <c r="AD54" s="608"/>
      <c r="AE54" s="608"/>
      <c r="AF54" s="608"/>
      <c r="AG54" s="608"/>
      <c r="AH54" s="608"/>
      <c r="AI54" s="609"/>
      <c r="AK54" t="str">
        <f>SUBSTITUTE(SUBSTITUTE(SUBSTITUTE(A54,"昭和","S"),"平成","H"),"令和","R")</f>
        <v/>
      </c>
    </row>
    <row r="55" spans="1:37" ht="21" customHeight="1">
      <c r="A55" s="597"/>
      <c r="B55" s="597"/>
      <c r="C55" s="598"/>
      <c r="D55" s="599"/>
      <c r="E55" s="600"/>
      <c r="F55" s="600"/>
      <c r="G55" s="598"/>
      <c r="H55" s="601"/>
      <c r="I55" s="602"/>
      <c r="J55" s="588"/>
      <c r="K55" s="589"/>
      <c r="L55" s="589"/>
      <c r="M55" s="589"/>
      <c r="N55" s="589"/>
      <c r="O55" s="589"/>
      <c r="P55" s="589"/>
      <c r="Q55" s="589"/>
      <c r="R55" s="589"/>
      <c r="S55" s="589"/>
      <c r="T55" s="589"/>
      <c r="U55" s="589"/>
      <c r="V55" s="589"/>
      <c r="W55" s="589"/>
      <c r="X55" s="589"/>
      <c r="Y55" s="589"/>
      <c r="Z55" s="589"/>
      <c r="AA55" s="607"/>
      <c r="AB55" s="608"/>
      <c r="AC55" s="608"/>
      <c r="AD55" s="608"/>
      <c r="AE55" s="608"/>
      <c r="AF55" s="608"/>
      <c r="AG55" s="608"/>
      <c r="AH55" s="608"/>
      <c r="AI55" s="609"/>
      <c r="AK55" t="str">
        <f>SUBSTITUTE(SUBSTITUTE(SUBSTITUTE(A55,"昭和","S"),"平成","H"),"令和","R")</f>
        <v/>
      </c>
    </row>
    <row r="56" spans="1:37" ht="21" customHeight="1">
      <c r="A56" s="597"/>
      <c r="B56" s="597"/>
      <c r="C56" s="598"/>
      <c r="D56" s="599"/>
      <c r="E56" s="600"/>
      <c r="F56" s="600"/>
      <c r="G56" s="598"/>
      <c r="H56" s="601"/>
      <c r="I56" s="602"/>
      <c r="J56" s="588"/>
      <c r="K56" s="589"/>
      <c r="L56" s="589"/>
      <c r="M56" s="589"/>
      <c r="N56" s="589"/>
      <c r="O56" s="589"/>
      <c r="P56" s="589"/>
      <c r="Q56" s="589"/>
      <c r="R56" s="589"/>
      <c r="S56" s="589"/>
      <c r="T56" s="589"/>
      <c r="U56" s="589"/>
      <c r="V56" s="589"/>
      <c r="W56" s="589"/>
      <c r="X56" s="589"/>
      <c r="Y56" s="589"/>
      <c r="Z56" s="589"/>
      <c r="AA56" s="607"/>
      <c r="AB56" s="608"/>
      <c r="AC56" s="608"/>
      <c r="AD56" s="608"/>
      <c r="AE56" s="608"/>
      <c r="AF56" s="608"/>
      <c r="AG56" s="608"/>
      <c r="AH56" s="608"/>
      <c r="AI56" s="609"/>
      <c r="AK56" t="str">
        <f>SUBSTITUTE(SUBSTITUTE(SUBSTITUTE(A56,"昭和","S"),"平成","H"),"令和","R")</f>
        <v/>
      </c>
    </row>
    <row r="57" spans="1:37" ht="21" customHeight="1">
      <c r="A57" s="597"/>
      <c r="B57" s="597"/>
      <c r="C57" s="598"/>
      <c r="D57" s="599"/>
      <c r="E57" s="600"/>
      <c r="F57" s="600"/>
      <c r="G57" s="598"/>
      <c r="H57" s="601"/>
      <c r="I57" s="602"/>
      <c r="J57" s="588"/>
      <c r="K57" s="589"/>
      <c r="L57" s="589"/>
      <c r="M57" s="589"/>
      <c r="N57" s="589"/>
      <c r="O57" s="589"/>
      <c r="P57" s="589"/>
      <c r="Q57" s="589"/>
      <c r="R57" s="589"/>
      <c r="S57" s="589"/>
      <c r="T57" s="589"/>
      <c r="U57" s="589"/>
      <c r="V57" s="589"/>
      <c r="W57" s="589"/>
      <c r="X57" s="589"/>
      <c r="Y57" s="589"/>
      <c r="Z57" s="589"/>
      <c r="AA57" s="607"/>
      <c r="AB57" s="608"/>
      <c r="AC57" s="608"/>
      <c r="AD57" s="608"/>
      <c r="AE57" s="608"/>
      <c r="AF57" s="608"/>
      <c r="AG57" s="608"/>
      <c r="AH57" s="608"/>
      <c r="AI57" s="609"/>
      <c r="AK57" t="str">
        <f>SUBSTITUTE(SUBSTITUTE(SUBSTITUTE(A57,"昭和","S"),"平成","H"),"令和","R")</f>
        <v/>
      </c>
    </row>
    <row r="58" spans="1:37" ht="12.75" customHeight="1"/>
    <row r="59" spans="1:37" ht="27.75" customHeight="1">
      <c r="A59" s="603" t="s">
        <v>5</v>
      </c>
      <c r="B59" s="603"/>
      <c r="C59" s="603"/>
      <c r="D59" s="603"/>
      <c r="E59" s="603"/>
      <c r="F59" s="603"/>
      <c r="G59" s="604" t="s">
        <v>29</v>
      </c>
      <c r="H59" s="605"/>
      <c r="I59" s="606"/>
      <c r="J59" s="629" t="s">
        <v>32</v>
      </c>
      <c r="K59" s="630"/>
      <c r="L59" s="630"/>
      <c r="M59" s="630"/>
      <c r="N59" s="630"/>
      <c r="O59" s="630"/>
      <c r="P59" s="630"/>
      <c r="Q59" s="630"/>
      <c r="R59" s="630"/>
      <c r="S59" s="630"/>
      <c r="T59" s="630"/>
      <c r="U59" s="630"/>
      <c r="V59" s="630"/>
      <c r="W59" s="630"/>
      <c r="X59" s="630"/>
      <c r="Y59" s="630"/>
      <c r="Z59" s="630"/>
      <c r="AA59" s="630"/>
      <c r="AB59" s="630"/>
      <c r="AC59" s="630"/>
      <c r="AD59" s="630"/>
      <c r="AE59" s="630"/>
      <c r="AF59" s="630"/>
      <c r="AG59" s="630"/>
      <c r="AH59" s="630"/>
      <c r="AI59" s="631"/>
    </row>
    <row r="60" spans="1:37" ht="21" customHeight="1">
      <c r="A60" s="597"/>
      <c r="B60" s="597"/>
      <c r="C60" s="598"/>
      <c r="D60" s="599"/>
      <c r="E60" s="600"/>
      <c r="F60" s="600"/>
      <c r="G60" s="598"/>
      <c r="H60" s="601"/>
      <c r="I60" s="602"/>
      <c r="J60" s="588"/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89"/>
      <c r="W60" s="589"/>
      <c r="X60" s="589"/>
      <c r="Y60" s="589"/>
      <c r="Z60" s="589"/>
      <c r="AA60" s="589"/>
      <c r="AB60" s="589"/>
      <c r="AC60" s="589"/>
      <c r="AD60" s="589"/>
      <c r="AE60" s="589"/>
      <c r="AF60" s="589"/>
      <c r="AG60" s="589"/>
      <c r="AH60" s="589"/>
      <c r="AI60" s="590"/>
    </row>
    <row r="61" spans="1:37" ht="21" customHeight="1">
      <c r="A61" s="597"/>
      <c r="B61" s="597"/>
      <c r="C61" s="598"/>
      <c r="D61" s="599"/>
      <c r="E61" s="600"/>
      <c r="F61" s="600"/>
      <c r="G61" s="598"/>
      <c r="H61" s="601"/>
      <c r="I61" s="602"/>
      <c r="J61" s="588"/>
      <c r="K61" s="589"/>
      <c r="L61" s="589"/>
      <c r="M61" s="589"/>
      <c r="N61" s="589"/>
      <c r="O61" s="589"/>
      <c r="P61" s="589"/>
      <c r="Q61" s="589"/>
      <c r="R61" s="589"/>
      <c r="S61" s="589"/>
      <c r="T61" s="589"/>
      <c r="U61" s="589"/>
      <c r="V61" s="589"/>
      <c r="W61" s="589"/>
      <c r="X61" s="589"/>
      <c r="Y61" s="589"/>
      <c r="Z61" s="589"/>
      <c r="AA61" s="589"/>
      <c r="AB61" s="589"/>
      <c r="AC61" s="589"/>
      <c r="AD61" s="589"/>
      <c r="AE61" s="589"/>
      <c r="AF61" s="589"/>
      <c r="AG61" s="589"/>
      <c r="AH61" s="589"/>
      <c r="AI61" s="590"/>
    </row>
    <row r="62" spans="1:37" ht="21" customHeight="1">
      <c r="A62" s="597"/>
      <c r="B62" s="597"/>
      <c r="C62" s="598"/>
      <c r="D62" s="599"/>
      <c r="E62" s="600"/>
      <c r="F62" s="600"/>
      <c r="G62" s="598"/>
      <c r="H62" s="601"/>
      <c r="I62" s="602"/>
      <c r="J62" s="588"/>
      <c r="K62" s="589"/>
      <c r="L62" s="589"/>
      <c r="M62" s="589"/>
      <c r="N62" s="589"/>
      <c r="O62" s="589"/>
      <c r="P62" s="589"/>
      <c r="Q62" s="589"/>
      <c r="R62" s="589"/>
      <c r="S62" s="589"/>
      <c r="T62" s="589"/>
      <c r="U62" s="589"/>
      <c r="V62" s="589"/>
      <c r="W62" s="589"/>
      <c r="X62" s="589"/>
      <c r="Y62" s="589"/>
      <c r="Z62" s="589"/>
      <c r="AA62" s="589"/>
      <c r="AB62" s="589"/>
      <c r="AC62" s="589"/>
      <c r="AD62" s="589"/>
      <c r="AE62" s="589"/>
      <c r="AF62" s="589"/>
      <c r="AG62" s="589"/>
      <c r="AH62" s="589"/>
      <c r="AI62" s="590"/>
    </row>
    <row r="63" spans="1:37" ht="21" customHeight="1">
      <c r="A63" s="597"/>
      <c r="B63" s="597"/>
      <c r="C63" s="598"/>
      <c r="D63" s="599"/>
      <c r="E63" s="600"/>
      <c r="F63" s="600"/>
      <c r="G63" s="598"/>
      <c r="H63" s="601"/>
      <c r="I63" s="602"/>
      <c r="J63" s="588"/>
      <c r="K63" s="589"/>
      <c r="L63" s="589"/>
      <c r="M63" s="589"/>
      <c r="N63" s="589"/>
      <c r="O63" s="589"/>
      <c r="P63" s="589"/>
      <c r="Q63" s="589"/>
      <c r="R63" s="589"/>
      <c r="S63" s="589"/>
      <c r="T63" s="589"/>
      <c r="U63" s="589"/>
      <c r="V63" s="589"/>
      <c r="W63" s="589"/>
      <c r="X63" s="589"/>
      <c r="Y63" s="589"/>
      <c r="Z63" s="589"/>
      <c r="AA63" s="589"/>
      <c r="AB63" s="589"/>
      <c r="AC63" s="589"/>
      <c r="AD63" s="589"/>
      <c r="AE63" s="589"/>
      <c r="AF63" s="589"/>
      <c r="AG63" s="589"/>
      <c r="AH63" s="589"/>
      <c r="AI63" s="590"/>
    </row>
    <row r="64" spans="1:37" ht="9.75" customHeight="1"/>
    <row r="65" spans="1:35" ht="15.75" customHeight="1">
      <c r="A65" s="594" t="s">
        <v>33</v>
      </c>
      <c r="B65" s="595"/>
      <c r="C65" s="595"/>
      <c r="D65" s="595"/>
      <c r="E65" s="595"/>
      <c r="F65" s="595"/>
      <c r="G65" s="595"/>
      <c r="H65" s="595"/>
      <c r="I65" s="595"/>
      <c r="J65" s="595"/>
      <c r="K65" s="595"/>
      <c r="L65" s="595"/>
      <c r="M65" s="595"/>
      <c r="N65" s="595"/>
      <c r="O65" s="595"/>
      <c r="P65" s="595"/>
      <c r="Q65" s="595"/>
      <c r="R65" s="596"/>
      <c r="S65" s="594"/>
      <c r="T65" s="595"/>
      <c r="U65" s="595"/>
      <c r="V65" s="595"/>
      <c r="W65" s="595"/>
      <c r="X65" s="595"/>
      <c r="Y65" s="595"/>
      <c r="Z65" s="595"/>
      <c r="AA65" s="595"/>
      <c r="AB65" s="595"/>
      <c r="AC65" s="595"/>
      <c r="AD65" s="595"/>
      <c r="AE65" s="595"/>
      <c r="AF65" s="595"/>
      <c r="AG65" s="595"/>
      <c r="AH65" s="595"/>
      <c r="AI65" s="596"/>
    </row>
    <row r="66" spans="1:35" ht="21" customHeight="1">
      <c r="A66" s="613"/>
      <c r="B66" s="614"/>
      <c r="C66" s="614"/>
      <c r="D66" s="614"/>
      <c r="E66" s="614"/>
      <c r="F66" s="614"/>
      <c r="G66" s="614"/>
      <c r="H66" s="614"/>
      <c r="I66" s="614"/>
      <c r="J66" s="614"/>
      <c r="K66" s="614"/>
      <c r="L66" s="614"/>
      <c r="M66" s="614"/>
      <c r="N66" s="614"/>
      <c r="O66" s="614"/>
      <c r="P66" s="614"/>
      <c r="Q66" s="614"/>
      <c r="R66" s="615"/>
      <c r="S66" s="701"/>
      <c r="T66" s="593"/>
      <c r="U66" s="115"/>
      <c r="V66" s="115"/>
      <c r="W66" s="115"/>
      <c r="X66" s="115"/>
      <c r="Y66" s="115"/>
      <c r="Z66" s="280"/>
      <c r="AA66" s="115"/>
      <c r="AB66" s="115"/>
      <c r="AC66" s="115"/>
      <c r="AD66" s="115"/>
      <c r="AE66" s="115"/>
      <c r="AF66" s="115"/>
      <c r="AG66" s="115"/>
      <c r="AH66" s="115"/>
      <c r="AI66" s="116"/>
    </row>
    <row r="67" spans="1:35">
      <c r="A67" s="613"/>
      <c r="B67" s="614"/>
      <c r="C67" s="614"/>
      <c r="D67" s="614"/>
      <c r="E67" s="614"/>
      <c r="F67" s="614"/>
      <c r="G67" s="614"/>
      <c r="H67" s="614"/>
      <c r="I67" s="614"/>
      <c r="J67" s="614"/>
      <c r="K67" s="614"/>
      <c r="L67" s="614"/>
      <c r="M67" s="614"/>
      <c r="N67" s="614"/>
      <c r="O67" s="614"/>
      <c r="P67" s="614"/>
      <c r="Q67" s="614"/>
      <c r="R67" s="615"/>
      <c r="S67" s="594" t="s">
        <v>34</v>
      </c>
      <c r="T67" s="595"/>
      <c r="U67" s="595"/>
      <c r="V67" s="595"/>
      <c r="W67" s="595"/>
      <c r="X67" s="595"/>
      <c r="Y67" s="595"/>
      <c r="Z67" s="595"/>
      <c r="AA67" s="595"/>
      <c r="AB67" s="595"/>
      <c r="AC67" s="595"/>
      <c r="AD67" s="595"/>
      <c r="AE67" s="595"/>
      <c r="AF67" s="595"/>
      <c r="AG67" s="595"/>
      <c r="AH67" s="595"/>
      <c r="AI67" s="596"/>
    </row>
    <row r="68" spans="1:35" ht="19.5" customHeight="1">
      <c r="A68" s="613"/>
      <c r="B68" s="614"/>
      <c r="C68" s="614"/>
      <c r="D68" s="614"/>
      <c r="E68" s="614"/>
      <c r="F68" s="614"/>
      <c r="G68" s="614"/>
      <c r="H68" s="614"/>
      <c r="I68" s="614"/>
      <c r="J68" s="614"/>
      <c r="K68" s="614"/>
      <c r="L68" s="614"/>
      <c r="M68" s="614"/>
      <c r="N68" s="614"/>
      <c r="O68" s="614"/>
      <c r="P68" s="614"/>
      <c r="Q68" s="614"/>
      <c r="R68" s="615"/>
      <c r="S68" s="619"/>
      <c r="T68" s="620"/>
      <c r="U68" s="620"/>
      <c r="V68" s="620"/>
      <c r="W68" s="620"/>
      <c r="X68" s="620"/>
      <c r="Y68" s="620"/>
      <c r="Z68" s="620"/>
      <c r="AA68" s="621" t="s">
        <v>35</v>
      </c>
      <c r="AB68" s="621"/>
      <c r="AC68" s="621"/>
      <c r="AD68" s="621"/>
      <c r="AE68" s="621"/>
      <c r="AF68" s="621"/>
      <c r="AG68" s="621"/>
      <c r="AH68" s="621"/>
      <c r="AI68" s="622"/>
    </row>
    <row r="69" spans="1:35">
      <c r="A69" s="613"/>
      <c r="B69" s="614"/>
      <c r="C69" s="614"/>
      <c r="D69" s="614"/>
      <c r="E69" s="614"/>
      <c r="F69" s="614"/>
      <c r="G69" s="614"/>
      <c r="H69" s="614"/>
      <c r="I69" s="614"/>
      <c r="J69" s="614"/>
      <c r="K69" s="614"/>
      <c r="L69" s="614"/>
      <c r="M69" s="614"/>
      <c r="N69" s="614"/>
      <c r="O69" s="614"/>
      <c r="P69" s="614"/>
      <c r="Q69" s="614"/>
      <c r="R69" s="615"/>
      <c r="S69" s="594" t="s">
        <v>36</v>
      </c>
      <c r="T69" s="595"/>
      <c r="U69" s="595"/>
      <c r="V69" s="595"/>
      <c r="W69" s="595"/>
      <c r="X69" s="595"/>
      <c r="Y69" s="596"/>
      <c r="Z69" s="594" t="s">
        <v>37</v>
      </c>
      <c r="AA69" s="595"/>
      <c r="AB69" s="595"/>
      <c r="AC69" s="595"/>
      <c r="AD69" s="595"/>
      <c r="AE69" s="595"/>
      <c r="AF69" s="595"/>
      <c r="AG69" s="595"/>
      <c r="AH69" s="595"/>
      <c r="AI69" s="596"/>
    </row>
    <row r="70" spans="1:35" ht="18.75" customHeight="1">
      <c r="A70" s="616"/>
      <c r="B70" s="617"/>
      <c r="C70" s="617"/>
      <c r="D70" s="617"/>
      <c r="E70" s="617"/>
      <c r="F70" s="617"/>
      <c r="G70" s="617"/>
      <c r="H70" s="617"/>
      <c r="I70" s="617"/>
      <c r="J70" s="617"/>
      <c r="K70" s="617"/>
      <c r="L70" s="617"/>
      <c r="M70" s="617"/>
      <c r="N70" s="617"/>
      <c r="O70" s="617"/>
      <c r="P70" s="617"/>
      <c r="Q70" s="617"/>
      <c r="R70" s="618"/>
      <c r="S70" s="591"/>
      <c r="T70" s="592"/>
      <c r="U70" s="115" t="s">
        <v>38</v>
      </c>
      <c r="V70" s="115"/>
      <c r="W70" s="198"/>
      <c r="X70" s="115" t="s">
        <v>39</v>
      </c>
      <c r="Y70" s="116"/>
      <c r="Z70" s="197"/>
      <c r="AA70" s="593" t="s">
        <v>38</v>
      </c>
      <c r="AB70" s="593"/>
      <c r="AC70" s="112"/>
      <c r="AD70" s="115"/>
      <c r="AE70" s="592"/>
      <c r="AF70" s="592"/>
      <c r="AG70" s="115" t="s">
        <v>39</v>
      </c>
      <c r="AH70" s="115"/>
      <c r="AI70" s="116"/>
    </row>
    <row r="71" spans="1:35" ht="9.75" customHeight="1"/>
    <row r="72" spans="1:35" ht="15.75" customHeight="1">
      <c r="A72" s="585" t="s">
        <v>40</v>
      </c>
      <c r="B72" s="586"/>
      <c r="C72" s="586"/>
      <c r="D72" s="586"/>
      <c r="E72" s="586"/>
      <c r="F72" s="586"/>
      <c r="G72" s="586"/>
      <c r="H72" s="586"/>
      <c r="I72" s="586"/>
      <c r="J72" s="586"/>
      <c r="K72" s="586"/>
      <c r="L72" s="586"/>
      <c r="M72" s="586"/>
      <c r="N72" s="586"/>
      <c r="O72" s="586"/>
      <c r="P72" s="586"/>
      <c r="Q72" s="586"/>
      <c r="R72" s="586"/>
      <c r="S72" s="586"/>
      <c r="T72" s="586"/>
      <c r="U72" s="586"/>
      <c r="V72" s="586"/>
      <c r="W72" s="586"/>
      <c r="X72" s="586"/>
      <c r="Y72" s="586"/>
      <c r="Z72" s="586"/>
      <c r="AA72" s="586"/>
      <c r="AB72" s="586"/>
      <c r="AC72" s="586"/>
      <c r="AD72" s="586"/>
      <c r="AE72" s="586"/>
      <c r="AF72" s="586"/>
      <c r="AG72" s="586"/>
      <c r="AH72" s="586"/>
      <c r="AI72" s="587"/>
    </row>
    <row r="73" spans="1:35" ht="23.45" customHeight="1">
      <c r="A73" s="588"/>
      <c r="B73" s="589"/>
      <c r="C73" s="589"/>
      <c r="D73" s="589"/>
      <c r="E73" s="589"/>
      <c r="F73" s="589"/>
      <c r="G73" s="589"/>
      <c r="H73" s="589"/>
      <c r="I73" s="589"/>
      <c r="J73" s="589"/>
      <c r="K73" s="589"/>
      <c r="L73" s="589"/>
      <c r="M73" s="589"/>
      <c r="N73" s="589"/>
      <c r="O73" s="589"/>
      <c r="P73" s="589"/>
      <c r="Q73" s="589"/>
      <c r="R73" s="589"/>
      <c r="S73" s="589"/>
      <c r="T73" s="589"/>
      <c r="U73" s="589"/>
      <c r="V73" s="589"/>
      <c r="W73" s="589"/>
      <c r="X73" s="589"/>
      <c r="Y73" s="589"/>
      <c r="Z73" s="589"/>
      <c r="AA73" s="589"/>
      <c r="AB73" s="589"/>
      <c r="AC73" s="589"/>
      <c r="AD73" s="589"/>
      <c r="AE73" s="589"/>
      <c r="AF73" s="589"/>
      <c r="AG73" s="589"/>
      <c r="AH73" s="589"/>
      <c r="AI73" s="590"/>
    </row>
    <row r="74" spans="1:35" ht="23.45" customHeight="1">
      <c r="A74" s="588"/>
      <c r="B74" s="589"/>
      <c r="C74" s="589"/>
      <c r="D74" s="589"/>
      <c r="E74" s="589"/>
      <c r="F74" s="589"/>
      <c r="G74" s="589"/>
      <c r="H74" s="589"/>
      <c r="I74" s="589"/>
      <c r="J74" s="589"/>
      <c r="K74" s="589"/>
      <c r="L74" s="589"/>
      <c r="M74" s="589"/>
      <c r="N74" s="589"/>
      <c r="O74" s="589"/>
      <c r="P74" s="589"/>
      <c r="Q74" s="589"/>
      <c r="R74" s="589"/>
      <c r="S74" s="589"/>
      <c r="T74" s="589"/>
      <c r="U74" s="589"/>
      <c r="V74" s="589"/>
      <c r="W74" s="589"/>
      <c r="X74" s="589"/>
      <c r="Y74" s="589"/>
      <c r="Z74" s="589"/>
      <c r="AA74" s="589"/>
      <c r="AB74" s="589"/>
      <c r="AC74" s="589"/>
      <c r="AD74" s="589"/>
      <c r="AE74" s="589"/>
      <c r="AF74" s="589"/>
      <c r="AG74" s="589"/>
      <c r="AH74" s="589"/>
      <c r="AI74" s="590"/>
    </row>
    <row r="75" spans="1:35" ht="23.45" customHeight="1">
      <c r="A75" s="588"/>
      <c r="B75" s="589"/>
      <c r="C75" s="589"/>
      <c r="D75" s="589"/>
      <c r="E75" s="589"/>
      <c r="F75" s="589"/>
      <c r="G75" s="589"/>
      <c r="H75" s="589"/>
      <c r="I75" s="589"/>
      <c r="J75" s="589"/>
      <c r="K75" s="589"/>
      <c r="L75" s="589"/>
      <c r="M75" s="589"/>
      <c r="N75" s="589"/>
      <c r="O75" s="589"/>
      <c r="P75" s="589"/>
      <c r="Q75" s="589"/>
      <c r="R75" s="589"/>
      <c r="S75" s="589"/>
      <c r="T75" s="589"/>
      <c r="U75" s="589"/>
      <c r="V75" s="589"/>
      <c r="W75" s="589"/>
      <c r="X75" s="589"/>
      <c r="Y75" s="589"/>
      <c r="Z75" s="589"/>
      <c r="AA75" s="589"/>
      <c r="AB75" s="589"/>
      <c r="AC75" s="589"/>
      <c r="AD75" s="589"/>
      <c r="AE75" s="589"/>
      <c r="AF75" s="589"/>
      <c r="AG75" s="589"/>
      <c r="AH75" s="589"/>
      <c r="AI75" s="590"/>
    </row>
    <row r="76" spans="1:35" ht="23.45" customHeight="1">
      <c r="A76" s="588"/>
      <c r="B76" s="589"/>
      <c r="C76" s="589"/>
      <c r="D76" s="589"/>
      <c r="E76" s="589"/>
      <c r="F76" s="589"/>
      <c r="G76" s="589"/>
      <c r="H76" s="589"/>
      <c r="I76" s="589"/>
      <c r="J76" s="589"/>
      <c r="K76" s="589"/>
      <c r="L76" s="589"/>
      <c r="M76" s="589"/>
      <c r="N76" s="589"/>
      <c r="O76" s="589"/>
      <c r="P76" s="589"/>
      <c r="Q76" s="589"/>
      <c r="R76" s="589"/>
      <c r="S76" s="589"/>
      <c r="T76" s="589"/>
      <c r="U76" s="589"/>
      <c r="V76" s="589"/>
      <c r="W76" s="589"/>
      <c r="X76" s="589"/>
      <c r="Y76" s="589"/>
      <c r="Z76" s="589"/>
      <c r="AA76" s="589"/>
      <c r="AB76" s="589"/>
      <c r="AC76" s="589"/>
      <c r="AD76" s="589"/>
      <c r="AE76" s="589"/>
      <c r="AF76" s="589"/>
      <c r="AG76" s="589"/>
      <c r="AH76" s="589"/>
      <c r="AI76" s="590"/>
    </row>
    <row r="77" spans="1:35" ht="23.45" customHeight="1">
      <c r="A77" s="588"/>
      <c r="B77" s="589"/>
      <c r="C77" s="589"/>
      <c r="D77" s="589"/>
      <c r="E77" s="589"/>
      <c r="F77" s="589"/>
      <c r="G77" s="589"/>
      <c r="H77" s="589"/>
      <c r="I77" s="589"/>
      <c r="J77" s="589"/>
      <c r="K77" s="589"/>
      <c r="L77" s="589"/>
      <c r="M77" s="589"/>
      <c r="N77" s="589"/>
      <c r="O77" s="589"/>
      <c r="P77" s="589"/>
      <c r="Q77" s="589"/>
      <c r="R77" s="589"/>
      <c r="S77" s="589"/>
      <c r="T77" s="589"/>
      <c r="U77" s="589"/>
      <c r="V77" s="589"/>
      <c r="W77" s="589"/>
      <c r="X77" s="589"/>
      <c r="Y77" s="589"/>
      <c r="Z77" s="589"/>
      <c r="AA77" s="589"/>
      <c r="AB77" s="589"/>
      <c r="AC77" s="589"/>
      <c r="AD77" s="589"/>
      <c r="AE77" s="589"/>
      <c r="AF77" s="589"/>
      <c r="AG77" s="589"/>
      <c r="AH77" s="589"/>
      <c r="AI77" s="590"/>
    </row>
    <row r="79" spans="1:35">
      <c r="A79" s="594" t="s">
        <v>41</v>
      </c>
      <c r="B79" s="595"/>
      <c r="C79" s="595"/>
      <c r="D79" s="595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4" t="s">
        <v>15</v>
      </c>
      <c r="Y79" s="595"/>
      <c r="Z79" s="595"/>
      <c r="AA79" s="595"/>
      <c r="AB79" s="595"/>
      <c r="AC79" s="595"/>
      <c r="AD79" s="595"/>
      <c r="AE79" s="595"/>
      <c r="AF79" s="595"/>
      <c r="AG79" s="595"/>
      <c r="AH79" s="595"/>
      <c r="AI79" s="596"/>
    </row>
    <row r="80" spans="1:35">
      <c r="A80" s="610" t="s">
        <v>8</v>
      </c>
      <c r="B80" s="611"/>
      <c r="C80" s="611"/>
      <c r="D80" s="612"/>
      <c r="E80" s="612"/>
      <c r="F80" s="612"/>
      <c r="G80" s="612"/>
      <c r="H80" s="612"/>
      <c r="I80" s="612"/>
      <c r="J80" s="612"/>
      <c r="K80" s="612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7"/>
      <c r="X80" s="624"/>
      <c r="Y80" s="625"/>
      <c r="Z80" s="625"/>
      <c r="AA80" s="625"/>
      <c r="AB80" s="625"/>
      <c r="AC80" s="625"/>
      <c r="AD80" s="625"/>
      <c r="AE80" s="625"/>
      <c r="AF80" s="625"/>
      <c r="AG80" s="625"/>
      <c r="AH80" s="625"/>
      <c r="AI80" s="626"/>
    </row>
    <row r="81" spans="1:35">
      <c r="A81" s="594" t="s">
        <v>42</v>
      </c>
      <c r="B81" s="595"/>
      <c r="C81" s="595"/>
      <c r="D81" s="595"/>
      <c r="E81" s="595"/>
      <c r="F81" s="595"/>
      <c r="G81" s="595"/>
      <c r="H81" s="596"/>
      <c r="I81" s="594" t="s">
        <v>43</v>
      </c>
      <c r="J81" s="595"/>
      <c r="K81" s="595"/>
      <c r="L81" s="117" t="s">
        <v>17</v>
      </c>
      <c r="M81" s="627"/>
      <c r="N81" s="627"/>
      <c r="O81" s="627"/>
      <c r="P81" s="627"/>
      <c r="Q81" s="627"/>
      <c r="R81" s="627"/>
      <c r="S81" s="627"/>
      <c r="T81" s="627"/>
      <c r="U81" s="627"/>
      <c r="V81" s="627"/>
      <c r="W81" s="628"/>
      <c r="X81" s="624"/>
      <c r="Y81" s="625"/>
      <c r="Z81" s="625"/>
      <c r="AA81" s="625"/>
      <c r="AB81" s="625"/>
      <c r="AC81" s="625"/>
      <c r="AD81" s="625"/>
      <c r="AE81" s="625"/>
      <c r="AF81" s="625"/>
      <c r="AG81" s="625"/>
      <c r="AH81" s="625"/>
      <c r="AI81" s="626"/>
    </row>
    <row r="82" spans="1:35" ht="27.75" customHeight="1">
      <c r="A82" s="619"/>
      <c r="B82" s="620"/>
      <c r="C82" s="620"/>
      <c r="D82" s="620"/>
      <c r="E82" s="620"/>
      <c r="F82" s="620"/>
      <c r="G82" s="620"/>
      <c r="H82" s="623"/>
      <c r="I82" s="619"/>
      <c r="J82" s="620"/>
      <c r="K82" s="620"/>
      <c r="L82" s="620"/>
      <c r="M82" s="620"/>
      <c r="N82" s="620"/>
      <c r="O82" s="620"/>
      <c r="P82" s="620"/>
      <c r="Q82" s="620"/>
      <c r="R82" s="620"/>
      <c r="S82" s="620"/>
      <c r="T82" s="620"/>
      <c r="U82" s="620"/>
      <c r="V82" s="620"/>
      <c r="W82" s="623"/>
      <c r="X82" s="619"/>
      <c r="Y82" s="620"/>
      <c r="Z82" s="620"/>
      <c r="AA82" s="620"/>
      <c r="AB82" s="620"/>
      <c r="AC82" s="620"/>
      <c r="AD82" s="620"/>
      <c r="AE82" s="620"/>
      <c r="AF82" s="620"/>
      <c r="AG82" s="620"/>
      <c r="AH82" s="620"/>
      <c r="AI82" s="623"/>
    </row>
    <row r="86" spans="1:35">
      <c r="A86" t="s">
        <v>44</v>
      </c>
      <c r="B86" t="s">
        <v>45</v>
      </c>
      <c r="C86">
        <v>1</v>
      </c>
      <c r="D86">
        <v>4</v>
      </c>
      <c r="G86" t="s">
        <v>46</v>
      </c>
    </row>
    <row r="87" spans="1:35">
      <c r="A87" t="s">
        <v>47</v>
      </c>
      <c r="B87" t="s">
        <v>48</v>
      </c>
      <c r="C87">
        <v>2</v>
      </c>
      <c r="D87">
        <v>5</v>
      </c>
      <c r="G87" t="s">
        <v>49</v>
      </c>
    </row>
    <row r="88" spans="1:35">
      <c r="A88" t="s">
        <v>4</v>
      </c>
      <c r="B88" t="s">
        <v>50</v>
      </c>
      <c r="C88">
        <v>3</v>
      </c>
      <c r="D88">
        <v>6</v>
      </c>
    </row>
    <row r="89" spans="1:35">
      <c r="C89">
        <v>4</v>
      </c>
      <c r="D89">
        <v>7</v>
      </c>
    </row>
    <row r="90" spans="1:35">
      <c r="C90">
        <v>5</v>
      </c>
      <c r="D90">
        <v>8</v>
      </c>
    </row>
    <row r="91" spans="1:35">
      <c r="C91">
        <v>6</v>
      </c>
      <c r="D91">
        <v>9</v>
      </c>
    </row>
    <row r="92" spans="1:35">
      <c r="C92">
        <v>7</v>
      </c>
      <c r="D92">
        <v>10</v>
      </c>
    </row>
    <row r="93" spans="1:35">
      <c r="C93">
        <v>8</v>
      </c>
      <c r="D93">
        <v>11</v>
      </c>
    </row>
    <row r="94" spans="1:35">
      <c r="C94">
        <v>9</v>
      </c>
      <c r="D94">
        <v>12</v>
      </c>
    </row>
    <row r="95" spans="1:35">
      <c r="C95">
        <v>10</v>
      </c>
      <c r="D95">
        <v>1</v>
      </c>
    </row>
    <row r="96" spans="1:35">
      <c r="C96">
        <v>11</v>
      </c>
      <c r="D96">
        <v>2</v>
      </c>
    </row>
    <row r="97" spans="3:4">
      <c r="C97">
        <v>12</v>
      </c>
      <c r="D97">
        <v>3</v>
      </c>
    </row>
    <row r="98" spans="3:4">
      <c r="C98">
        <v>13</v>
      </c>
    </row>
    <row r="99" spans="3:4">
      <c r="C99">
        <v>14</v>
      </c>
    </row>
    <row r="100" spans="3:4">
      <c r="C100">
        <v>15</v>
      </c>
    </row>
    <row r="101" spans="3:4">
      <c r="C101">
        <v>16</v>
      </c>
    </row>
    <row r="102" spans="3:4">
      <c r="C102">
        <v>17</v>
      </c>
    </row>
    <row r="103" spans="3:4">
      <c r="C103">
        <v>18</v>
      </c>
    </row>
    <row r="104" spans="3:4">
      <c r="C104">
        <v>19</v>
      </c>
    </row>
    <row r="105" spans="3:4">
      <c r="C105">
        <v>20</v>
      </c>
    </row>
    <row r="106" spans="3:4">
      <c r="C106">
        <v>21</v>
      </c>
    </row>
    <row r="107" spans="3:4">
      <c r="C107">
        <v>22</v>
      </c>
    </row>
    <row r="108" spans="3:4">
      <c r="C108">
        <v>23</v>
      </c>
    </row>
    <row r="109" spans="3:4">
      <c r="C109">
        <v>24</v>
      </c>
    </row>
    <row r="110" spans="3:4">
      <c r="C110">
        <v>25</v>
      </c>
    </row>
    <row r="111" spans="3:4">
      <c r="C111">
        <v>26</v>
      </c>
    </row>
    <row r="112" spans="3:4">
      <c r="C112">
        <v>27</v>
      </c>
    </row>
    <row r="113" spans="2:3">
      <c r="C113">
        <v>28</v>
      </c>
    </row>
    <row r="114" spans="2:3">
      <c r="C114">
        <v>29</v>
      </c>
    </row>
    <row r="115" spans="2:3">
      <c r="C115">
        <v>30</v>
      </c>
    </row>
    <row r="116" spans="2:3">
      <c r="B116" t="s">
        <v>51</v>
      </c>
      <c r="C116">
        <v>31</v>
      </c>
    </row>
    <row r="117" spans="2:3">
      <c r="C117">
        <v>32</v>
      </c>
    </row>
    <row r="118" spans="2:3">
      <c r="C118">
        <v>33</v>
      </c>
    </row>
    <row r="119" spans="2:3">
      <c r="C119">
        <v>34</v>
      </c>
    </row>
    <row r="120" spans="2:3">
      <c r="C120">
        <v>35</v>
      </c>
    </row>
    <row r="121" spans="2:3">
      <c r="C121">
        <v>36</v>
      </c>
    </row>
    <row r="122" spans="2:3">
      <c r="C122">
        <v>37</v>
      </c>
    </row>
    <row r="123" spans="2:3">
      <c r="C123">
        <v>38</v>
      </c>
    </row>
    <row r="124" spans="2:3">
      <c r="C124">
        <v>39</v>
      </c>
    </row>
    <row r="125" spans="2:3">
      <c r="C125">
        <v>40</v>
      </c>
    </row>
    <row r="126" spans="2:3">
      <c r="C126">
        <v>41</v>
      </c>
    </row>
    <row r="127" spans="2:3">
      <c r="C127">
        <v>42</v>
      </c>
    </row>
    <row r="128" spans="2:3">
      <c r="C128">
        <v>43</v>
      </c>
    </row>
    <row r="129" spans="3:3">
      <c r="C129">
        <v>44</v>
      </c>
    </row>
    <row r="130" spans="3:3">
      <c r="C130">
        <v>45</v>
      </c>
    </row>
    <row r="131" spans="3:3">
      <c r="C131">
        <v>46</v>
      </c>
    </row>
    <row r="132" spans="3:3">
      <c r="C132">
        <v>47</v>
      </c>
    </row>
    <row r="133" spans="3:3">
      <c r="C133">
        <v>48</v>
      </c>
    </row>
    <row r="134" spans="3:3">
      <c r="C134">
        <v>49</v>
      </c>
    </row>
    <row r="135" spans="3:3">
      <c r="C135">
        <v>50</v>
      </c>
    </row>
    <row r="136" spans="3:3">
      <c r="C136">
        <v>51</v>
      </c>
    </row>
    <row r="137" spans="3:3">
      <c r="C137">
        <v>52</v>
      </c>
    </row>
    <row r="138" spans="3:3">
      <c r="C138">
        <v>53</v>
      </c>
    </row>
    <row r="139" spans="3:3">
      <c r="C139">
        <v>54</v>
      </c>
    </row>
    <row r="140" spans="3:3">
      <c r="C140">
        <v>55</v>
      </c>
    </row>
    <row r="141" spans="3:3">
      <c r="C141">
        <v>56</v>
      </c>
    </row>
    <row r="142" spans="3:3">
      <c r="C142">
        <v>57</v>
      </c>
    </row>
    <row r="143" spans="3:3">
      <c r="C143">
        <v>58</v>
      </c>
    </row>
    <row r="144" spans="3:3">
      <c r="C144">
        <v>59</v>
      </c>
    </row>
    <row r="145" spans="3:3">
      <c r="C145">
        <v>60</v>
      </c>
    </row>
    <row r="146" spans="3:3">
      <c r="C146">
        <v>61</v>
      </c>
    </row>
    <row r="147" spans="3:3">
      <c r="C147">
        <v>62</v>
      </c>
    </row>
    <row r="148" spans="3:3">
      <c r="C148">
        <v>63</v>
      </c>
    </row>
  </sheetData>
  <sheetProtection selectLockedCells="1"/>
  <mergeCells count="152">
    <mergeCell ref="R2:W2"/>
    <mergeCell ref="J2:N2"/>
    <mergeCell ref="G11:K11"/>
    <mergeCell ref="L11:W11"/>
    <mergeCell ref="A3:M3"/>
    <mergeCell ref="S66:T66"/>
    <mergeCell ref="A50:C50"/>
    <mergeCell ref="D50:F50"/>
    <mergeCell ref="G50:I50"/>
    <mergeCell ref="J50:AI50"/>
    <mergeCell ref="A51:C51"/>
    <mergeCell ref="D51:F51"/>
    <mergeCell ref="G51:I51"/>
    <mergeCell ref="J51:AI51"/>
    <mergeCell ref="J63:AI63"/>
    <mergeCell ref="A62:C62"/>
    <mergeCell ref="D62:F62"/>
    <mergeCell ref="G62:I62"/>
    <mergeCell ref="J62:AI62"/>
    <mergeCell ref="M16:V16"/>
    <mergeCell ref="W16:AI16"/>
    <mergeCell ref="M17:V17"/>
    <mergeCell ref="P6:Q6"/>
    <mergeCell ref="S6:T6"/>
    <mergeCell ref="U6:V6"/>
    <mergeCell ref="G8:K8"/>
    <mergeCell ref="L8:W8"/>
    <mergeCell ref="X8:AI9"/>
    <mergeCell ref="A9:W9"/>
    <mergeCell ref="X11:AI12"/>
    <mergeCell ref="A12:W12"/>
    <mergeCell ref="A10:D10"/>
    <mergeCell ref="E10:W10"/>
    <mergeCell ref="A8:D8"/>
    <mergeCell ref="E8:F8"/>
    <mergeCell ref="A11:D11"/>
    <mergeCell ref="E11:F11"/>
    <mergeCell ref="N3:O3"/>
    <mergeCell ref="P3:Q3"/>
    <mergeCell ref="S3:T3"/>
    <mergeCell ref="M42:AI42"/>
    <mergeCell ref="M43:AI43"/>
    <mergeCell ref="M44:AI44"/>
    <mergeCell ref="M31:AI31"/>
    <mergeCell ref="A26:F26"/>
    <mergeCell ref="G26:L26"/>
    <mergeCell ref="W17:AI17"/>
    <mergeCell ref="M18:V18"/>
    <mergeCell ref="W18:AI18"/>
    <mergeCell ref="A14:F14"/>
    <mergeCell ref="G14:L14"/>
    <mergeCell ref="M14:AI15"/>
    <mergeCell ref="A4:D4"/>
    <mergeCell ref="E4:W4"/>
    <mergeCell ref="A5:D5"/>
    <mergeCell ref="E5:W5"/>
    <mergeCell ref="A6:D6"/>
    <mergeCell ref="A7:D7"/>
    <mergeCell ref="E7:W7"/>
    <mergeCell ref="M38:AI38"/>
    <mergeCell ref="M37:AI37"/>
    <mergeCell ref="M35:AI35"/>
    <mergeCell ref="M34:AI34"/>
    <mergeCell ref="M33:AI33"/>
    <mergeCell ref="M26:AI27"/>
    <mergeCell ref="M28:AI28"/>
    <mergeCell ref="X10:AI10"/>
    <mergeCell ref="X7:AI7"/>
    <mergeCell ref="M19:AI19"/>
    <mergeCell ref="M22:AI22"/>
    <mergeCell ref="M23:AI23"/>
    <mergeCell ref="M20:AI20"/>
    <mergeCell ref="M21:AI21"/>
    <mergeCell ref="M29:AI29"/>
    <mergeCell ref="M30:AI30"/>
    <mergeCell ref="M32:AI32"/>
    <mergeCell ref="A55:C55"/>
    <mergeCell ref="D55:F55"/>
    <mergeCell ref="G55:I55"/>
    <mergeCell ref="A56:C56"/>
    <mergeCell ref="D56:F56"/>
    <mergeCell ref="G56:I56"/>
    <mergeCell ref="AA55:AI55"/>
    <mergeCell ref="J55:Z55"/>
    <mergeCell ref="M36:AI36"/>
    <mergeCell ref="A53:F53"/>
    <mergeCell ref="G53:I53"/>
    <mergeCell ref="J53:AI53"/>
    <mergeCell ref="A54:C54"/>
    <mergeCell ref="D54:F54"/>
    <mergeCell ref="G54:I54"/>
    <mergeCell ref="A40:F40"/>
    <mergeCell ref="G40:L40"/>
    <mergeCell ref="M40:AI41"/>
    <mergeCell ref="A49:F49"/>
    <mergeCell ref="G49:I49"/>
    <mergeCell ref="J49:AI49"/>
    <mergeCell ref="M45:AI45"/>
    <mergeCell ref="M46:AI46"/>
    <mergeCell ref="J61:AI61"/>
    <mergeCell ref="A65:R65"/>
    <mergeCell ref="J59:AI59"/>
    <mergeCell ref="J56:Z56"/>
    <mergeCell ref="AA56:AI56"/>
    <mergeCell ref="J57:Z57"/>
    <mergeCell ref="AA57:AI57"/>
    <mergeCell ref="A57:C57"/>
    <mergeCell ref="D57:F57"/>
    <mergeCell ref="G57:I57"/>
    <mergeCell ref="A80:C80"/>
    <mergeCell ref="D80:K80"/>
    <mergeCell ref="A66:R70"/>
    <mergeCell ref="S67:AI67"/>
    <mergeCell ref="S69:Y69"/>
    <mergeCell ref="S68:Z68"/>
    <mergeCell ref="AA68:AI68"/>
    <mergeCell ref="Z69:AI69"/>
    <mergeCell ref="A82:H82"/>
    <mergeCell ref="I82:W82"/>
    <mergeCell ref="A75:AI75"/>
    <mergeCell ref="A76:AI76"/>
    <mergeCell ref="A77:AI77"/>
    <mergeCell ref="A79:W79"/>
    <mergeCell ref="X79:AI79"/>
    <mergeCell ref="X80:AI82"/>
    <mergeCell ref="A81:H81"/>
    <mergeCell ref="I81:K81"/>
    <mergeCell ref="M81:W81"/>
    <mergeCell ref="O2:Q2"/>
    <mergeCell ref="G2:I2"/>
    <mergeCell ref="A2:F2"/>
    <mergeCell ref="A72:AI72"/>
    <mergeCell ref="A73:AI73"/>
    <mergeCell ref="A74:AI74"/>
    <mergeCell ref="S70:T70"/>
    <mergeCell ref="AA70:AB70"/>
    <mergeCell ref="AE70:AF70"/>
    <mergeCell ref="S65:AI65"/>
    <mergeCell ref="A60:C60"/>
    <mergeCell ref="D60:F60"/>
    <mergeCell ref="G60:I60"/>
    <mergeCell ref="J60:AI60"/>
    <mergeCell ref="A59:F59"/>
    <mergeCell ref="G59:I59"/>
    <mergeCell ref="J54:Z54"/>
    <mergeCell ref="AA54:AI54"/>
    <mergeCell ref="A61:C61"/>
    <mergeCell ref="D61:F61"/>
    <mergeCell ref="G61:I61"/>
    <mergeCell ref="A63:C63"/>
    <mergeCell ref="D63:F63"/>
    <mergeCell ref="G63:I63"/>
  </mergeCells>
  <phoneticPr fontId="1"/>
  <conditionalFormatting sqref="A39:D39">
    <cfRule type="expression" dxfId="33" priority="58" stopIfTrue="1">
      <formula>#REF!=""</formula>
    </cfRule>
  </conditionalFormatting>
  <conditionalFormatting sqref="A47">
    <cfRule type="expression" dxfId="32" priority="8" stopIfTrue="1">
      <formula>#REF!=""</formula>
    </cfRule>
  </conditionalFormatting>
  <conditionalFormatting sqref="C36:C38 C32:C34">
    <cfRule type="expression" dxfId="31" priority="6" stopIfTrue="1">
      <formula>I31=""</formula>
    </cfRule>
  </conditionalFormatting>
  <conditionalFormatting sqref="C35">
    <cfRule type="expression" dxfId="30" priority="7" stopIfTrue="1">
      <formula>I30=""</formula>
    </cfRule>
  </conditionalFormatting>
  <conditionalFormatting sqref="C30">
    <cfRule type="expression" dxfId="29" priority="5" stopIfTrue="1">
      <formula>I29=""</formula>
    </cfRule>
  </conditionalFormatting>
  <conditionalFormatting sqref="C31">
    <cfRule type="expression" dxfId="28" priority="4" stopIfTrue="1">
      <formula>I30=""</formula>
    </cfRule>
  </conditionalFormatting>
  <conditionalFormatting sqref="D28">
    <cfRule type="expression" dxfId="27" priority="1" stopIfTrue="1">
      <formula>J27=""</formula>
    </cfRule>
  </conditionalFormatting>
  <dataValidations count="16">
    <dataValidation imeMode="hiragana" allowBlank="1" showInputMessage="1" showErrorMessage="1" sqref="G8 A27 G11 M42:AI47 M28:AI39 A7:A12 F6 E10:E11 A41 N21:V21 G41 E7:E8 G27 X21:AI21 G15 A15 X23:AI23 N23:V23 M16:M23 W20:W23 J6:N6 E5:W5 E4:H5 H6 W16:W18" xr:uid="{00000000-0002-0000-0000-000000000000}"/>
    <dataValidation type="list" allowBlank="1" showInputMessage="1" showErrorMessage="1" sqref="A54:C57 A6:D6 A60:C63 A50:C51 G16:G23 G42:G47 A28:A38 G30:G38 A42:A46 A16:A23" xr:uid="{00000000-0002-0000-0000-000001000000}">
      <formula1>$A$86:$A$88</formula1>
    </dataValidation>
    <dataValidation type="list" allowBlank="1" showInputMessage="1" showErrorMessage="1" sqref="D54:F57 D60:F63 B16:B23 D50:F51 P3:Q3 H16:H23 B30:B38 H30:H38 B42:B47 H42:H47" xr:uid="{00000000-0002-0000-0000-000002000000}">
      <formula1>$C$86:$C$148</formula1>
    </dataValidation>
    <dataValidation type="list" allowBlank="1" showInputMessage="1" showErrorMessage="1" sqref="G54:I57 D16:D23 G60:I63 S3:T3 G50:I51 J16:J23 D30:D38 D42:D47 J42:J47 J30:J38" xr:uid="{00000000-0002-0000-0000-000003000000}">
      <formula1>$D$86:$D$97</formula1>
    </dataValidation>
    <dataValidation type="list" allowBlank="1" showInputMessage="1" showErrorMessage="1" sqref="V3" xr:uid="{00000000-0002-0000-0000-000007000000}">
      <formula1>$C$86:$C$116</formula1>
    </dataValidation>
    <dataValidation type="list" allowBlank="1" showInputMessage="1" showErrorMessage="1" sqref="AA54:AI57" xr:uid="{00000000-0002-0000-0000-000008000000}">
      <formula1>$G$86:$G$87</formula1>
    </dataValidation>
    <dataValidation type="list" allowBlank="1" showInputMessage="1" showErrorMessage="1" sqref="AX13" xr:uid="{17C473E9-7133-49B5-90A2-56006BFF9424}">
      <formula1>$AX$2:$AX$22</formula1>
    </dataValidation>
    <dataValidation type="list" allowBlank="1" showInputMessage="1" showErrorMessage="1" sqref="O2" xr:uid="{1B6CE076-7DE0-402A-A8DD-BE84A3739C5B}">
      <formula1>$AX$2:$AX$14</formula1>
    </dataValidation>
    <dataValidation type="list" imeMode="hiragana" allowBlank="1" showInputMessage="1" showErrorMessage="1" sqref="I6" xr:uid="{ED73476D-5593-4B2C-A06D-52454189E526}">
      <formula1>$C$86:$C$116</formula1>
    </dataValidation>
    <dataValidation type="list" imeMode="hiragana" allowBlank="1" showInputMessage="1" showErrorMessage="1" sqref="G6" xr:uid="{C5464F09-F573-463E-9309-F80FEC880C09}">
      <formula1>$D$86:$D$97</formula1>
    </dataValidation>
    <dataValidation type="list" imeMode="hiragana" allowBlank="1" showInputMessage="1" showErrorMessage="1" sqref="E6" xr:uid="{2131A67F-285D-4D60-833D-E9C477197594}">
      <formula1>$C$86:$C$148</formula1>
    </dataValidation>
    <dataValidation type="list" allowBlank="1" showInputMessage="1" showErrorMessage="1" sqref="A29 G28:G29" xr:uid="{931FDD1A-6728-4F3F-8B33-43C6ED14DD23}">
      <formula1>$A$82:$A$84</formula1>
    </dataValidation>
    <dataValidation type="list" allowBlank="1" showInputMessage="1" showErrorMessage="1" sqref="J28:J29 D28:D29" xr:uid="{C9F19345-264E-4200-AE7D-31363489CCBC}">
      <formula1>$D$82:$D$93</formula1>
    </dataValidation>
    <dataValidation type="list" allowBlank="1" showInputMessage="1" showErrorMessage="1" sqref="B28:B29 H28:H29" xr:uid="{F7C91E1B-2304-4676-8ECB-5EE27CFBCF1C}">
      <formula1>$C$82:$C$144</formula1>
    </dataValidation>
    <dataValidation type="list" allowBlank="1" showInputMessage="1" showErrorMessage="1" sqref="R2:W2" xr:uid="{5A0DF7AD-920F-4D08-95DE-16B61B6D4675}">
      <formula1>$AX$2:$AX$36</formula1>
    </dataValidation>
    <dataValidation type="list" allowBlank="1" showInputMessage="1" showErrorMessage="1" sqref="J2:N2" xr:uid="{6CC3D978-A584-4A6B-9544-58233885726E}">
      <formula1>$AY$2:$AY$8</formula1>
    </dataValidation>
  </dataValidations>
  <pageMargins left="0.70866141732283472" right="0.70866141732283472" top="0.55118110236220474" bottom="0.35433070866141736" header="0.31496062992125984" footer="0.31496062992125984"/>
  <pageSetup paperSize="9" fitToHeight="0" orientation="portrait" r:id="rId1"/>
  <rowBreaks count="1" manualBreakCount="1">
    <brk id="39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2" r:id="rId4" name="Check Box 24">
              <controlPr defaultSize="0" autoFill="0" autoLine="0" autoPict="0">
                <anchor moveWithCells="1">
                  <from>
                    <xdr:col>18</xdr:col>
                    <xdr:colOff>0</xdr:colOff>
                    <xdr:row>68</xdr:row>
                    <xdr:rowOff>123825</xdr:rowOff>
                  </from>
                  <to>
                    <xdr:col>20</xdr:col>
                    <xdr:colOff>114300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Check Box 26">
              <controlPr defaultSize="0" autoFill="0" autoLine="0" autoPict="0">
                <anchor moveWithCells="1">
                  <from>
                    <xdr:col>22</xdr:col>
                    <xdr:colOff>9525</xdr:colOff>
                    <xdr:row>68</xdr:row>
                    <xdr:rowOff>123825</xdr:rowOff>
                  </from>
                  <to>
                    <xdr:col>23</xdr:col>
                    <xdr:colOff>114300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6" name="Check Box 27">
              <controlPr defaultSize="0" autoFill="0" autoLine="0" autoPict="0">
                <anchor moveWithCells="1">
                  <from>
                    <xdr:col>25</xdr:col>
                    <xdr:colOff>0</xdr:colOff>
                    <xdr:row>68</xdr:row>
                    <xdr:rowOff>142875</xdr:rowOff>
                  </from>
                  <to>
                    <xdr:col>27</xdr:col>
                    <xdr:colOff>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7" name="Check Box 28">
              <controlPr defaultSize="0" autoFill="0" autoLine="0" autoPict="0">
                <anchor moveWithCells="1">
                  <from>
                    <xdr:col>30</xdr:col>
                    <xdr:colOff>0</xdr:colOff>
                    <xdr:row>68</xdr:row>
                    <xdr:rowOff>123825</xdr:rowOff>
                  </from>
                  <to>
                    <xdr:col>33</xdr:col>
                    <xdr:colOff>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8" name="Check Box 29">
              <controlPr defaultSize="0" autoFill="0" autoLine="0" autoPict="0">
                <anchor moveWithCells="1">
                  <from>
                    <xdr:col>14</xdr:col>
                    <xdr:colOff>0</xdr:colOff>
                    <xdr:row>5</xdr:row>
                    <xdr:rowOff>38100</xdr:rowOff>
                  </from>
                  <to>
                    <xdr:col>15</xdr:col>
                    <xdr:colOff>114300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9" name="Check Box 30">
              <controlPr defaultSize="0" autoFill="0" autoLine="0" autoPict="0">
                <anchor moveWithCells="1">
                  <from>
                    <xdr:col>18</xdr:col>
                    <xdr:colOff>9525</xdr:colOff>
                    <xdr:row>5</xdr:row>
                    <xdr:rowOff>38100</xdr:rowOff>
                  </from>
                  <to>
                    <xdr:col>20</xdr:col>
                    <xdr:colOff>114300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" name="Check Box 116">
              <controlPr defaultSize="0" autoFill="0" autoLine="0" autoPict="0">
                <anchor moveWithCells="1">
                  <from>
                    <xdr:col>14</xdr:col>
                    <xdr:colOff>0</xdr:colOff>
                    <xdr:row>5</xdr:row>
                    <xdr:rowOff>38100</xdr:rowOff>
                  </from>
                  <to>
                    <xdr:col>15</xdr:col>
                    <xdr:colOff>123825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" name="Check Box 117">
              <controlPr defaultSize="0" autoFill="0" autoLine="0" autoPict="0">
                <anchor moveWithCells="1">
                  <from>
                    <xdr:col>18</xdr:col>
                    <xdr:colOff>9525</xdr:colOff>
                    <xdr:row>5</xdr:row>
                    <xdr:rowOff>38100</xdr:rowOff>
                  </from>
                  <to>
                    <xdr:col>20</xdr:col>
                    <xdr:colOff>95250</xdr:colOff>
                    <xdr:row>5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3399D-E75C-4F13-9D73-6882006B06CE}">
  <dimension ref="A1:AI36"/>
  <sheetViews>
    <sheetView view="pageBreakPreview" zoomScale="85" zoomScaleNormal="115" zoomScaleSheetLayoutView="85" workbookViewId="0">
      <selection activeCell="A6" sqref="A6"/>
    </sheetView>
  </sheetViews>
  <sheetFormatPr defaultColWidth="8.875" defaultRowHeight="13.5"/>
  <cols>
    <col min="1" max="1" width="3.875" customWidth="1"/>
    <col min="2" max="2" width="3.125" customWidth="1"/>
    <col min="3" max="3" width="2.5" customWidth="1"/>
    <col min="4" max="4" width="3.125" customWidth="1"/>
    <col min="5" max="5" width="3" customWidth="1"/>
    <col min="6" max="6" width="2.125" customWidth="1"/>
    <col min="7" max="7" width="3.875" customWidth="1"/>
    <col min="8" max="8" width="3.5" customWidth="1"/>
    <col min="9" max="9" width="3.125" customWidth="1"/>
    <col min="10" max="10" width="2.875" customWidth="1"/>
    <col min="11" max="11" width="3.5" customWidth="1"/>
    <col min="12" max="12" width="2.875" customWidth="1"/>
    <col min="13" max="18" width="2.5" customWidth="1"/>
    <col min="19" max="20" width="1.5" customWidth="1"/>
    <col min="21" max="26" width="2.5" customWidth="1"/>
    <col min="27" max="34" width="1.5" customWidth="1"/>
    <col min="35" max="35" width="4" customWidth="1"/>
  </cols>
  <sheetData>
    <row r="1" spans="1:35">
      <c r="A1" t="s">
        <v>52</v>
      </c>
    </row>
    <row r="2" spans="1:35">
      <c r="A2" s="244" t="s">
        <v>1613</v>
      </c>
    </row>
    <row r="4" spans="1:35">
      <c r="A4" s="635" t="s">
        <v>19</v>
      </c>
      <c r="B4" s="635"/>
      <c r="C4" s="635"/>
      <c r="D4" s="635"/>
      <c r="E4" s="635"/>
      <c r="F4" s="635"/>
      <c r="G4" s="635" t="s">
        <v>20</v>
      </c>
      <c r="H4" s="635"/>
      <c r="I4" s="635"/>
      <c r="J4" s="635"/>
      <c r="K4" s="635"/>
      <c r="L4" s="635"/>
      <c r="M4" s="703" t="s">
        <v>53</v>
      </c>
      <c r="N4" s="637"/>
      <c r="O4" s="637"/>
      <c r="P4" s="637"/>
      <c r="Q4" s="637"/>
      <c r="R4" s="637"/>
      <c r="S4" s="637"/>
      <c r="T4" s="637"/>
      <c r="U4" s="637"/>
      <c r="V4" s="637"/>
      <c r="W4" s="637"/>
      <c r="X4" s="637"/>
      <c r="Y4" s="637"/>
      <c r="Z4" s="637"/>
      <c r="AA4" s="637"/>
      <c r="AB4" s="637"/>
      <c r="AC4" s="637"/>
      <c r="AD4" s="637"/>
      <c r="AE4" s="637"/>
      <c r="AF4" s="637"/>
      <c r="AG4" s="637"/>
      <c r="AH4" s="637"/>
      <c r="AI4" s="638"/>
    </row>
    <row r="5" spans="1:35" ht="14.25">
      <c r="A5" s="210" t="s">
        <v>22</v>
      </c>
      <c r="B5" s="211" t="s">
        <v>5</v>
      </c>
      <c r="C5" s="211"/>
      <c r="D5" s="211" t="s">
        <v>6</v>
      </c>
      <c r="E5" s="211"/>
      <c r="F5" s="212"/>
      <c r="G5" s="210" t="s">
        <v>22</v>
      </c>
      <c r="H5" s="211" t="s">
        <v>5</v>
      </c>
      <c r="I5" s="211"/>
      <c r="J5" s="211" t="s">
        <v>6</v>
      </c>
      <c r="K5" s="211"/>
      <c r="L5" s="212"/>
      <c r="M5" s="639"/>
      <c r="N5" s="640"/>
      <c r="O5" s="640"/>
      <c r="P5" s="640"/>
      <c r="Q5" s="640"/>
      <c r="R5" s="640"/>
      <c r="S5" s="640"/>
      <c r="T5" s="640"/>
      <c r="U5" s="640"/>
      <c r="V5" s="640"/>
      <c r="W5" s="640"/>
      <c r="X5" s="640"/>
      <c r="Y5" s="640"/>
      <c r="Z5" s="640"/>
      <c r="AA5" s="640"/>
      <c r="AB5" s="640"/>
      <c r="AC5" s="640"/>
      <c r="AD5" s="640"/>
      <c r="AE5" s="640"/>
      <c r="AF5" s="640"/>
      <c r="AG5" s="640"/>
      <c r="AH5" s="640"/>
      <c r="AI5" s="641"/>
    </row>
    <row r="6" spans="1:35" ht="23.25" customHeight="1">
      <c r="A6" s="175"/>
      <c r="B6" s="179"/>
      <c r="C6" s="4"/>
      <c r="D6" s="182"/>
      <c r="E6" s="4"/>
      <c r="F6" s="39"/>
      <c r="G6" s="175"/>
      <c r="H6" s="176"/>
      <c r="I6" s="4"/>
      <c r="J6" s="177"/>
      <c r="K6" s="4"/>
      <c r="L6" s="39"/>
      <c r="M6" s="632"/>
      <c r="N6" s="633"/>
      <c r="O6" s="633"/>
      <c r="P6" s="633"/>
      <c r="Q6" s="633"/>
      <c r="R6" s="633"/>
      <c r="S6" s="633"/>
      <c r="T6" s="633"/>
      <c r="U6" s="633"/>
      <c r="V6" s="633"/>
      <c r="W6" s="633"/>
      <c r="X6" s="633"/>
      <c r="Y6" s="633"/>
      <c r="Z6" s="633"/>
      <c r="AA6" s="633"/>
      <c r="AB6" s="633"/>
      <c r="AC6" s="633"/>
      <c r="AD6" s="633"/>
      <c r="AE6" s="633"/>
      <c r="AF6" s="633"/>
      <c r="AG6" s="633"/>
      <c r="AH6" s="633"/>
      <c r="AI6" s="634"/>
    </row>
    <row r="7" spans="1:35" ht="23.25" customHeight="1">
      <c r="A7" s="175"/>
      <c r="B7" s="179"/>
      <c r="C7" s="4"/>
      <c r="D7" s="182"/>
      <c r="E7" s="4"/>
      <c r="F7" s="39"/>
      <c r="G7" s="175"/>
      <c r="H7" s="176"/>
      <c r="I7" s="4"/>
      <c r="J7" s="177"/>
      <c r="K7" s="4"/>
      <c r="L7" s="39"/>
      <c r="M7" s="632"/>
      <c r="N7" s="633"/>
      <c r="O7" s="633"/>
      <c r="P7" s="633"/>
      <c r="Q7" s="633"/>
      <c r="R7" s="633"/>
      <c r="S7" s="633"/>
      <c r="T7" s="633"/>
      <c r="U7" s="633"/>
      <c r="V7" s="633"/>
      <c r="W7" s="633"/>
      <c r="X7" s="633"/>
      <c r="Y7" s="633"/>
      <c r="Z7" s="633"/>
      <c r="AA7" s="633"/>
      <c r="AB7" s="633"/>
      <c r="AC7" s="633"/>
      <c r="AD7" s="633"/>
      <c r="AE7" s="633"/>
      <c r="AF7" s="633"/>
      <c r="AG7" s="633"/>
      <c r="AH7" s="633"/>
      <c r="AI7" s="634"/>
    </row>
    <row r="8" spans="1:35" ht="23.25" customHeight="1">
      <c r="A8" s="175"/>
      <c r="B8" s="179"/>
      <c r="C8" s="4"/>
      <c r="D8" s="182"/>
      <c r="E8" s="4"/>
      <c r="F8" s="39"/>
      <c r="G8" s="175"/>
      <c r="H8" s="176"/>
      <c r="I8" s="4"/>
      <c r="J8" s="177"/>
      <c r="K8" s="4"/>
      <c r="L8" s="39"/>
      <c r="M8" s="632"/>
      <c r="N8" s="633"/>
      <c r="O8" s="633"/>
      <c r="P8" s="633"/>
      <c r="Q8" s="633"/>
      <c r="R8" s="633"/>
      <c r="S8" s="633"/>
      <c r="T8" s="633"/>
      <c r="U8" s="633"/>
      <c r="V8" s="633"/>
      <c r="W8" s="633"/>
      <c r="X8" s="633"/>
      <c r="Y8" s="633"/>
      <c r="Z8" s="633"/>
      <c r="AA8" s="633"/>
      <c r="AB8" s="633"/>
      <c r="AC8" s="633"/>
      <c r="AD8" s="633"/>
      <c r="AE8" s="633"/>
      <c r="AF8" s="633"/>
      <c r="AG8" s="633"/>
      <c r="AH8" s="633"/>
      <c r="AI8" s="634"/>
    </row>
    <row r="9" spans="1:35" ht="23.25" customHeight="1">
      <c r="A9" s="175"/>
      <c r="B9" s="179"/>
      <c r="C9" s="4"/>
      <c r="D9" s="182"/>
      <c r="E9" s="4"/>
      <c r="F9" s="39"/>
      <c r="G9" s="175"/>
      <c r="H9" s="176"/>
      <c r="I9" s="4"/>
      <c r="J9" s="177"/>
      <c r="K9" s="4"/>
      <c r="L9" s="39"/>
      <c r="M9" s="632"/>
      <c r="N9" s="633"/>
      <c r="O9" s="633"/>
      <c r="P9" s="633"/>
      <c r="Q9" s="633"/>
      <c r="R9" s="633"/>
      <c r="S9" s="633"/>
      <c r="T9" s="633"/>
      <c r="U9" s="633"/>
      <c r="V9" s="633"/>
      <c r="W9" s="633"/>
      <c r="X9" s="633"/>
      <c r="Y9" s="633"/>
      <c r="Z9" s="633"/>
      <c r="AA9" s="633"/>
      <c r="AB9" s="633"/>
      <c r="AC9" s="633"/>
      <c r="AD9" s="633"/>
      <c r="AE9" s="633"/>
      <c r="AF9" s="633"/>
      <c r="AG9" s="633"/>
      <c r="AH9" s="633"/>
      <c r="AI9" s="634"/>
    </row>
    <row r="10" spans="1:35" ht="23.25" customHeight="1">
      <c r="A10" s="175"/>
      <c r="B10" s="179"/>
      <c r="C10" s="4"/>
      <c r="D10" s="182"/>
      <c r="E10" s="4"/>
      <c r="F10" s="39"/>
      <c r="G10" s="175"/>
      <c r="H10" s="176"/>
      <c r="I10" s="4"/>
      <c r="J10" s="177"/>
      <c r="K10" s="4"/>
      <c r="L10" s="39"/>
      <c r="M10" s="632"/>
      <c r="N10" s="633"/>
      <c r="O10" s="633"/>
      <c r="P10" s="633"/>
      <c r="Q10" s="633"/>
      <c r="R10" s="633"/>
      <c r="S10" s="633"/>
      <c r="T10" s="633"/>
      <c r="U10" s="633"/>
      <c r="V10" s="633"/>
      <c r="W10" s="633"/>
      <c r="X10" s="633"/>
      <c r="Y10" s="633"/>
      <c r="Z10" s="633"/>
      <c r="AA10" s="633"/>
      <c r="AB10" s="633"/>
      <c r="AC10" s="633"/>
      <c r="AD10" s="633"/>
      <c r="AE10" s="633"/>
      <c r="AF10" s="633"/>
      <c r="AG10" s="633"/>
      <c r="AH10" s="633"/>
      <c r="AI10" s="634"/>
    </row>
    <row r="11" spans="1:35" ht="23.25" customHeight="1">
      <c r="A11" s="175"/>
      <c r="B11" s="179"/>
      <c r="C11" s="4"/>
      <c r="D11" s="182"/>
      <c r="E11" s="4"/>
      <c r="F11" s="39"/>
      <c r="G11" s="175"/>
      <c r="H11" s="176"/>
      <c r="I11" s="4"/>
      <c r="J11" s="177"/>
      <c r="K11" s="4"/>
      <c r="L11" s="39"/>
      <c r="M11" s="632"/>
      <c r="N11" s="633"/>
      <c r="O11" s="633"/>
      <c r="P11" s="633"/>
      <c r="Q11" s="633"/>
      <c r="R11" s="633"/>
      <c r="S11" s="633"/>
      <c r="T11" s="633"/>
      <c r="U11" s="633"/>
      <c r="V11" s="633"/>
      <c r="W11" s="633"/>
      <c r="X11" s="633"/>
      <c r="Y11" s="633"/>
      <c r="Z11" s="633"/>
      <c r="AA11" s="633"/>
      <c r="AB11" s="633"/>
      <c r="AC11" s="633"/>
      <c r="AD11" s="633"/>
      <c r="AE11" s="633"/>
      <c r="AF11" s="633"/>
      <c r="AG11" s="633"/>
      <c r="AH11" s="633"/>
      <c r="AI11" s="634"/>
    </row>
    <row r="12" spans="1:35" ht="23.25" customHeight="1">
      <c r="A12" s="175"/>
      <c r="B12" s="179"/>
      <c r="C12" s="4"/>
      <c r="D12" s="182"/>
      <c r="E12" s="4"/>
      <c r="F12" s="39"/>
      <c r="G12" s="175"/>
      <c r="H12" s="176"/>
      <c r="I12" s="4"/>
      <c r="J12" s="177"/>
      <c r="K12" s="4"/>
      <c r="L12" s="39"/>
      <c r="M12" s="632"/>
      <c r="N12" s="633"/>
      <c r="O12" s="633"/>
      <c r="P12" s="633"/>
      <c r="Q12" s="633"/>
      <c r="R12" s="633"/>
      <c r="S12" s="633"/>
      <c r="T12" s="633"/>
      <c r="U12" s="633"/>
      <c r="V12" s="633"/>
      <c r="W12" s="633"/>
      <c r="X12" s="633"/>
      <c r="Y12" s="633"/>
      <c r="Z12" s="633"/>
      <c r="AA12" s="633"/>
      <c r="AB12" s="633"/>
      <c r="AC12" s="633"/>
      <c r="AD12" s="633"/>
      <c r="AE12" s="633"/>
      <c r="AF12" s="633"/>
      <c r="AG12" s="633"/>
      <c r="AH12" s="633"/>
      <c r="AI12" s="634"/>
    </row>
    <row r="13" spans="1:35" ht="23.25" customHeight="1">
      <c r="A13" s="175"/>
      <c r="B13" s="179"/>
      <c r="C13" s="4"/>
      <c r="D13" s="182"/>
      <c r="E13" s="4"/>
      <c r="F13" s="39"/>
      <c r="G13" s="175"/>
      <c r="H13" s="176"/>
      <c r="I13" s="4"/>
      <c r="J13" s="177"/>
      <c r="K13" s="4"/>
      <c r="L13" s="39"/>
      <c r="M13" s="632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633"/>
      <c r="AB13" s="633"/>
      <c r="AC13" s="633"/>
      <c r="AD13" s="633"/>
      <c r="AE13" s="633"/>
      <c r="AF13" s="633"/>
      <c r="AG13" s="633"/>
      <c r="AH13" s="633"/>
      <c r="AI13" s="634"/>
    </row>
    <row r="14" spans="1:35" ht="23.25" customHeight="1">
      <c r="A14" s="175"/>
      <c r="B14" s="179"/>
      <c r="C14" s="4"/>
      <c r="D14" s="182"/>
      <c r="E14" s="4"/>
      <c r="F14" s="39"/>
      <c r="G14" s="175"/>
      <c r="H14" s="176"/>
      <c r="I14" s="4"/>
      <c r="J14" s="177"/>
      <c r="K14" s="4"/>
      <c r="L14" s="39"/>
      <c r="M14" s="632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633"/>
      <c r="AB14" s="633"/>
      <c r="AC14" s="633"/>
      <c r="AD14" s="633"/>
      <c r="AE14" s="633"/>
      <c r="AF14" s="633"/>
      <c r="AG14" s="633"/>
      <c r="AH14" s="633"/>
      <c r="AI14" s="634"/>
    </row>
    <row r="15" spans="1:35" ht="23.25" customHeight="1">
      <c r="A15" s="175"/>
      <c r="B15" s="179"/>
      <c r="C15" s="4"/>
      <c r="D15" s="182"/>
      <c r="E15" s="4"/>
      <c r="F15" s="39"/>
      <c r="G15" s="175"/>
      <c r="H15" s="176"/>
      <c r="I15" s="4"/>
      <c r="J15" s="177"/>
      <c r="K15" s="4"/>
      <c r="L15" s="39"/>
      <c r="M15" s="632"/>
      <c r="N15" s="633"/>
      <c r="O15" s="633"/>
      <c r="P15" s="633"/>
      <c r="Q15" s="633"/>
      <c r="R15" s="633"/>
      <c r="S15" s="633"/>
      <c r="T15" s="633"/>
      <c r="U15" s="633"/>
      <c r="V15" s="633"/>
      <c r="W15" s="633"/>
      <c r="X15" s="633"/>
      <c r="Y15" s="633"/>
      <c r="Z15" s="633"/>
      <c r="AA15" s="633"/>
      <c r="AB15" s="633"/>
      <c r="AC15" s="633"/>
      <c r="AD15" s="633"/>
      <c r="AE15" s="633"/>
      <c r="AF15" s="633"/>
      <c r="AG15" s="633"/>
      <c r="AH15" s="633"/>
      <c r="AI15" s="634"/>
    </row>
    <row r="16" spans="1:35" ht="23.25" customHeight="1">
      <c r="A16" s="175"/>
      <c r="B16" s="179"/>
      <c r="C16" s="4"/>
      <c r="D16" s="182"/>
      <c r="E16" s="4"/>
      <c r="F16" s="39"/>
      <c r="G16" s="175"/>
      <c r="H16" s="176"/>
      <c r="I16" s="4"/>
      <c r="J16" s="177"/>
      <c r="K16" s="4"/>
      <c r="L16" s="39"/>
      <c r="M16" s="632"/>
      <c r="N16" s="633"/>
      <c r="O16" s="633"/>
      <c r="P16" s="633"/>
      <c r="Q16" s="633"/>
      <c r="R16" s="633"/>
      <c r="S16" s="633"/>
      <c r="T16" s="633"/>
      <c r="U16" s="633"/>
      <c r="V16" s="633"/>
      <c r="W16" s="633"/>
      <c r="X16" s="633"/>
      <c r="Y16" s="633"/>
      <c r="Z16" s="633"/>
      <c r="AA16" s="633"/>
      <c r="AB16" s="633"/>
      <c r="AC16" s="633"/>
      <c r="AD16" s="633"/>
      <c r="AE16" s="633"/>
      <c r="AF16" s="633"/>
      <c r="AG16" s="633"/>
      <c r="AH16" s="633"/>
      <c r="AI16" s="634"/>
    </row>
    <row r="17" spans="1:35" ht="23.25" customHeight="1">
      <c r="A17" s="175"/>
      <c r="B17" s="179"/>
      <c r="C17" s="4"/>
      <c r="D17" s="182"/>
      <c r="E17" s="4"/>
      <c r="F17" s="39"/>
      <c r="G17" s="175"/>
      <c r="H17" s="176"/>
      <c r="I17" s="4"/>
      <c r="J17" s="177"/>
      <c r="K17" s="4"/>
      <c r="L17" s="39"/>
      <c r="M17" s="632"/>
      <c r="N17" s="633"/>
      <c r="O17" s="633"/>
      <c r="P17" s="633"/>
      <c r="Q17" s="633"/>
      <c r="R17" s="633"/>
      <c r="S17" s="633"/>
      <c r="T17" s="633"/>
      <c r="U17" s="633"/>
      <c r="V17" s="633"/>
      <c r="W17" s="633"/>
      <c r="X17" s="633"/>
      <c r="Y17" s="633"/>
      <c r="Z17" s="633"/>
      <c r="AA17" s="633"/>
      <c r="AB17" s="633"/>
      <c r="AC17" s="633"/>
      <c r="AD17" s="633"/>
      <c r="AE17" s="633"/>
      <c r="AF17" s="633"/>
      <c r="AG17" s="633"/>
      <c r="AH17" s="633"/>
      <c r="AI17" s="634"/>
    </row>
    <row r="18" spans="1:35" ht="23.25" customHeight="1">
      <c r="A18" s="175"/>
      <c r="B18" s="179"/>
      <c r="C18" s="4"/>
      <c r="D18" s="182"/>
      <c r="E18" s="4"/>
      <c r="F18" s="39"/>
      <c r="G18" s="175"/>
      <c r="H18" s="176"/>
      <c r="I18" s="4"/>
      <c r="J18" s="177"/>
      <c r="K18" s="4"/>
      <c r="L18" s="39"/>
      <c r="M18" s="632"/>
      <c r="N18" s="633"/>
      <c r="O18" s="633"/>
      <c r="P18" s="633"/>
      <c r="Q18" s="633"/>
      <c r="R18" s="633"/>
      <c r="S18" s="633"/>
      <c r="T18" s="633"/>
      <c r="U18" s="633"/>
      <c r="V18" s="633"/>
      <c r="W18" s="633"/>
      <c r="X18" s="633"/>
      <c r="Y18" s="633"/>
      <c r="Z18" s="633"/>
      <c r="AA18" s="633"/>
      <c r="AB18" s="633"/>
      <c r="AC18" s="633"/>
      <c r="AD18" s="633"/>
      <c r="AE18" s="633"/>
      <c r="AF18" s="633"/>
      <c r="AG18" s="633"/>
      <c r="AH18" s="633"/>
      <c r="AI18" s="634"/>
    </row>
    <row r="19" spans="1:35" ht="23.25" customHeight="1">
      <c r="A19" s="175"/>
      <c r="B19" s="179"/>
      <c r="C19" s="4"/>
      <c r="D19" s="182"/>
      <c r="E19" s="4"/>
      <c r="F19" s="39"/>
      <c r="G19" s="175"/>
      <c r="H19" s="176"/>
      <c r="I19" s="4"/>
      <c r="J19" s="177"/>
      <c r="K19" s="4"/>
      <c r="L19" s="39"/>
      <c r="M19" s="632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633"/>
      <c r="AB19" s="633"/>
      <c r="AC19" s="633"/>
      <c r="AD19" s="633"/>
      <c r="AE19" s="633"/>
      <c r="AF19" s="633"/>
      <c r="AG19" s="633"/>
      <c r="AH19" s="633"/>
      <c r="AI19" s="634"/>
    </row>
    <row r="20" spans="1:35" ht="23.25" customHeight="1">
      <c r="A20" s="175"/>
      <c r="B20" s="179"/>
      <c r="C20" s="4"/>
      <c r="D20" s="182"/>
      <c r="E20" s="4"/>
      <c r="F20" s="39"/>
      <c r="G20" s="175"/>
      <c r="H20" s="176"/>
      <c r="I20" s="4"/>
      <c r="J20" s="177"/>
      <c r="K20" s="4"/>
      <c r="L20" s="39"/>
      <c r="M20" s="632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633"/>
      <c r="AB20" s="633"/>
      <c r="AC20" s="633"/>
      <c r="AD20" s="633"/>
      <c r="AE20" s="633"/>
      <c r="AF20" s="633"/>
      <c r="AG20" s="633"/>
      <c r="AH20" s="633"/>
      <c r="AI20" s="634"/>
    </row>
    <row r="21" spans="1:35" ht="23.25" customHeight="1">
      <c r="A21" s="175"/>
      <c r="B21" s="179"/>
      <c r="C21" s="4"/>
      <c r="D21" s="182"/>
      <c r="E21" s="4"/>
      <c r="F21" s="39"/>
      <c r="G21" s="175"/>
      <c r="H21" s="176"/>
      <c r="I21" s="4"/>
      <c r="J21" s="177"/>
      <c r="K21" s="4"/>
      <c r="L21" s="39"/>
      <c r="M21" s="632"/>
      <c r="N21" s="633"/>
      <c r="O21" s="633"/>
      <c r="P21" s="633"/>
      <c r="Q21" s="633"/>
      <c r="R21" s="633"/>
      <c r="S21" s="633"/>
      <c r="T21" s="633"/>
      <c r="U21" s="633"/>
      <c r="V21" s="633"/>
      <c r="W21" s="633"/>
      <c r="X21" s="633"/>
      <c r="Y21" s="633"/>
      <c r="Z21" s="633"/>
      <c r="AA21" s="633"/>
      <c r="AB21" s="633"/>
      <c r="AC21" s="633"/>
      <c r="AD21" s="633"/>
      <c r="AE21" s="633"/>
      <c r="AF21" s="633"/>
      <c r="AG21" s="633"/>
      <c r="AH21" s="633"/>
      <c r="AI21" s="634"/>
    </row>
    <row r="22" spans="1:35" ht="23.25" customHeight="1">
      <c r="A22" s="175"/>
      <c r="B22" s="179"/>
      <c r="C22" s="4"/>
      <c r="D22" s="182"/>
      <c r="E22" s="4"/>
      <c r="F22" s="39"/>
      <c r="G22" s="175"/>
      <c r="H22" s="176"/>
      <c r="I22" s="4"/>
      <c r="J22" s="177"/>
      <c r="K22" s="4"/>
      <c r="L22" s="39"/>
      <c r="M22" s="632"/>
      <c r="N22" s="633"/>
      <c r="O22" s="633"/>
      <c r="P22" s="633"/>
      <c r="Q22" s="633"/>
      <c r="R22" s="633"/>
      <c r="S22" s="633"/>
      <c r="T22" s="633"/>
      <c r="U22" s="633"/>
      <c r="V22" s="633"/>
      <c r="W22" s="633"/>
      <c r="X22" s="633"/>
      <c r="Y22" s="633"/>
      <c r="Z22" s="633"/>
      <c r="AA22" s="633"/>
      <c r="AB22" s="633"/>
      <c r="AC22" s="633"/>
      <c r="AD22" s="633"/>
      <c r="AE22" s="633"/>
      <c r="AF22" s="633"/>
      <c r="AG22" s="633"/>
      <c r="AH22" s="633"/>
      <c r="AI22" s="634"/>
    </row>
    <row r="23" spans="1:35" ht="23.25" customHeight="1">
      <c r="A23" s="175"/>
      <c r="B23" s="179"/>
      <c r="C23" s="4"/>
      <c r="D23" s="182"/>
      <c r="E23" s="4"/>
      <c r="F23" s="39"/>
      <c r="G23" s="175"/>
      <c r="H23" s="176"/>
      <c r="I23" s="4"/>
      <c r="J23" s="177"/>
      <c r="K23" s="4"/>
      <c r="L23" s="39"/>
      <c r="M23" s="632"/>
      <c r="N23" s="633"/>
      <c r="O23" s="633"/>
      <c r="P23" s="633"/>
      <c r="Q23" s="633"/>
      <c r="R23" s="633"/>
      <c r="S23" s="633"/>
      <c r="T23" s="633"/>
      <c r="U23" s="633"/>
      <c r="V23" s="633"/>
      <c r="W23" s="633"/>
      <c r="X23" s="633"/>
      <c r="Y23" s="633"/>
      <c r="Z23" s="633"/>
      <c r="AA23" s="633"/>
      <c r="AB23" s="633"/>
      <c r="AC23" s="633"/>
      <c r="AD23" s="633"/>
      <c r="AE23" s="633"/>
      <c r="AF23" s="633"/>
      <c r="AG23" s="633"/>
      <c r="AH23" s="633"/>
      <c r="AI23" s="634"/>
    </row>
    <row r="24" spans="1:35" ht="23.25" customHeight="1">
      <c r="A24" s="175"/>
      <c r="B24" s="179"/>
      <c r="C24" s="4"/>
      <c r="D24" s="182"/>
      <c r="E24" s="4"/>
      <c r="F24" s="39"/>
      <c r="G24" s="175"/>
      <c r="H24" s="176"/>
      <c r="I24" s="4"/>
      <c r="J24" s="177"/>
      <c r="K24" s="4"/>
      <c r="L24" s="39"/>
      <c r="M24" s="632"/>
      <c r="N24" s="633"/>
      <c r="O24" s="633"/>
      <c r="P24" s="633"/>
      <c r="Q24" s="633"/>
      <c r="R24" s="633"/>
      <c r="S24" s="633"/>
      <c r="T24" s="633"/>
      <c r="U24" s="633"/>
      <c r="V24" s="633"/>
      <c r="W24" s="633"/>
      <c r="X24" s="633"/>
      <c r="Y24" s="633"/>
      <c r="Z24" s="633"/>
      <c r="AA24" s="633"/>
      <c r="AB24" s="633"/>
      <c r="AC24" s="633"/>
      <c r="AD24" s="633"/>
      <c r="AE24" s="633"/>
      <c r="AF24" s="633"/>
      <c r="AG24" s="633"/>
      <c r="AH24" s="633"/>
      <c r="AI24" s="634"/>
    </row>
    <row r="25" spans="1:35" ht="23.25" customHeight="1">
      <c r="A25" s="175"/>
      <c r="B25" s="179"/>
      <c r="C25" s="4"/>
      <c r="D25" s="182"/>
      <c r="E25" s="4"/>
      <c r="F25" s="39"/>
      <c r="G25" s="175"/>
      <c r="H25" s="176"/>
      <c r="I25" s="4"/>
      <c r="J25" s="177"/>
      <c r="K25" s="4"/>
      <c r="L25" s="39"/>
      <c r="M25" s="632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633"/>
      <c r="AB25" s="633"/>
      <c r="AC25" s="633"/>
      <c r="AD25" s="633"/>
      <c r="AE25" s="633"/>
      <c r="AF25" s="633"/>
      <c r="AG25" s="633"/>
      <c r="AH25" s="633"/>
      <c r="AI25" s="634"/>
    </row>
    <row r="26" spans="1:35" ht="23.25" customHeight="1">
      <c r="A26" s="175"/>
      <c r="B26" s="179"/>
      <c r="C26" s="4"/>
      <c r="D26" s="182"/>
      <c r="E26" s="4"/>
      <c r="F26" s="39"/>
      <c r="G26" s="175"/>
      <c r="H26" s="176"/>
      <c r="I26" s="4"/>
      <c r="J26" s="177"/>
      <c r="K26" s="4"/>
      <c r="L26" s="39"/>
      <c r="M26" s="632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633"/>
      <c r="AB26" s="633"/>
      <c r="AC26" s="633"/>
      <c r="AD26" s="633"/>
      <c r="AE26" s="633"/>
      <c r="AF26" s="633"/>
      <c r="AG26" s="633"/>
      <c r="AH26" s="633"/>
      <c r="AI26" s="634"/>
    </row>
    <row r="27" spans="1:35" ht="23.25" customHeight="1">
      <c r="A27" s="175"/>
      <c r="B27" s="179"/>
      <c r="C27" s="4"/>
      <c r="D27" s="182"/>
      <c r="E27" s="4"/>
      <c r="F27" s="39"/>
      <c r="G27" s="175"/>
      <c r="H27" s="176"/>
      <c r="I27" s="4"/>
      <c r="J27" s="177"/>
      <c r="K27" s="4"/>
      <c r="L27" s="39"/>
      <c r="M27" s="632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633"/>
      <c r="AB27" s="633"/>
      <c r="AC27" s="633"/>
      <c r="AD27" s="633"/>
      <c r="AE27" s="633"/>
      <c r="AF27" s="633"/>
      <c r="AG27" s="633"/>
      <c r="AH27" s="633"/>
      <c r="AI27" s="634"/>
    </row>
    <row r="28" spans="1:35" ht="23.25" customHeight="1">
      <c r="A28" s="175"/>
      <c r="B28" s="179"/>
      <c r="C28" s="4"/>
      <c r="D28" s="182"/>
      <c r="E28" s="4"/>
      <c r="F28" s="39"/>
      <c r="G28" s="175"/>
      <c r="H28" s="176"/>
      <c r="I28" s="4"/>
      <c r="J28" s="177"/>
      <c r="K28" s="4"/>
      <c r="L28" s="39"/>
      <c r="M28" s="632"/>
      <c r="N28" s="633"/>
      <c r="O28" s="633"/>
      <c r="P28" s="633"/>
      <c r="Q28" s="633"/>
      <c r="R28" s="633"/>
      <c r="S28" s="633"/>
      <c r="T28" s="633"/>
      <c r="U28" s="633"/>
      <c r="V28" s="633"/>
      <c r="W28" s="633"/>
      <c r="X28" s="633"/>
      <c r="Y28" s="633"/>
      <c r="Z28" s="633"/>
      <c r="AA28" s="633"/>
      <c r="AB28" s="633"/>
      <c r="AC28" s="633"/>
      <c r="AD28" s="633"/>
      <c r="AE28" s="633"/>
      <c r="AF28" s="633"/>
      <c r="AG28" s="633"/>
      <c r="AH28" s="633"/>
      <c r="AI28" s="634"/>
    </row>
    <row r="29" spans="1:35" ht="23.25" customHeight="1">
      <c r="A29" s="175"/>
      <c r="B29" s="179"/>
      <c r="C29" s="4"/>
      <c r="D29" s="182"/>
      <c r="E29" s="4"/>
      <c r="F29" s="39"/>
      <c r="G29" s="175"/>
      <c r="H29" s="176"/>
      <c r="I29" s="4"/>
      <c r="J29" s="177"/>
      <c r="K29" s="4"/>
      <c r="L29" s="39"/>
      <c r="M29" s="632"/>
      <c r="N29" s="633"/>
      <c r="O29" s="633"/>
      <c r="P29" s="633"/>
      <c r="Q29" s="633"/>
      <c r="R29" s="633"/>
      <c r="S29" s="633"/>
      <c r="T29" s="633"/>
      <c r="U29" s="633"/>
      <c r="V29" s="633"/>
      <c r="W29" s="633"/>
      <c r="X29" s="633"/>
      <c r="Y29" s="633"/>
      <c r="Z29" s="633"/>
      <c r="AA29" s="633"/>
      <c r="AB29" s="633"/>
      <c r="AC29" s="633"/>
      <c r="AD29" s="633"/>
      <c r="AE29" s="633"/>
      <c r="AF29" s="633"/>
      <c r="AG29" s="633"/>
      <c r="AH29" s="633"/>
      <c r="AI29" s="634"/>
    </row>
    <row r="30" spans="1:35" ht="23.25" customHeight="1">
      <c r="A30" s="175"/>
      <c r="B30" s="179"/>
      <c r="C30" s="4"/>
      <c r="D30" s="182"/>
      <c r="E30" s="4"/>
      <c r="F30" s="39"/>
      <c r="G30" s="175"/>
      <c r="H30" s="176"/>
      <c r="I30" s="4"/>
      <c r="J30" s="177"/>
      <c r="K30" s="4"/>
      <c r="L30" s="39"/>
      <c r="M30" s="632"/>
      <c r="N30" s="633"/>
      <c r="O30" s="633"/>
      <c r="P30" s="633"/>
      <c r="Q30" s="633"/>
      <c r="R30" s="633"/>
      <c r="S30" s="633"/>
      <c r="T30" s="633"/>
      <c r="U30" s="633"/>
      <c r="V30" s="633"/>
      <c r="W30" s="633"/>
      <c r="X30" s="633"/>
      <c r="Y30" s="633"/>
      <c r="Z30" s="633"/>
      <c r="AA30" s="633"/>
      <c r="AB30" s="633"/>
      <c r="AC30" s="633"/>
      <c r="AD30" s="633"/>
      <c r="AE30" s="633"/>
      <c r="AF30" s="633"/>
      <c r="AG30" s="633"/>
      <c r="AH30" s="633"/>
      <c r="AI30" s="634"/>
    </row>
    <row r="31" spans="1:35" ht="23.25" customHeight="1">
      <c r="A31" s="175"/>
      <c r="B31" s="179"/>
      <c r="C31" s="4"/>
      <c r="D31" s="182"/>
      <c r="E31" s="4"/>
      <c r="F31" s="39"/>
      <c r="G31" s="175"/>
      <c r="H31" s="176"/>
      <c r="I31" s="4"/>
      <c r="J31" s="177"/>
      <c r="K31" s="4"/>
      <c r="L31" s="39"/>
      <c r="M31" s="632"/>
      <c r="N31" s="633"/>
      <c r="O31" s="633"/>
      <c r="P31" s="633"/>
      <c r="Q31" s="633"/>
      <c r="R31" s="633"/>
      <c r="S31" s="633"/>
      <c r="T31" s="633"/>
      <c r="U31" s="633"/>
      <c r="V31" s="633"/>
      <c r="W31" s="633"/>
      <c r="X31" s="633"/>
      <c r="Y31" s="633"/>
      <c r="Z31" s="633"/>
      <c r="AA31" s="633"/>
      <c r="AB31" s="633"/>
      <c r="AC31" s="633"/>
      <c r="AD31" s="633"/>
      <c r="AE31" s="633"/>
      <c r="AF31" s="633"/>
      <c r="AG31" s="633"/>
      <c r="AH31" s="633"/>
      <c r="AI31" s="634"/>
    </row>
    <row r="32" spans="1:35" ht="23.25" customHeight="1">
      <c r="A32" s="175"/>
      <c r="B32" s="179"/>
      <c r="C32" s="4"/>
      <c r="D32" s="182"/>
      <c r="E32" s="4"/>
      <c r="F32" s="39"/>
      <c r="G32" s="175"/>
      <c r="H32" s="176"/>
      <c r="I32" s="4"/>
      <c r="J32" s="177"/>
      <c r="K32" s="4"/>
      <c r="L32" s="39"/>
      <c r="M32" s="632"/>
      <c r="N32" s="633"/>
      <c r="O32" s="633"/>
      <c r="P32" s="633"/>
      <c r="Q32" s="633"/>
      <c r="R32" s="633"/>
      <c r="S32" s="633"/>
      <c r="T32" s="633"/>
      <c r="U32" s="633"/>
      <c r="V32" s="633"/>
      <c r="W32" s="633"/>
      <c r="X32" s="633"/>
      <c r="Y32" s="633"/>
      <c r="Z32" s="633"/>
      <c r="AA32" s="633"/>
      <c r="AB32" s="633"/>
      <c r="AC32" s="633"/>
      <c r="AD32" s="633"/>
      <c r="AE32" s="633"/>
      <c r="AF32" s="633"/>
      <c r="AG32" s="633"/>
      <c r="AH32" s="633"/>
      <c r="AI32" s="634"/>
    </row>
    <row r="33" spans="1:35" ht="23.25" customHeight="1">
      <c r="A33" s="175"/>
      <c r="B33" s="179"/>
      <c r="C33" s="4"/>
      <c r="D33" s="182"/>
      <c r="E33" s="4"/>
      <c r="F33" s="39"/>
      <c r="G33" s="175"/>
      <c r="H33" s="176"/>
      <c r="I33" s="4"/>
      <c r="J33" s="177"/>
      <c r="K33" s="4"/>
      <c r="L33" s="39"/>
      <c r="M33" s="632"/>
      <c r="N33" s="633"/>
      <c r="O33" s="633"/>
      <c r="P33" s="633"/>
      <c r="Q33" s="633"/>
      <c r="R33" s="633"/>
      <c r="S33" s="633"/>
      <c r="T33" s="633"/>
      <c r="U33" s="633"/>
      <c r="V33" s="633"/>
      <c r="W33" s="633"/>
      <c r="X33" s="633"/>
      <c r="Y33" s="633"/>
      <c r="Z33" s="633"/>
      <c r="AA33" s="633"/>
      <c r="AB33" s="633"/>
      <c r="AC33" s="633"/>
      <c r="AD33" s="633"/>
      <c r="AE33" s="633"/>
      <c r="AF33" s="633"/>
      <c r="AG33" s="633"/>
      <c r="AH33" s="633"/>
      <c r="AI33" s="634"/>
    </row>
    <row r="34" spans="1:35" ht="23.25" customHeight="1">
      <c r="A34" s="175"/>
      <c r="B34" s="179"/>
      <c r="C34" s="4"/>
      <c r="D34" s="182"/>
      <c r="E34" s="4"/>
      <c r="F34" s="39"/>
      <c r="G34" s="175"/>
      <c r="H34" s="176"/>
      <c r="I34" s="4"/>
      <c r="J34" s="177"/>
      <c r="K34" s="4"/>
      <c r="L34" s="39"/>
      <c r="M34" s="632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3"/>
      <c r="AC34" s="633"/>
      <c r="AD34" s="633"/>
      <c r="AE34" s="633"/>
      <c r="AF34" s="633"/>
      <c r="AG34" s="633"/>
      <c r="AH34" s="633"/>
      <c r="AI34" s="634"/>
    </row>
    <row r="35" spans="1:35" ht="23.25" customHeight="1">
      <c r="A35" s="175"/>
      <c r="B35" s="179"/>
      <c r="C35" s="4"/>
      <c r="D35" s="182"/>
      <c r="E35" s="4"/>
      <c r="F35" s="39"/>
      <c r="G35" s="175"/>
      <c r="H35" s="176"/>
      <c r="I35" s="4"/>
      <c r="J35" s="177"/>
      <c r="K35" s="4"/>
      <c r="L35" s="39"/>
      <c r="M35" s="632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3"/>
      <c r="AE35" s="633"/>
      <c r="AF35" s="633"/>
      <c r="AG35" s="633"/>
      <c r="AH35" s="633"/>
      <c r="AI35" s="634"/>
    </row>
    <row r="36" spans="1:35" ht="23.25" customHeight="1">
      <c r="A36" s="175"/>
      <c r="B36" s="179"/>
      <c r="C36" s="4"/>
      <c r="D36" s="182"/>
      <c r="E36" s="4"/>
      <c r="F36" s="39"/>
      <c r="G36" s="175"/>
      <c r="H36" s="176"/>
      <c r="I36" s="4"/>
      <c r="J36" s="177"/>
      <c r="K36" s="4"/>
      <c r="L36" s="39"/>
      <c r="M36" s="632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633"/>
      <c r="AI36" s="634"/>
    </row>
  </sheetData>
  <mergeCells count="34">
    <mergeCell ref="M35:AI35"/>
    <mergeCell ref="M36:AI36"/>
    <mergeCell ref="M26:AI26"/>
    <mergeCell ref="M27:AI27"/>
    <mergeCell ref="M32:AI32"/>
    <mergeCell ref="M33:AI33"/>
    <mergeCell ref="M34:AI34"/>
    <mergeCell ref="M31:AI31"/>
    <mergeCell ref="M28:AI28"/>
    <mergeCell ref="M29:AI29"/>
    <mergeCell ref="M30:AI30"/>
    <mergeCell ref="M19:AI19"/>
    <mergeCell ref="M8:AI8"/>
    <mergeCell ref="M9:AI9"/>
    <mergeCell ref="M10:AI10"/>
    <mergeCell ref="M11:AI11"/>
    <mergeCell ref="M12:AI12"/>
    <mergeCell ref="M13:AI13"/>
    <mergeCell ref="M25:AI25"/>
    <mergeCell ref="M23:AI23"/>
    <mergeCell ref="M24:AI24"/>
    <mergeCell ref="A4:F4"/>
    <mergeCell ref="G4:L4"/>
    <mergeCell ref="M4:AI5"/>
    <mergeCell ref="M6:AI6"/>
    <mergeCell ref="M7:AI7"/>
    <mergeCell ref="M20:AI20"/>
    <mergeCell ref="M21:AI21"/>
    <mergeCell ref="M22:AI22"/>
    <mergeCell ref="M17:AI17"/>
    <mergeCell ref="M18:AI18"/>
    <mergeCell ref="M14:AI14"/>
    <mergeCell ref="M15:AI15"/>
    <mergeCell ref="M16:AI16"/>
  </mergeCells>
  <phoneticPr fontId="1"/>
  <conditionalFormatting sqref="C20:C36">
    <cfRule type="expression" dxfId="26" priority="23" stopIfTrue="1">
      <formula>I19=""</formula>
    </cfRule>
  </conditionalFormatting>
  <conditionalFormatting sqref="C6">
    <cfRule type="expression" dxfId="25" priority="14" stopIfTrue="1">
      <formula>I5=""</formula>
    </cfRule>
  </conditionalFormatting>
  <conditionalFormatting sqref="C7">
    <cfRule type="expression" dxfId="24" priority="13" stopIfTrue="1">
      <formula>I6=""</formula>
    </cfRule>
  </conditionalFormatting>
  <conditionalFormatting sqref="C8">
    <cfRule type="expression" dxfId="23" priority="12" stopIfTrue="1">
      <formula>I7=""</formula>
    </cfRule>
  </conditionalFormatting>
  <conditionalFormatting sqref="C9">
    <cfRule type="expression" dxfId="22" priority="11" stopIfTrue="1">
      <formula>I8=""</formula>
    </cfRule>
  </conditionalFormatting>
  <conditionalFormatting sqref="C10">
    <cfRule type="expression" dxfId="21" priority="10" stopIfTrue="1">
      <formula>I9=""</formula>
    </cfRule>
  </conditionalFormatting>
  <conditionalFormatting sqref="C11">
    <cfRule type="expression" dxfId="20" priority="9" stopIfTrue="1">
      <formula>I10=""</formula>
    </cfRule>
  </conditionalFormatting>
  <conditionalFormatting sqref="C12">
    <cfRule type="expression" dxfId="19" priority="8" stopIfTrue="1">
      <formula>I11=""</formula>
    </cfRule>
  </conditionalFormatting>
  <conditionalFormatting sqref="C13">
    <cfRule type="expression" dxfId="18" priority="7" stopIfTrue="1">
      <formula>I12=""</formula>
    </cfRule>
  </conditionalFormatting>
  <conditionalFormatting sqref="C14">
    <cfRule type="expression" dxfId="17" priority="6" stopIfTrue="1">
      <formula>I13=""</formula>
    </cfRule>
  </conditionalFormatting>
  <conditionalFormatting sqref="C15">
    <cfRule type="expression" dxfId="16" priority="5" stopIfTrue="1">
      <formula>I14=""</formula>
    </cfRule>
  </conditionalFormatting>
  <conditionalFormatting sqref="C16">
    <cfRule type="expression" dxfId="15" priority="4" stopIfTrue="1">
      <formula>I15=""</formula>
    </cfRule>
  </conditionalFormatting>
  <conditionalFormatting sqref="C17">
    <cfRule type="expression" dxfId="14" priority="3" stopIfTrue="1">
      <formula>I16=""</formula>
    </cfRule>
  </conditionalFormatting>
  <conditionalFormatting sqref="C18">
    <cfRule type="expression" dxfId="13" priority="2" stopIfTrue="1">
      <formula>I17=""</formula>
    </cfRule>
  </conditionalFormatting>
  <conditionalFormatting sqref="C19">
    <cfRule type="expression" dxfId="12" priority="1" stopIfTrue="1">
      <formula>I18=""</formula>
    </cfRule>
  </conditionalFormatting>
  <dataValidations count="1">
    <dataValidation imeMode="hiragana" allowBlank="1" showInputMessage="1" showErrorMessage="1" sqref="A5 G5" xr:uid="{38E3AFB3-C04C-48CE-B85E-22855BCBB53E}"/>
  </dataValidations>
  <pageMargins left="0.7" right="0.7" top="0.75" bottom="0.75" header="0.3" footer="0.3"/>
  <pageSetup paperSize="9" orientation="portrait" r:id="rId1"/>
  <rowBreaks count="1" manualBreakCount="1">
    <brk id="3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D49D7E4-9662-4098-AC92-28D7342677E5}">
          <x14:formula1>
            <xm:f>様式!$A$86:$A$88</xm:f>
          </x14:formula1>
          <xm:sqref>G6:G36 A6:A36</xm:sqref>
        </x14:dataValidation>
        <x14:dataValidation type="list" allowBlank="1" showInputMessage="1" showErrorMessage="1" xr:uid="{216C6A76-F634-42C8-9C93-7255BE9CB92B}">
          <x14:formula1>
            <xm:f>様式!$C$86:$C$148</xm:f>
          </x14:formula1>
          <xm:sqref>H6:H36 B6:B36</xm:sqref>
        </x14:dataValidation>
        <x14:dataValidation type="list" allowBlank="1" showInputMessage="1" showErrorMessage="1" xr:uid="{81DB5A83-3805-4635-B5D0-D093732FC4F8}">
          <x14:formula1>
            <xm:f>様式!$D$86:$D$97</xm:f>
          </x14:formula1>
          <xm:sqref>J6:J36 D6:D36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147"/>
  <sheetViews>
    <sheetView view="pageBreakPreview" zoomScaleNormal="100" zoomScaleSheetLayoutView="100" workbookViewId="0">
      <selection activeCell="E5" sqref="E5:W5"/>
    </sheetView>
  </sheetViews>
  <sheetFormatPr defaultColWidth="8.875" defaultRowHeight="13.5"/>
  <cols>
    <col min="1" max="1" width="3.875" customWidth="1"/>
    <col min="2" max="4" width="2.5" customWidth="1"/>
    <col min="5" max="5" width="3" customWidth="1"/>
    <col min="6" max="6" width="2.125" customWidth="1"/>
    <col min="7" max="7" width="3.875" customWidth="1"/>
    <col min="8" max="8" width="2.5" customWidth="1"/>
    <col min="9" max="9" width="3.125" customWidth="1"/>
    <col min="10" max="10" width="2.5" customWidth="1"/>
    <col min="11" max="11" width="3.5" customWidth="1"/>
    <col min="12" max="12" width="2.875" customWidth="1"/>
    <col min="13" max="13" width="4.25" customWidth="1"/>
    <col min="14" max="18" width="2.5" customWidth="1"/>
    <col min="19" max="20" width="1.5" customWidth="1"/>
    <col min="21" max="26" width="2.5" customWidth="1"/>
    <col min="27" max="34" width="1.5" customWidth="1"/>
    <col min="35" max="35" width="4" customWidth="1"/>
    <col min="36" max="36" width="2.5" customWidth="1"/>
    <col min="37" max="37" width="2.5" hidden="1" customWidth="1"/>
    <col min="38" max="43" width="2.5" customWidth="1"/>
    <col min="44" max="44" width="2.125" customWidth="1"/>
    <col min="45" max="46" width="2.5" customWidth="1"/>
    <col min="47" max="47" width="1.875" customWidth="1"/>
    <col min="48" max="49" width="2.5" customWidth="1"/>
  </cols>
  <sheetData>
    <row r="1" spans="1:48" ht="14.25" thickBot="1"/>
    <row r="2" spans="1:48" ht="21.75" thickBot="1">
      <c r="A2" s="584" t="s">
        <v>0</v>
      </c>
      <c r="B2" s="584"/>
      <c r="C2" s="584"/>
      <c r="D2" s="584"/>
      <c r="E2" s="584"/>
      <c r="F2" s="584"/>
      <c r="G2" s="584"/>
      <c r="H2" s="712" t="s">
        <v>1564</v>
      </c>
      <c r="I2" s="582"/>
      <c r="J2" s="583"/>
      <c r="K2" s="695" t="s">
        <v>1566</v>
      </c>
      <c r="L2" s="696"/>
      <c r="M2" s="697"/>
      <c r="N2" s="713" t="s">
        <v>1</v>
      </c>
      <c r="O2" s="582"/>
      <c r="P2" s="583"/>
      <c r="Q2" s="704" t="s">
        <v>2</v>
      </c>
      <c r="R2" s="705"/>
      <c r="S2" s="705"/>
      <c r="T2" s="705"/>
      <c r="U2" s="705"/>
      <c r="V2" s="705"/>
      <c r="W2" s="705"/>
      <c r="X2" s="706"/>
    </row>
    <row r="3" spans="1:48" ht="21" customHeight="1">
      <c r="A3" s="699" t="s">
        <v>1606</v>
      </c>
      <c r="B3" s="700"/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660" t="s">
        <v>4</v>
      </c>
      <c r="O3" s="660"/>
      <c r="P3" s="661">
        <v>6</v>
      </c>
      <c r="Q3" s="661"/>
      <c r="R3" s="110" t="s">
        <v>5</v>
      </c>
      <c r="S3" s="662">
        <v>9</v>
      </c>
      <c r="T3" s="662"/>
      <c r="U3" s="110" t="s">
        <v>6</v>
      </c>
      <c r="V3" s="205">
        <v>1</v>
      </c>
      <c r="W3" s="110" t="s">
        <v>7</v>
      </c>
    </row>
    <row r="4" spans="1:48">
      <c r="A4" s="665" t="s">
        <v>8</v>
      </c>
      <c r="B4" s="666"/>
      <c r="C4" s="666"/>
      <c r="D4" s="666"/>
      <c r="E4" s="707" t="s">
        <v>54</v>
      </c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7"/>
    </row>
    <row r="5" spans="1:48" s="188" customFormat="1" ht="42" customHeight="1">
      <c r="A5" s="708" t="s">
        <v>9</v>
      </c>
      <c r="B5" s="709"/>
      <c r="C5" s="709"/>
      <c r="D5" s="710"/>
      <c r="E5" s="711" t="s">
        <v>55</v>
      </c>
      <c r="F5" s="711"/>
      <c r="G5" s="711"/>
      <c r="H5" s="711"/>
      <c r="I5" s="711"/>
      <c r="J5" s="711"/>
      <c r="K5" s="711"/>
      <c r="L5" s="711"/>
      <c r="M5" s="711"/>
      <c r="N5" s="711"/>
      <c r="O5" s="711"/>
      <c r="P5" s="711"/>
      <c r="Q5" s="711"/>
      <c r="R5" s="711"/>
      <c r="S5" s="711"/>
      <c r="T5" s="711"/>
      <c r="U5" s="711"/>
      <c r="V5" s="711"/>
      <c r="W5" s="711"/>
      <c r="AS5" s="189"/>
      <c r="AT5" s="190"/>
      <c r="AU5" s="190"/>
      <c r="AV5" s="190"/>
    </row>
    <row r="6" spans="1:48" ht="30.75" customHeight="1">
      <c r="A6" s="714" t="s">
        <v>47</v>
      </c>
      <c r="B6" s="715"/>
      <c r="C6" s="715"/>
      <c r="D6" s="715"/>
      <c r="E6" s="213">
        <v>14</v>
      </c>
      <c r="F6" s="191" t="s">
        <v>5</v>
      </c>
      <c r="G6" s="173">
        <v>6</v>
      </c>
      <c r="H6" s="191" t="s">
        <v>6</v>
      </c>
      <c r="I6" s="173">
        <v>3</v>
      </c>
      <c r="J6" s="191" t="s">
        <v>7</v>
      </c>
      <c r="K6" s="191" t="s">
        <v>10</v>
      </c>
      <c r="L6" s="173">
        <v>22</v>
      </c>
      <c r="M6" s="191" t="s">
        <v>11</v>
      </c>
      <c r="N6" s="192" t="s">
        <v>12</v>
      </c>
      <c r="O6" s="174"/>
      <c r="P6" s="677" t="s">
        <v>13</v>
      </c>
      <c r="Q6" s="677"/>
      <c r="R6" s="113"/>
      <c r="S6" s="702"/>
      <c r="T6" s="702"/>
      <c r="U6" s="677" t="s">
        <v>14</v>
      </c>
      <c r="V6" s="677"/>
      <c r="W6" s="114"/>
      <c r="X6" s="13"/>
    </row>
    <row r="7" spans="1:48">
      <c r="A7" s="716" t="s">
        <v>8</v>
      </c>
      <c r="B7" s="717"/>
      <c r="C7" s="717"/>
      <c r="D7" s="717"/>
      <c r="E7" s="676" t="s">
        <v>56</v>
      </c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594" t="s">
        <v>15</v>
      </c>
      <c r="Y7" s="595"/>
      <c r="Z7" s="595"/>
      <c r="AA7" s="595"/>
      <c r="AB7" s="595"/>
      <c r="AC7" s="595"/>
      <c r="AD7" s="595"/>
      <c r="AE7" s="595"/>
      <c r="AF7" s="595"/>
      <c r="AG7" s="595"/>
      <c r="AH7" s="595"/>
      <c r="AI7" s="596"/>
    </row>
    <row r="8" spans="1:48" ht="16.5" customHeight="1">
      <c r="A8" s="718" t="s">
        <v>16</v>
      </c>
      <c r="B8" s="719"/>
      <c r="C8" s="719"/>
      <c r="D8" s="719"/>
      <c r="E8" s="412" t="s">
        <v>17</v>
      </c>
      <c r="F8" s="412"/>
      <c r="G8" s="678" t="s">
        <v>57</v>
      </c>
      <c r="H8" s="678"/>
      <c r="I8" s="678"/>
      <c r="J8" s="678"/>
      <c r="K8" s="678"/>
      <c r="L8" s="720"/>
      <c r="M8" s="720"/>
      <c r="N8" s="720"/>
      <c r="O8" s="720"/>
      <c r="P8" s="720"/>
      <c r="Q8" s="720"/>
      <c r="R8" s="720"/>
      <c r="S8" s="720"/>
      <c r="T8" s="720"/>
      <c r="U8" s="720"/>
      <c r="V8" s="720"/>
      <c r="W8" s="721"/>
      <c r="X8" s="722" t="s">
        <v>58</v>
      </c>
      <c r="Y8" s="723"/>
      <c r="Z8" s="723"/>
      <c r="AA8" s="723"/>
      <c r="AB8" s="723"/>
      <c r="AC8" s="723"/>
      <c r="AD8" s="723"/>
      <c r="AE8" s="723"/>
      <c r="AF8" s="723"/>
      <c r="AG8" s="723"/>
      <c r="AH8" s="723"/>
      <c r="AI8" s="724"/>
    </row>
    <row r="9" spans="1:48" ht="30" customHeight="1">
      <c r="A9" s="728" t="s">
        <v>59</v>
      </c>
      <c r="B9" s="729"/>
      <c r="C9" s="729"/>
      <c r="D9" s="729"/>
      <c r="E9" s="729"/>
      <c r="F9" s="729"/>
      <c r="G9" s="729"/>
      <c r="H9" s="729"/>
      <c r="I9" s="729"/>
      <c r="J9" s="729"/>
      <c r="K9" s="729"/>
      <c r="L9" s="729"/>
      <c r="M9" s="729"/>
      <c r="N9" s="729"/>
      <c r="O9" s="729"/>
      <c r="P9" s="729"/>
      <c r="Q9" s="729"/>
      <c r="R9" s="729"/>
      <c r="S9" s="729"/>
      <c r="T9" s="729"/>
      <c r="U9" s="729"/>
      <c r="V9" s="729"/>
      <c r="W9" s="729"/>
      <c r="X9" s="725"/>
      <c r="Y9" s="726"/>
      <c r="Z9" s="726"/>
      <c r="AA9" s="726"/>
      <c r="AB9" s="726"/>
      <c r="AC9" s="726"/>
      <c r="AD9" s="726"/>
      <c r="AE9" s="726"/>
      <c r="AF9" s="726"/>
      <c r="AG9" s="726"/>
      <c r="AH9" s="726"/>
      <c r="AI9" s="727"/>
    </row>
    <row r="10" spans="1:48">
      <c r="A10" s="674" t="s">
        <v>8</v>
      </c>
      <c r="B10" s="675"/>
      <c r="C10" s="675"/>
      <c r="D10" s="675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6"/>
      <c r="Q10" s="676"/>
      <c r="R10" s="676"/>
      <c r="S10" s="676"/>
      <c r="T10" s="676"/>
      <c r="U10" s="676"/>
      <c r="V10" s="676"/>
      <c r="W10" s="676"/>
      <c r="X10" s="594" t="s">
        <v>15</v>
      </c>
      <c r="Y10" s="595"/>
      <c r="Z10" s="595"/>
      <c r="AA10" s="595"/>
      <c r="AB10" s="595"/>
      <c r="AC10" s="595"/>
      <c r="AD10" s="595"/>
      <c r="AE10" s="595"/>
      <c r="AF10" s="595"/>
      <c r="AG10" s="595"/>
      <c r="AH10" s="595"/>
      <c r="AI10" s="596"/>
    </row>
    <row r="11" spans="1:48">
      <c r="A11" s="689" t="s">
        <v>16</v>
      </c>
      <c r="B11" s="690"/>
      <c r="C11" s="690"/>
      <c r="D11" s="690"/>
      <c r="E11" s="691" t="s">
        <v>17</v>
      </c>
      <c r="F11" s="691"/>
      <c r="G11" s="678"/>
      <c r="H11" s="678"/>
      <c r="I11" s="678"/>
      <c r="J11" s="678"/>
      <c r="K11" s="678"/>
      <c r="L11" s="698" t="s">
        <v>18</v>
      </c>
      <c r="M11" s="698"/>
      <c r="N11" s="698"/>
      <c r="O11" s="698"/>
      <c r="P11" s="698"/>
      <c r="Q11" s="698"/>
      <c r="R11" s="698"/>
      <c r="S11" s="698"/>
      <c r="T11" s="698"/>
      <c r="U11" s="698"/>
      <c r="V11" s="698"/>
      <c r="W11" s="698"/>
      <c r="X11" s="681"/>
      <c r="Y11" s="682"/>
      <c r="Z11" s="682"/>
      <c r="AA11" s="682"/>
      <c r="AB11" s="682"/>
      <c r="AC11" s="682"/>
      <c r="AD11" s="682"/>
      <c r="AE11" s="682"/>
      <c r="AF11" s="682"/>
      <c r="AG11" s="682"/>
      <c r="AH11" s="682"/>
      <c r="AI11" s="683"/>
    </row>
    <row r="12" spans="1:48" ht="30" customHeight="1">
      <c r="A12" s="730"/>
      <c r="B12" s="731"/>
      <c r="C12" s="731"/>
      <c r="D12" s="731"/>
      <c r="E12" s="731"/>
      <c r="F12" s="731"/>
      <c r="G12" s="731"/>
      <c r="H12" s="731"/>
      <c r="I12" s="731"/>
      <c r="J12" s="731"/>
      <c r="K12" s="731"/>
      <c r="L12" s="731"/>
      <c r="M12" s="731"/>
      <c r="N12" s="731"/>
      <c r="O12" s="731"/>
      <c r="P12" s="731"/>
      <c r="Q12" s="731"/>
      <c r="R12" s="731"/>
      <c r="S12" s="731"/>
      <c r="T12" s="731"/>
      <c r="U12" s="731"/>
      <c r="V12" s="731"/>
      <c r="W12" s="731"/>
      <c r="X12" s="684"/>
      <c r="Y12" s="685"/>
      <c r="Z12" s="685"/>
      <c r="AA12" s="685"/>
      <c r="AB12" s="685"/>
      <c r="AC12" s="685"/>
      <c r="AD12" s="685"/>
      <c r="AE12" s="685"/>
      <c r="AF12" s="685"/>
      <c r="AG12" s="685"/>
      <c r="AH12" s="685"/>
      <c r="AI12" s="686"/>
    </row>
    <row r="13" spans="1:48" ht="12.75" customHeight="1"/>
    <row r="14" spans="1:48" ht="22.5" customHeight="1">
      <c r="A14" s="349" t="s">
        <v>19</v>
      </c>
      <c r="B14" s="349"/>
      <c r="C14" s="349"/>
      <c r="D14" s="349"/>
      <c r="E14" s="349"/>
      <c r="F14" s="349"/>
      <c r="G14" s="349" t="s">
        <v>20</v>
      </c>
      <c r="H14" s="349"/>
      <c r="I14" s="349"/>
      <c r="J14" s="349"/>
      <c r="K14" s="349"/>
      <c r="L14" s="349"/>
      <c r="M14" s="380" t="s">
        <v>60</v>
      </c>
      <c r="N14" s="409"/>
      <c r="O14" s="409"/>
      <c r="P14" s="409"/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409"/>
      <c r="AE14" s="409"/>
      <c r="AF14" s="409"/>
      <c r="AG14" s="409"/>
      <c r="AH14" s="409"/>
      <c r="AI14" s="410"/>
    </row>
    <row r="15" spans="1:48" ht="12.75" customHeight="1">
      <c r="A15" s="7" t="s">
        <v>22</v>
      </c>
      <c r="B15" s="8" t="s">
        <v>5</v>
      </c>
      <c r="C15" s="8"/>
      <c r="D15" s="8" t="s">
        <v>6</v>
      </c>
      <c r="E15" s="8"/>
      <c r="F15" s="9"/>
      <c r="G15" s="7" t="s">
        <v>22</v>
      </c>
      <c r="H15" s="199" t="s">
        <v>5</v>
      </c>
      <c r="I15" s="8"/>
      <c r="J15" s="8" t="s">
        <v>6</v>
      </c>
      <c r="K15" s="8"/>
      <c r="L15" s="9"/>
      <c r="M15" s="732"/>
      <c r="N15" s="733"/>
      <c r="O15" s="733"/>
      <c r="P15" s="733"/>
      <c r="Q15" s="733"/>
      <c r="R15" s="733"/>
      <c r="S15" s="733"/>
      <c r="T15" s="733"/>
      <c r="U15" s="733"/>
      <c r="V15" s="733"/>
      <c r="W15" s="733"/>
      <c r="X15" s="733"/>
      <c r="Y15" s="733"/>
      <c r="Z15" s="733"/>
      <c r="AA15" s="733"/>
      <c r="AB15" s="733"/>
      <c r="AC15" s="733"/>
      <c r="AD15" s="733"/>
      <c r="AE15" s="733"/>
      <c r="AF15" s="733"/>
      <c r="AG15" s="733"/>
      <c r="AH15" s="733"/>
      <c r="AI15" s="734"/>
    </row>
    <row r="16" spans="1:48" ht="18.75" customHeight="1">
      <c r="A16" s="178" t="s">
        <v>47</v>
      </c>
      <c r="B16" s="179">
        <v>21</v>
      </c>
      <c r="C16" s="99"/>
      <c r="D16" s="182">
        <v>4</v>
      </c>
      <c r="E16" s="99"/>
      <c r="F16" s="100"/>
      <c r="G16" s="181" t="s">
        <v>47</v>
      </c>
      <c r="H16" s="176">
        <v>27</v>
      </c>
      <c r="I16" s="99"/>
      <c r="J16" s="182">
        <v>3</v>
      </c>
      <c r="K16" s="99"/>
      <c r="L16" s="100"/>
      <c r="M16" s="735" t="s">
        <v>61</v>
      </c>
      <c r="N16" s="736"/>
      <c r="O16" s="736"/>
      <c r="P16" s="736"/>
      <c r="Q16" s="736"/>
      <c r="R16" s="736"/>
      <c r="S16" s="736"/>
      <c r="T16" s="736"/>
      <c r="U16" s="736"/>
      <c r="V16" s="736"/>
      <c r="W16" s="736" t="s">
        <v>23</v>
      </c>
      <c r="X16" s="736"/>
      <c r="Y16" s="736"/>
      <c r="Z16" s="736"/>
      <c r="AA16" s="736"/>
      <c r="AB16" s="736"/>
      <c r="AC16" s="736"/>
      <c r="AD16" s="736"/>
      <c r="AE16" s="736"/>
      <c r="AF16" s="736"/>
      <c r="AG16" s="736"/>
      <c r="AH16" s="736"/>
      <c r="AI16" s="737"/>
    </row>
    <row r="17" spans="1:48" ht="18.75" customHeight="1">
      <c r="A17" s="178" t="s">
        <v>47</v>
      </c>
      <c r="B17" s="179">
        <v>27</v>
      </c>
      <c r="C17" s="99"/>
      <c r="D17" s="182">
        <v>4</v>
      </c>
      <c r="E17" s="99"/>
      <c r="F17" s="100"/>
      <c r="G17" s="181" t="s">
        <v>47</v>
      </c>
      <c r="H17" s="176">
        <v>30</v>
      </c>
      <c r="I17" s="99"/>
      <c r="J17" s="182">
        <v>3</v>
      </c>
      <c r="K17" s="99"/>
      <c r="L17" s="100"/>
      <c r="M17" s="735" t="s">
        <v>62</v>
      </c>
      <c r="N17" s="736"/>
      <c r="O17" s="736"/>
      <c r="P17" s="736"/>
      <c r="Q17" s="736"/>
      <c r="R17" s="736"/>
      <c r="S17" s="736"/>
      <c r="T17" s="736"/>
      <c r="U17" s="736"/>
      <c r="V17" s="736"/>
      <c r="W17" s="736" t="s">
        <v>24</v>
      </c>
      <c r="X17" s="736"/>
      <c r="Y17" s="736"/>
      <c r="Z17" s="736"/>
      <c r="AA17" s="736"/>
      <c r="AB17" s="736"/>
      <c r="AC17" s="736"/>
      <c r="AD17" s="736"/>
      <c r="AE17" s="736"/>
      <c r="AF17" s="736"/>
      <c r="AG17" s="736"/>
      <c r="AH17" s="736"/>
      <c r="AI17" s="737"/>
    </row>
    <row r="18" spans="1:48" ht="18.75" customHeight="1">
      <c r="A18" s="178" t="s">
        <v>47</v>
      </c>
      <c r="B18" s="179">
        <v>30</v>
      </c>
      <c r="C18" s="99"/>
      <c r="D18" s="182">
        <v>4</v>
      </c>
      <c r="E18" s="99"/>
      <c r="F18" s="100"/>
      <c r="G18" s="181" t="s">
        <v>4</v>
      </c>
      <c r="H18" s="176">
        <v>3</v>
      </c>
      <c r="I18" s="99"/>
      <c r="J18" s="182">
        <v>3</v>
      </c>
      <c r="K18" s="99"/>
      <c r="L18" s="100"/>
      <c r="M18" s="735" t="s">
        <v>63</v>
      </c>
      <c r="N18" s="736"/>
      <c r="O18" s="736"/>
      <c r="P18" s="736"/>
      <c r="Q18" s="736"/>
      <c r="R18" s="736"/>
      <c r="S18" s="736"/>
      <c r="T18" s="736"/>
      <c r="U18" s="736"/>
      <c r="V18" s="736"/>
      <c r="W18" s="736" t="s">
        <v>25</v>
      </c>
      <c r="X18" s="736"/>
      <c r="Y18" s="736"/>
      <c r="Z18" s="736"/>
      <c r="AA18" s="736"/>
      <c r="AB18" s="736"/>
      <c r="AC18" s="736"/>
      <c r="AD18" s="736"/>
      <c r="AE18" s="736"/>
      <c r="AF18" s="736"/>
      <c r="AG18" s="736"/>
      <c r="AH18" s="736"/>
      <c r="AI18" s="737"/>
      <c r="AK18" t="str">
        <f t="shared" ref="AK18:AK23" si="0">SUBSTITUTE(SUBSTITUTE(SUBSTITUTE(G18,"昭和","S"),"平成","H"),"令和","R")</f>
        <v>R</v>
      </c>
    </row>
    <row r="19" spans="1:48" ht="18.75" customHeight="1">
      <c r="A19" s="178" t="s">
        <v>4</v>
      </c>
      <c r="B19" s="179">
        <v>3</v>
      </c>
      <c r="C19" s="99"/>
      <c r="D19" s="182">
        <v>4</v>
      </c>
      <c r="E19" s="99"/>
      <c r="F19" s="100"/>
      <c r="G19" s="181" t="s">
        <v>4</v>
      </c>
      <c r="H19" s="176">
        <v>7</v>
      </c>
      <c r="I19" s="99"/>
      <c r="J19" s="182">
        <v>3</v>
      </c>
      <c r="K19" s="99"/>
      <c r="L19" s="100"/>
      <c r="M19" s="735" t="s">
        <v>1609</v>
      </c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736"/>
      <c r="AA19" s="736"/>
      <c r="AB19" s="736"/>
      <c r="AC19" s="736"/>
      <c r="AD19" s="736"/>
      <c r="AE19" s="736"/>
      <c r="AF19" s="736"/>
      <c r="AG19" s="736"/>
      <c r="AH19" s="736"/>
      <c r="AI19" s="737"/>
      <c r="AK19" t="str">
        <f t="shared" si="0"/>
        <v>R</v>
      </c>
    </row>
    <row r="20" spans="1:48" ht="18.75" customHeight="1">
      <c r="A20" s="178"/>
      <c r="B20" s="179"/>
      <c r="C20" s="99"/>
      <c r="D20" s="182"/>
      <c r="E20" s="99"/>
      <c r="F20" s="100"/>
      <c r="G20" s="181"/>
      <c r="H20" s="176"/>
      <c r="I20" s="99"/>
      <c r="J20" s="182"/>
      <c r="K20" s="99"/>
      <c r="L20" s="100"/>
      <c r="M20" s="735"/>
      <c r="N20" s="736"/>
      <c r="O20" s="736"/>
      <c r="P20" s="736"/>
      <c r="Q20" s="736"/>
      <c r="R20" s="736"/>
      <c r="S20" s="736"/>
      <c r="T20" s="736"/>
      <c r="U20" s="736"/>
      <c r="V20" s="736"/>
      <c r="W20" s="736"/>
      <c r="X20" s="736"/>
      <c r="Y20" s="736"/>
      <c r="Z20" s="736"/>
      <c r="AA20" s="736"/>
      <c r="AB20" s="736"/>
      <c r="AC20" s="736"/>
      <c r="AD20" s="736"/>
      <c r="AE20" s="736"/>
      <c r="AF20" s="736"/>
      <c r="AG20" s="736"/>
      <c r="AH20" s="736"/>
      <c r="AI20" s="737"/>
      <c r="AK20" t="str">
        <f t="shared" si="0"/>
        <v/>
      </c>
    </row>
    <row r="21" spans="1:48" ht="18.75" customHeight="1">
      <c r="A21" s="178"/>
      <c r="B21" s="179"/>
      <c r="C21" s="99"/>
      <c r="D21" s="182"/>
      <c r="E21" s="99"/>
      <c r="F21" s="100"/>
      <c r="G21" s="181"/>
      <c r="H21" s="179"/>
      <c r="I21" s="99"/>
      <c r="J21" s="182"/>
      <c r="K21" s="99"/>
      <c r="L21" s="100"/>
      <c r="M21" s="735"/>
      <c r="N21" s="736"/>
      <c r="O21" s="736"/>
      <c r="P21" s="736"/>
      <c r="Q21" s="736"/>
      <c r="R21" s="736"/>
      <c r="S21" s="736"/>
      <c r="T21" s="736"/>
      <c r="U21" s="736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36"/>
      <c r="AH21" s="736"/>
      <c r="AI21" s="737"/>
      <c r="AK21" t="str">
        <f t="shared" si="0"/>
        <v/>
      </c>
    </row>
    <row r="22" spans="1:48" ht="18.75" customHeight="1">
      <c r="A22" s="175"/>
      <c r="B22" s="176"/>
      <c r="C22" s="203"/>
      <c r="D22" s="177"/>
      <c r="E22" s="203"/>
      <c r="F22" s="204"/>
      <c r="G22" s="214"/>
      <c r="H22" s="176"/>
      <c r="I22" s="203"/>
      <c r="J22" s="177"/>
      <c r="K22" s="203"/>
      <c r="L22" s="204"/>
      <c r="M22" s="738"/>
      <c r="N22" s="739"/>
      <c r="O22" s="739"/>
      <c r="P22" s="739"/>
      <c r="Q22" s="739"/>
      <c r="R22" s="739"/>
      <c r="S22" s="739"/>
      <c r="T22" s="739"/>
      <c r="U22" s="739"/>
      <c r="V22" s="739"/>
      <c r="W22" s="739"/>
      <c r="X22" s="739"/>
      <c r="Y22" s="739"/>
      <c r="Z22" s="739"/>
      <c r="AA22" s="739"/>
      <c r="AB22" s="739"/>
      <c r="AC22" s="739"/>
      <c r="AD22" s="739"/>
      <c r="AE22" s="739"/>
      <c r="AF22" s="739"/>
      <c r="AG22" s="739"/>
      <c r="AH22" s="739"/>
      <c r="AI22" s="740"/>
      <c r="AK22" t="str">
        <f t="shared" si="0"/>
        <v/>
      </c>
    </row>
    <row r="23" spans="1:48" ht="18.75" customHeight="1">
      <c r="A23" s="183"/>
      <c r="B23" s="184"/>
      <c r="C23" s="200"/>
      <c r="D23" s="185"/>
      <c r="E23" s="200"/>
      <c r="F23" s="201"/>
      <c r="G23" s="202"/>
      <c r="H23" s="184"/>
      <c r="I23" s="200"/>
      <c r="J23" s="185"/>
      <c r="K23" s="200"/>
      <c r="L23" s="201"/>
      <c r="M23" s="741"/>
      <c r="N23" s="742"/>
      <c r="O23" s="742"/>
      <c r="P23" s="742"/>
      <c r="Q23" s="742"/>
      <c r="R23" s="742"/>
      <c r="S23" s="742"/>
      <c r="T23" s="742"/>
      <c r="U23" s="742"/>
      <c r="V23" s="742"/>
      <c r="W23" s="742"/>
      <c r="X23" s="742"/>
      <c r="Y23" s="742"/>
      <c r="Z23" s="742"/>
      <c r="AA23" s="742"/>
      <c r="AB23" s="742"/>
      <c r="AC23" s="742"/>
      <c r="AD23" s="742"/>
      <c r="AE23" s="742"/>
      <c r="AF23" s="742"/>
      <c r="AG23" s="742"/>
      <c r="AH23" s="742"/>
      <c r="AI23" s="743"/>
      <c r="AK23" t="str">
        <f t="shared" si="0"/>
        <v/>
      </c>
    </row>
    <row r="24" spans="1:48" ht="12.75" customHeight="1"/>
    <row r="25" spans="1:48" ht="12.75" customHeight="1"/>
    <row r="26" spans="1:48" s="188" customFormat="1" ht="22.5" customHeight="1">
      <c r="A26" s="635" t="s">
        <v>19</v>
      </c>
      <c r="B26" s="635"/>
      <c r="C26" s="635"/>
      <c r="D26" s="635"/>
      <c r="E26" s="635"/>
      <c r="F26" s="635"/>
      <c r="G26" s="635" t="s">
        <v>20</v>
      </c>
      <c r="H26" s="635"/>
      <c r="I26" s="635"/>
      <c r="J26" s="635"/>
      <c r="K26" s="635"/>
      <c r="L26" s="635"/>
      <c r="M26" s="380" t="s">
        <v>64</v>
      </c>
      <c r="N26" s="409"/>
      <c r="O26" s="409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10"/>
      <c r="AJ26"/>
      <c r="AK26"/>
      <c r="AL26"/>
      <c r="AM26"/>
      <c r="AN26"/>
      <c r="AO26"/>
      <c r="AP26"/>
      <c r="AQ26"/>
      <c r="AR26"/>
      <c r="AT26" s="190"/>
      <c r="AU26" s="190"/>
      <c r="AV26" s="190"/>
    </row>
    <row r="27" spans="1:48" ht="15" customHeight="1">
      <c r="A27" s="193" t="s">
        <v>22</v>
      </c>
      <c r="B27" s="194" t="s">
        <v>5</v>
      </c>
      <c r="C27" s="194"/>
      <c r="D27" s="194" t="s">
        <v>6</v>
      </c>
      <c r="E27" s="194"/>
      <c r="F27" s="195"/>
      <c r="G27" s="210" t="s">
        <v>22</v>
      </c>
      <c r="H27" s="211" t="s">
        <v>5</v>
      </c>
      <c r="I27" s="211"/>
      <c r="J27" s="211" t="s">
        <v>6</v>
      </c>
      <c r="K27" s="211"/>
      <c r="L27" s="212"/>
      <c r="M27" s="732"/>
      <c r="N27" s="733"/>
      <c r="O27" s="733"/>
      <c r="P27" s="733"/>
      <c r="Q27" s="733"/>
      <c r="R27" s="733"/>
      <c r="S27" s="733"/>
      <c r="T27" s="733"/>
      <c r="U27" s="733"/>
      <c r="V27" s="733"/>
      <c r="W27" s="733"/>
      <c r="X27" s="733"/>
      <c r="Y27" s="733"/>
      <c r="Z27" s="733"/>
      <c r="AA27" s="733"/>
      <c r="AB27" s="733"/>
      <c r="AC27" s="733"/>
      <c r="AD27" s="733"/>
      <c r="AE27" s="733"/>
      <c r="AF27" s="733"/>
      <c r="AG27" s="733"/>
      <c r="AH27" s="733"/>
      <c r="AI27" s="734"/>
    </row>
    <row r="28" spans="1:48" ht="23.25" customHeight="1">
      <c r="A28" s="178" t="s">
        <v>47</v>
      </c>
      <c r="B28" s="179">
        <v>28</v>
      </c>
      <c r="C28" s="99"/>
      <c r="D28" s="182">
        <v>4</v>
      </c>
      <c r="E28" s="99"/>
      <c r="F28" s="100"/>
      <c r="G28" s="175" t="s">
        <v>47</v>
      </c>
      <c r="H28" s="176">
        <v>31</v>
      </c>
      <c r="I28" s="107"/>
      <c r="J28" s="177">
        <v>3</v>
      </c>
      <c r="K28" s="107"/>
      <c r="L28" s="108"/>
      <c r="M28" s="632" t="s">
        <v>65</v>
      </c>
      <c r="N28" s="633"/>
      <c r="O28" s="633"/>
      <c r="P28" s="633"/>
      <c r="Q28" s="633"/>
      <c r="R28" s="633"/>
      <c r="S28" s="633"/>
      <c r="T28" s="633"/>
      <c r="U28" s="633"/>
      <c r="V28" s="633"/>
      <c r="W28" s="633"/>
      <c r="X28" s="633"/>
      <c r="Y28" s="633"/>
      <c r="Z28" s="633"/>
      <c r="AA28" s="633"/>
      <c r="AB28" s="633"/>
      <c r="AC28" s="633"/>
      <c r="AD28" s="633"/>
      <c r="AE28" s="633"/>
      <c r="AF28" s="633"/>
      <c r="AG28" s="633"/>
      <c r="AH28" s="633"/>
      <c r="AI28" s="634"/>
    </row>
    <row r="29" spans="1:48" ht="23.25" customHeight="1">
      <c r="A29" s="178" t="s">
        <v>47</v>
      </c>
      <c r="B29" s="179">
        <v>31</v>
      </c>
      <c r="C29" s="99"/>
      <c r="D29" s="180">
        <v>4</v>
      </c>
      <c r="E29" s="99"/>
      <c r="F29" s="100"/>
      <c r="G29" s="181" t="s">
        <v>4</v>
      </c>
      <c r="H29" s="176">
        <v>3</v>
      </c>
      <c r="I29" s="99"/>
      <c r="J29" s="182">
        <v>3</v>
      </c>
      <c r="K29" s="99"/>
      <c r="L29" s="100"/>
      <c r="M29" s="744" t="s">
        <v>66</v>
      </c>
      <c r="N29" s="745"/>
      <c r="O29" s="745"/>
      <c r="P29" s="745"/>
      <c r="Q29" s="745"/>
      <c r="R29" s="745"/>
      <c r="S29" s="745"/>
      <c r="T29" s="745"/>
      <c r="U29" s="745"/>
      <c r="V29" s="745"/>
      <c r="W29" s="745"/>
      <c r="X29" s="745"/>
      <c r="Y29" s="745"/>
      <c r="Z29" s="745"/>
      <c r="AA29" s="745"/>
      <c r="AB29" s="745"/>
      <c r="AC29" s="745"/>
      <c r="AD29" s="745"/>
      <c r="AE29" s="745"/>
      <c r="AF29" s="745"/>
      <c r="AG29" s="745"/>
      <c r="AH29" s="745"/>
      <c r="AI29" s="746"/>
    </row>
    <row r="30" spans="1:48" ht="23.25" customHeight="1">
      <c r="A30" s="178" t="s">
        <v>4</v>
      </c>
      <c r="B30" s="179">
        <v>3</v>
      </c>
      <c r="C30" s="99"/>
      <c r="D30" s="180">
        <v>4</v>
      </c>
      <c r="E30" s="99"/>
      <c r="F30" s="100"/>
      <c r="G30" s="181" t="s">
        <v>4</v>
      </c>
      <c r="H30" s="176">
        <v>7</v>
      </c>
      <c r="I30" s="99"/>
      <c r="J30" s="182">
        <v>3</v>
      </c>
      <c r="K30" s="4"/>
      <c r="L30" s="39"/>
      <c r="M30" s="632" t="s">
        <v>1610</v>
      </c>
      <c r="N30" s="633"/>
      <c r="O30" s="633"/>
      <c r="P30" s="633"/>
      <c r="Q30" s="633"/>
      <c r="R30" s="633"/>
      <c r="S30" s="633"/>
      <c r="T30" s="633"/>
      <c r="U30" s="633"/>
      <c r="V30" s="633"/>
      <c r="W30" s="633"/>
      <c r="X30" s="633"/>
      <c r="Y30" s="633"/>
      <c r="Z30" s="633"/>
      <c r="AA30" s="633"/>
      <c r="AB30" s="633"/>
      <c r="AC30" s="633"/>
      <c r="AD30" s="633"/>
      <c r="AE30" s="633"/>
      <c r="AF30" s="633"/>
      <c r="AG30" s="633"/>
      <c r="AH30" s="633"/>
      <c r="AI30" s="634"/>
    </row>
    <row r="31" spans="1:48" ht="23.25" customHeight="1">
      <c r="A31" s="178"/>
      <c r="B31" s="215"/>
      <c r="C31" s="4"/>
      <c r="D31" s="216"/>
      <c r="E31" s="4"/>
      <c r="F31" s="39"/>
      <c r="G31" s="178"/>
      <c r="H31" s="215"/>
      <c r="I31" s="4"/>
      <c r="J31" s="217"/>
      <c r="K31" s="4"/>
      <c r="L31" s="39"/>
      <c r="M31" s="632"/>
      <c r="N31" s="633"/>
      <c r="O31" s="633"/>
      <c r="P31" s="633"/>
      <c r="Q31" s="633"/>
      <c r="R31" s="633"/>
      <c r="S31" s="633"/>
      <c r="T31" s="633"/>
      <c r="U31" s="633"/>
      <c r="V31" s="633"/>
      <c r="W31" s="633"/>
      <c r="X31" s="633"/>
      <c r="Y31" s="633"/>
      <c r="Z31" s="633"/>
      <c r="AA31" s="633"/>
      <c r="AB31" s="633"/>
      <c r="AC31" s="633"/>
      <c r="AD31" s="633"/>
      <c r="AE31" s="633"/>
      <c r="AF31" s="633"/>
      <c r="AG31" s="633"/>
      <c r="AH31" s="633"/>
      <c r="AI31" s="634"/>
    </row>
    <row r="32" spans="1:48" ht="23.25" customHeight="1">
      <c r="A32" s="178"/>
      <c r="B32" s="215"/>
      <c r="C32" s="4"/>
      <c r="D32" s="216"/>
      <c r="E32" s="4"/>
      <c r="F32" s="39"/>
      <c r="G32" s="178"/>
      <c r="H32" s="215"/>
      <c r="I32" s="4"/>
      <c r="J32" s="217"/>
      <c r="K32" s="4"/>
      <c r="L32" s="39"/>
      <c r="M32" s="632"/>
      <c r="N32" s="633"/>
      <c r="O32" s="633"/>
      <c r="P32" s="633"/>
      <c r="Q32" s="633"/>
      <c r="R32" s="633"/>
      <c r="S32" s="633"/>
      <c r="T32" s="633"/>
      <c r="U32" s="633"/>
      <c r="V32" s="633"/>
      <c r="W32" s="633"/>
      <c r="X32" s="633"/>
      <c r="Y32" s="633"/>
      <c r="Z32" s="633"/>
      <c r="AA32" s="633"/>
      <c r="AB32" s="633"/>
      <c r="AC32" s="633"/>
      <c r="AD32" s="633"/>
      <c r="AE32" s="633"/>
      <c r="AF32" s="633"/>
      <c r="AG32" s="633"/>
      <c r="AH32" s="633"/>
      <c r="AI32" s="634"/>
    </row>
    <row r="33" spans="1:48" ht="23.25" customHeight="1">
      <c r="A33" s="178"/>
      <c r="B33" s="215"/>
      <c r="C33" s="4"/>
      <c r="D33" s="216"/>
      <c r="E33" s="4"/>
      <c r="F33" s="39"/>
      <c r="G33" s="178"/>
      <c r="H33" s="215"/>
      <c r="I33" s="4"/>
      <c r="J33" s="217"/>
      <c r="K33" s="4"/>
      <c r="L33" s="39"/>
      <c r="M33" s="632"/>
      <c r="N33" s="633"/>
      <c r="O33" s="633"/>
      <c r="P33" s="633"/>
      <c r="Q33" s="633"/>
      <c r="R33" s="633"/>
      <c r="S33" s="633"/>
      <c r="T33" s="633"/>
      <c r="U33" s="633"/>
      <c r="V33" s="633"/>
      <c r="W33" s="633"/>
      <c r="X33" s="633"/>
      <c r="Y33" s="633"/>
      <c r="Z33" s="633"/>
      <c r="AA33" s="633"/>
      <c r="AB33" s="633"/>
      <c r="AC33" s="633"/>
      <c r="AD33" s="633"/>
      <c r="AE33" s="633"/>
      <c r="AF33" s="633"/>
      <c r="AG33" s="633"/>
      <c r="AH33" s="633"/>
      <c r="AI33" s="634"/>
    </row>
    <row r="34" spans="1:48" ht="23.25" customHeight="1">
      <c r="A34" s="178"/>
      <c r="B34" s="215"/>
      <c r="C34" s="4"/>
      <c r="D34" s="216"/>
      <c r="E34" s="4"/>
      <c r="F34" s="39"/>
      <c r="G34" s="178"/>
      <c r="H34" s="215"/>
      <c r="I34" s="4"/>
      <c r="J34" s="217"/>
      <c r="K34" s="4"/>
      <c r="L34" s="39"/>
      <c r="M34" s="632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3"/>
      <c r="AC34" s="633"/>
      <c r="AD34" s="633"/>
      <c r="AE34" s="633"/>
      <c r="AF34" s="633"/>
      <c r="AG34" s="633"/>
      <c r="AH34" s="633"/>
      <c r="AI34" s="634"/>
    </row>
    <row r="35" spans="1:48" ht="23.25" customHeight="1">
      <c r="A35" s="178"/>
      <c r="B35" s="215"/>
      <c r="C35" s="4"/>
      <c r="D35" s="217"/>
      <c r="E35" s="4"/>
      <c r="F35" s="39"/>
      <c r="G35" s="178"/>
      <c r="H35" s="215"/>
      <c r="I35" s="4"/>
      <c r="J35" s="217"/>
      <c r="K35" s="4"/>
      <c r="L35" s="39"/>
      <c r="M35" s="632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3"/>
      <c r="AE35" s="633"/>
      <c r="AF35" s="633"/>
      <c r="AG35" s="633"/>
      <c r="AH35" s="633"/>
      <c r="AI35" s="634"/>
    </row>
    <row r="36" spans="1:48" ht="23.25" customHeight="1">
      <c r="A36" s="178"/>
      <c r="B36" s="215"/>
      <c r="C36" s="4"/>
      <c r="D36" s="217"/>
      <c r="E36" s="4"/>
      <c r="F36" s="39"/>
      <c r="G36" s="178"/>
      <c r="H36" s="215"/>
      <c r="I36" s="4"/>
      <c r="J36" s="217"/>
      <c r="K36" s="4"/>
      <c r="L36" s="39"/>
      <c r="M36" s="632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633"/>
      <c r="AI36" s="634"/>
    </row>
    <row r="37" spans="1:48" ht="23.25" customHeight="1">
      <c r="A37" s="178"/>
      <c r="B37" s="215"/>
      <c r="C37" s="4"/>
      <c r="D37" s="217"/>
      <c r="E37" s="4"/>
      <c r="F37" s="39"/>
      <c r="G37" s="178"/>
      <c r="H37" s="215"/>
      <c r="I37" s="4"/>
      <c r="J37" s="217"/>
      <c r="K37" s="4"/>
      <c r="L37" s="39"/>
      <c r="M37" s="632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633"/>
      <c r="AI37" s="634"/>
    </row>
    <row r="38" spans="1:48" ht="23.25" customHeight="1">
      <c r="A38" s="178"/>
      <c r="B38" s="215"/>
      <c r="C38" s="4"/>
      <c r="D38" s="217"/>
      <c r="E38" s="4"/>
      <c r="F38" s="39"/>
      <c r="G38" s="178"/>
      <c r="H38" s="215"/>
      <c r="I38" s="4"/>
      <c r="J38" s="217"/>
      <c r="K38" s="4"/>
      <c r="L38" s="39"/>
      <c r="M38" s="632"/>
      <c r="N38" s="633"/>
      <c r="O38" s="633"/>
      <c r="P38" s="633"/>
      <c r="Q38" s="633"/>
      <c r="R38" s="633"/>
      <c r="S38" s="633"/>
      <c r="T38" s="633"/>
      <c r="U38" s="633"/>
      <c r="V38" s="633"/>
      <c r="W38" s="633"/>
      <c r="X38" s="633"/>
      <c r="Y38" s="633"/>
      <c r="Z38" s="633"/>
      <c r="AA38" s="633"/>
      <c r="AB38" s="633"/>
      <c r="AC38" s="633"/>
      <c r="AD38" s="633"/>
      <c r="AE38" s="633"/>
      <c r="AF38" s="633"/>
      <c r="AG38" s="633"/>
      <c r="AH38" s="633"/>
      <c r="AI38" s="634"/>
    </row>
    <row r="39" spans="1:48" ht="27.75" customHeight="1">
      <c r="A39" s="206" t="s">
        <v>27</v>
      </c>
      <c r="B39" s="207"/>
      <c r="C39" s="207"/>
      <c r="D39" s="207"/>
      <c r="E39" s="207"/>
      <c r="F39" s="207"/>
      <c r="G39" s="208"/>
      <c r="H39" s="207"/>
      <c r="I39" s="207"/>
      <c r="J39" s="207"/>
      <c r="K39" s="207"/>
      <c r="L39" s="207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</row>
    <row r="40" spans="1:48" s="188" customFormat="1" ht="22.5" customHeight="1">
      <c r="A40" s="635" t="s">
        <v>19</v>
      </c>
      <c r="B40" s="635"/>
      <c r="C40" s="635"/>
      <c r="D40" s="635"/>
      <c r="E40" s="635"/>
      <c r="F40" s="635"/>
      <c r="G40" s="635" t="s">
        <v>20</v>
      </c>
      <c r="H40" s="635"/>
      <c r="I40" s="635"/>
      <c r="J40" s="635"/>
      <c r="K40" s="635"/>
      <c r="L40" s="635"/>
      <c r="M40" s="703" t="s">
        <v>53</v>
      </c>
      <c r="N40" s="637"/>
      <c r="O40" s="637"/>
      <c r="P40" s="637"/>
      <c r="Q40" s="637"/>
      <c r="R40" s="637"/>
      <c r="S40" s="637"/>
      <c r="T40" s="637"/>
      <c r="U40" s="637"/>
      <c r="V40" s="637"/>
      <c r="W40" s="637"/>
      <c r="X40" s="637"/>
      <c r="Y40" s="637"/>
      <c r="Z40" s="637"/>
      <c r="AA40" s="637"/>
      <c r="AB40" s="637"/>
      <c r="AC40" s="637"/>
      <c r="AD40" s="637"/>
      <c r="AE40" s="637"/>
      <c r="AF40" s="637"/>
      <c r="AG40" s="637"/>
      <c r="AH40" s="637"/>
      <c r="AI40" s="638"/>
      <c r="AJ40"/>
      <c r="AK40"/>
      <c r="AL40"/>
      <c r="AM40"/>
      <c r="AN40"/>
      <c r="AO40"/>
      <c r="AP40"/>
      <c r="AQ40"/>
      <c r="AR40"/>
      <c r="AT40" s="190"/>
      <c r="AU40" s="190"/>
      <c r="AV40" s="190"/>
    </row>
    <row r="41" spans="1:48" ht="15" customHeight="1">
      <c r="A41" s="210" t="s">
        <v>22</v>
      </c>
      <c r="B41" s="211" t="s">
        <v>5</v>
      </c>
      <c r="C41" s="211"/>
      <c r="D41" s="211" t="s">
        <v>6</v>
      </c>
      <c r="E41" s="211"/>
      <c r="F41" s="212"/>
      <c r="G41" s="210" t="s">
        <v>22</v>
      </c>
      <c r="H41" s="211" t="s">
        <v>5</v>
      </c>
      <c r="I41" s="211"/>
      <c r="J41" s="211" t="s">
        <v>6</v>
      </c>
      <c r="K41" s="211"/>
      <c r="L41" s="212"/>
      <c r="M41" s="639"/>
      <c r="N41" s="640"/>
      <c r="O41" s="640"/>
      <c r="P41" s="640"/>
      <c r="Q41" s="640"/>
      <c r="R41" s="640"/>
      <c r="S41" s="640"/>
      <c r="T41" s="640"/>
      <c r="U41" s="640"/>
      <c r="V41" s="640"/>
      <c r="W41" s="640"/>
      <c r="X41" s="640"/>
      <c r="Y41" s="640"/>
      <c r="Z41" s="640"/>
      <c r="AA41" s="640"/>
      <c r="AB41" s="640"/>
      <c r="AC41" s="640"/>
      <c r="AD41" s="640"/>
      <c r="AE41" s="640"/>
      <c r="AF41" s="640"/>
      <c r="AG41" s="640"/>
      <c r="AH41" s="640"/>
      <c r="AI41" s="641"/>
    </row>
    <row r="42" spans="1:48" ht="23.25" customHeight="1">
      <c r="A42" s="218"/>
      <c r="B42" s="219"/>
      <c r="C42" s="109"/>
      <c r="D42" s="217"/>
      <c r="E42" s="4"/>
      <c r="F42" s="39"/>
      <c r="G42" s="178"/>
      <c r="H42" s="215"/>
      <c r="I42" s="4"/>
      <c r="J42" s="217"/>
      <c r="K42" s="4"/>
      <c r="L42" s="39"/>
      <c r="M42" s="632"/>
      <c r="N42" s="633"/>
      <c r="O42" s="633"/>
      <c r="P42" s="633"/>
      <c r="Q42" s="633"/>
      <c r="R42" s="633"/>
      <c r="S42" s="633"/>
      <c r="T42" s="633"/>
      <c r="U42" s="633"/>
      <c r="V42" s="633"/>
      <c r="W42" s="633"/>
      <c r="X42" s="633"/>
      <c r="Y42" s="633"/>
      <c r="Z42" s="633"/>
      <c r="AA42" s="633"/>
      <c r="AB42" s="633"/>
      <c r="AC42" s="633"/>
      <c r="AD42" s="633"/>
      <c r="AE42" s="633"/>
      <c r="AF42" s="633"/>
      <c r="AG42" s="633"/>
      <c r="AH42" s="633"/>
      <c r="AI42" s="634"/>
    </row>
    <row r="43" spans="1:48" ht="23.25" customHeight="1">
      <c r="A43" s="218"/>
      <c r="B43" s="219"/>
      <c r="C43" s="109"/>
      <c r="D43" s="217"/>
      <c r="E43" s="4"/>
      <c r="F43" s="39"/>
      <c r="G43" s="178"/>
      <c r="H43" s="215"/>
      <c r="I43" s="4"/>
      <c r="J43" s="217"/>
      <c r="K43" s="4"/>
      <c r="L43" s="39"/>
      <c r="M43" s="632"/>
      <c r="N43" s="633"/>
      <c r="O43" s="633"/>
      <c r="P43" s="633"/>
      <c r="Q43" s="633"/>
      <c r="R43" s="633"/>
      <c r="S43" s="633"/>
      <c r="T43" s="633"/>
      <c r="U43" s="633"/>
      <c r="V43" s="633"/>
      <c r="W43" s="633"/>
      <c r="X43" s="633"/>
      <c r="Y43" s="633"/>
      <c r="Z43" s="633"/>
      <c r="AA43" s="633"/>
      <c r="AB43" s="633"/>
      <c r="AC43" s="633"/>
      <c r="AD43" s="633"/>
      <c r="AE43" s="633"/>
      <c r="AF43" s="633"/>
      <c r="AG43" s="633"/>
      <c r="AH43" s="633"/>
      <c r="AI43" s="634"/>
    </row>
    <row r="44" spans="1:48" ht="23.25" customHeight="1">
      <c r="A44" s="218"/>
      <c r="B44" s="219"/>
      <c r="C44" s="109"/>
      <c r="D44" s="217"/>
      <c r="E44" s="4"/>
      <c r="F44" s="39"/>
      <c r="G44" s="178"/>
      <c r="H44" s="215"/>
      <c r="I44" s="4"/>
      <c r="J44" s="217"/>
      <c r="K44" s="4"/>
      <c r="L44" s="39"/>
      <c r="M44" s="632"/>
      <c r="N44" s="633"/>
      <c r="O44" s="633"/>
      <c r="P44" s="633"/>
      <c r="Q44" s="633"/>
      <c r="R44" s="633"/>
      <c r="S44" s="633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3"/>
      <c r="AE44" s="633"/>
      <c r="AF44" s="633"/>
      <c r="AG44" s="633"/>
      <c r="AH44" s="633"/>
      <c r="AI44" s="634"/>
    </row>
    <row r="45" spans="1:48" ht="23.25" customHeight="1">
      <c r="A45" s="218"/>
      <c r="B45" s="219"/>
      <c r="C45" s="109"/>
      <c r="D45" s="217"/>
      <c r="E45" s="4"/>
      <c r="F45" s="39"/>
      <c r="G45" s="178"/>
      <c r="H45" s="215"/>
      <c r="I45" s="4"/>
      <c r="J45" s="217"/>
      <c r="K45" s="4"/>
      <c r="L45" s="39"/>
      <c r="M45" s="632"/>
      <c r="N45" s="633"/>
      <c r="O45" s="633"/>
      <c r="P45" s="633"/>
      <c r="Q45" s="633"/>
      <c r="R45" s="633"/>
      <c r="S45" s="633"/>
      <c r="T45" s="633"/>
      <c r="U45" s="633"/>
      <c r="V45" s="633"/>
      <c r="W45" s="633"/>
      <c r="X45" s="633"/>
      <c r="Y45" s="633"/>
      <c r="Z45" s="633"/>
      <c r="AA45" s="633"/>
      <c r="AB45" s="633"/>
      <c r="AC45" s="633"/>
      <c r="AD45" s="633"/>
      <c r="AE45" s="633"/>
      <c r="AF45" s="633"/>
      <c r="AG45" s="633"/>
      <c r="AH45" s="633"/>
      <c r="AI45" s="634"/>
    </row>
    <row r="46" spans="1:48" ht="23.25" customHeight="1">
      <c r="A46" s="220"/>
      <c r="B46" s="221"/>
      <c r="C46" s="111"/>
      <c r="D46" s="222"/>
      <c r="E46" s="14"/>
      <c r="F46" s="196"/>
      <c r="G46" s="183"/>
      <c r="H46" s="223"/>
      <c r="I46" s="14"/>
      <c r="J46" s="224"/>
      <c r="K46" s="14"/>
      <c r="L46" s="196"/>
      <c r="M46" s="642"/>
      <c r="N46" s="643"/>
      <c r="O46" s="643"/>
      <c r="P46" s="643"/>
      <c r="Q46" s="643"/>
      <c r="R46" s="643"/>
      <c r="S46" s="643"/>
      <c r="T46" s="643"/>
      <c r="U46" s="643"/>
      <c r="V46" s="643"/>
      <c r="W46" s="643"/>
      <c r="X46" s="643"/>
      <c r="Y46" s="643"/>
      <c r="Z46" s="643"/>
      <c r="AA46" s="643"/>
      <c r="AB46" s="643"/>
      <c r="AC46" s="643"/>
      <c r="AD46" s="643"/>
      <c r="AE46" s="643"/>
      <c r="AF46" s="643"/>
      <c r="AG46" s="643"/>
      <c r="AH46" s="643"/>
      <c r="AI46" s="644"/>
    </row>
    <row r="47" spans="1:48" ht="12.75" customHeight="1"/>
    <row r="48" spans="1:48" ht="22.5" customHeight="1">
      <c r="A48" s="603" t="s">
        <v>5</v>
      </c>
      <c r="B48" s="603"/>
      <c r="C48" s="603"/>
      <c r="D48" s="603"/>
      <c r="E48" s="603"/>
      <c r="F48" s="603"/>
      <c r="G48" s="604" t="s">
        <v>29</v>
      </c>
      <c r="H48" s="605"/>
      <c r="I48" s="606"/>
      <c r="J48" s="629" t="s">
        <v>30</v>
      </c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630"/>
      <c r="AA48" s="630"/>
      <c r="AB48" s="630"/>
      <c r="AC48" s="630"/>
      <c r="AD48" s="630"/>
      <c r="AE48" s="630"/>
      <c r="AF48" s="630"/>
      <c r="AG48" s="630"/>
      <c r="AH48" s="630"/>
      <c r="AI48" s="631"/>
    </row>
    <row r="49" spans="1:37" ht="21" customHeight="1">
      <c r="A49" s="597"/>
      <c r="B49" s="597"/>
      <c r="C49" s="598"/>
      <c r="D49" s="599"/>
      <c r="E49" s="600"/>
      <c r="F49" s="600"/>
      <c r="G49" s="598"/>
      <c r="H49" s="601"/>
      <c r="I49" s="602"/>
      <c r="J49" s="588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89"/>
      <c r="X49" s="589"/>
      <c r="Y49" s="589"/>
      <c r="Z49" s="589"/>
      <c r="AA49" s="589"/>
      <c r="AB49" s="589"/>
      <c r="AC49" s="589"/>
      <c r="AD49" s="589"/>
      <c r="AE49" s="589"/>
      <c r="AF49" s="589"/>
      <c r="AG49" s="589"/>
      <c r="AH49" s="589"/>
      <c r="AI49" s="590"/>
    </row>
    <row r="50" spans="1:37" ht="21" customHeight="1">
      <c r="A50" s="597"/>
      <c r="B50" s="597"/>
      <c r="C50" s="598"/>
      <c r="D50" s="599"/>
      <c r="E50" s="600"/>
      <c r="F50" s="600"/>
      <c r="G50" s="598"/>
      <c r="H50" s="601"/>
      <c r="I50" s="602"/>
      <c r="J50" s="588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  <c r="AC50" s="589"/>
      <c r="AD50" s="589"/>
      <c r="AE50" s="589"/>
      <c r="AF50" s="589"/>
      <c r="AG50" s="589"/>
      <c r="AH50" s="589"/>
      <c r="AI50" s="590"/>
    </row>
    <row r="51" spans="1:37" ht="12.75" customHeight="1"/>
    <row r="52" spans="1:37" ht="27.75" customHeight="1">
      <c r="A52" s="603" t="s">
        <v>5</v>
      </c>
      <c r="B52" s="603"/>
      <c r="C52" s="603"/>
      <c r="D52" s="603"/>
      <c r="E52" s="603"/>
      <c r="F52" s="603"/>
      <c r="G52" s="604" t="s">
        <v>29</v>
      </c>
      <c r="H52" s="605"/>
      <c r="I52" s="606"/>
      <c r="J52" s="629" t="s">
        <v>67</v>
      </c>
      <c r="K52" s="630"/>
      <c r="L52" s="630"/>
      <c r="M52" s="630"/>
      <c r="N52" s="630"/>
      <c r="O52" s="630"/>
      <c r="P52" s="630"/>
      <c r="Q52" s="630"/>
      <c r="R52" s="630"/>
      <c r="S52" s="630"/>
      <c r="T52" s="630"/>
      <c r="U52" s="630"/>
      <c r="V52" s="630"/>
      <c r="W52" s="630"/>
      <c r="X52" s="630"/>
      <c r="Y52" s="630"/>
      <c r="Z52" s="630"/>
      <c r="AA52" s="630"/>
      <c r="AB52" s="630"/>
      <c r="AC52" s="630"/>
      <c r="AD52" s="630"/>
      <c r="AE52" s="630"/>
      <c r="AF52" s="630"/>
      <c r="AG52" s="630"/>
      <c r="AH52" s="630"/>
      <c r="AI52" s="631"/>
    </row>
    <row r="53" spans="1:37" ht="21" customHeight="1">
      <c r="A53" s="597" t="s">
        <v>4</v>
      </c>
      <c r="B53" s="597"/>
      <c r="C53" s="598"/>
      <c r="D53" s="599">
        <v>7</v>
      </c>
      <c r="E53" s="600"/>
      <c r="F53" s="600"/>
      <c r="G53" s="598">
        <v>4</v>
      </c>
      <c r="H53" s="601"/>
      <c r="I53" s="602"/>
      <c r="J53" s="588" t="s">
        <v>68</v>
      </c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  <c r="W53" s="589"/>
      <c r="X53" s="589"/>
      <c r="Y53" s="589"/>
      <c r="Z53" s="589"/>
      <c r="AA53" s="608" t="s">
        <v>49</v>
      </c>
      <c r="AB53" s="608"/>
      <c r="AC53" s="608"/>
      <c r="AD53" s="608"/>
      <c r="AE53" s="608"/>
      <c r="AF53" s="608"/>
      <c r="AG53" s="608"/>
      <c r="AH53" s="608"/>
      <c r="AI53" s="609"/>
      <c r="AK53" t="str">
        <f>SUBSTITUTE(SUBSTITUTE(SUBSTITUTE(A53,"昭和","S"),"平成","H"),"令和","R")</f>
        <v>R</v>
      </c>
    </row>
    <row r="54" spans="1:37" ht="21" customHeight="1">
      <c r="A54" s="597"/>
      <c r="B54" s="597"/>
      <c r="C54" s="598"/>
      <c r="D54" s="599"/>
      <c r="E54" s="600"/>
      <c r="F54" s="600"/>
      <c r="G54" s="598"/>
      <c r="H54" s="601"/>
      <c r="I54" s="602"/>
      <c r="J54" s="588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  <c r="W54" s="589"/>
      <c r="X54" s="589"/>
      <c r="Y54" s="589"/>
      <c r="Z54" s="589"/>
      <c r="AA54" s="608"/>
      <c r="AB54" s="608"/>
      <c r="AC54" s="608"/>
      <c r="AD54" s="608"/>
      <c r="AE54" s="608"/>
      <c r="AF54" s="608"/>
      <c r="AG54" s="608"/>
      <c r="AH54" s="608"/>
      <c r="AI54" s="609"/>
      <c r="AK54" t="str">
        <f>SUBSTITUTE(SUBSTITUTE(SUBSTITUTE(A54,"昭和","S"),"平成","H"),"令和","R")</f>
        <v/>
      </c>
    </row>
    <row r="55" spans="1:37" ht="21" customHeight="1">
      <c r="A55" s="597"/>
      <c r="B55" s="597"/>
      <c r="C55" s="598"/>
      <c r="D55" s="599"/>
      <c r="E55" s="600"/>
      <c r="F55" s="600"/>
      <c r="G55" s="598"/>
      <c r="H55" s="601"/>
      <c r="I55" s="602"/>
      <c r="J55" s="588"/>
      <c r="K55" s="589"/>
      <c r="L55" s="589"/>
      <c r="M55" s="589"/>
      <c r="N55" s="589"/>
      <c r="O55" s="589"/>
      <c r="P55" s="589"/>
      <c r="Q55" s="589"/>
      <c r="R55" s="589"/>
      <c r="S55" s="589"/>
      <c r="T55" s="589"/>
      <c r="U55" s="589"/>
      <c r="V55" s="589"/>
      <c r="W55" s="589"/>
      <c r="X55" s="589"/>
      <c r="Y55" s="589"/>
      <c r="Z55" s="589"/>
      <c r="AA55" s="608"/>
      <c r="AB55" s="608"/>
      <c r="AC55" s="608"/>
      <c r="AD55" s="608"/>
      <c r="AE55" s="608"/>
      <c r="AF55" s="608"/>
      <c r="AG55" s="608"/>
      <c r="AH55" s="608"/>
      <c r="AI55" s="609"/>
      <c r="AK55" t="str">
        <f>SUBSTITUTE(SUBSTITUTE(SUBSTITUTE(A55,"昭和","S"),"平成","H"),"令和","R")</f>
        <v/>
      </c>
    </row>
    <row r="56" spans="1:37" ht="21" customHeight="1">
      <c r="A56" s="597"/>
      <c r="B56" s="597"/>
      <c r="C56" s="598"/>
      <c r="D56" s="599"/>
      <c r="E56" s="600"/>
      <c r="F56" s="600"/>
      <c r="G56" s="598"/>
      <c r="H56" s="601"/>
      <c r="I56" s="602"/>
      <c r="J56" s="588"/>
      <c r="K56" s="589"/>
      <c r="L56" s="589"/>
      <c r="M56" s="589"/>
      <c r="N56" s="589"/>
      <c r="O56" s="589"/>
      <c r="P56" s="589"/>
      <c r="Q56" s="589"/>
      <c r="R56" s="589"/>
      <c r="S56" s="589"/>
      <c r="T56" s="589"/>
      <c r="U56" s="589"/>
      <c r="V56" s="589"/>
      <c r="W56" s="589"/>
      <c r="X56" s="589"/>
      <c r="Y56" s="589"/>
      <c r="Z56" s="589"/>
      <c r="AA56" s="608"/>
      <c r="AB56" s="608"/>
      <c r="AC56" s="608"/>
      <c r="AD56" s="608"/>
      <c r="AE56" s="608"/>
      <c r="AF56" s="608"/>
      <c r="AG56" s="608"/>
      <c r="AH56" s="608"/>
      <c r="AI56" s="609"/>
      <c r="AK56" t="str">
        <f>SUBSTITUTE(SUBSTITUTE(SUBSTITUTE(A56,"昭和","S"),"平成","H"),"令和","R")</f>
        <v/>
      </c>
    </row>
    <row r="57" spans="1:37" ht="12.75" customHeight="1"/>
    <row r="58" spans="1:37" ht="27.75" customHeight="1">
      <c r="A58" s="603" t="s">
        <v>5</v>
      </c>
      <c r="B58" s="603"/>
      <c r="C58" s="603"/>
      <c r="D58" s="603"/>
      <c r="E58" s="603"/>
      <c r="F58" s="603"/>
      <c r="G58" s="604" t="s">
        <v>29</v>
      </c>
      <c r="H58" s="605"/>
      <c r="I58" s="606"/>
      <c r="J58" s="629" t="s">
        <v>69</v>
      </c>
      <c r="K58" s="630"/>
      <c r="L58" s="630"/>
      <c r="M58" s="630"/>
      <c r="N58" s="630"/>
      <c r="O58" s="630"/>
      <c r="P58" s="630"/>
      <c r="Q58" s="630"/>
      <c r="R58" s="630"/>
      <c r="S58" s="630"/>
      <c r="T58" s="630"/>
      <c r="U58" s="630"/>
      <c r="V58" s="630"/>
      <c r="W58" s="630"/>
      <c r="X58" s="630"/>
      <c r="Y58" s="630"/>
      <c r="Z58" s="630"/>
      <c r="AA58" s="630"/>
      <c r="AB58" s="630"/>
      <c r="AC58" s="630"/>
      <c r="AD58" s="630"/>
      <c r="AE58" s="630"/>
      <c r="AF58" s="630"/>
      <c r="AG58" s="630"/>
      <c r="AH58" s="630"/>
      <c r="AI58" s="631"/>
    </row>
    <row r="59" spans="1:37" ht="21" customHeight="1">
      <c r="A59" s="597" t="s">
        <v>4</v>
      </c>
      <c r="B59" s="597"/>
      <c r="C59" s="598"/>
      <c r="D59" s="599">
        <v>3</v>
      </c>
      <c r="E59" s="600"/>
      <c r="F59" s="600"/>
      <c r="G59" s="598">
        <v>5</v>
      </c>
      <c r="H59" s="601"/>
      <c r="I59" s="602"/>
      <c r="J59" s="588" t="s">
        <v>70</v>
      </c>
      <c r="K59" s="589"/>
      <c r="L59" s="589"/>
      <c r="M59" s="589"/>
      <c r="N59" s="589"/>
      <c r="O59" s="589"/>
      <c r="P59" s="589"/>
      <c r="Q59" s="589"/>
      <c r="R59" s="589"/>
      <c r="S59" s="589"/>
      <c r="T59" s="589"/>
      <c r="U59" s="589"/>
      <c r="V59" s="589"/>
      <c r="W59" s="589"/>
      <c r="X59" s="589"/>
      <c r="Y59" s="589"/>
      <c r="Z59" s="589"/>
      <c r="AA59" s="589"/>
      <c r="AB59" s="589"/>
      <c r="AC59" s="589"/>
      <c r="AD59" s="589"/>
      <c r="AE59" s="589"/>
      <c r="AF59" s="589"/>
      <c r="AG59" s="589"/>
      <c r="AH59" s="589"/>
      <c r="AI59" s="590"/>
    </row>
    <row r="60" spans="1:37" ht="21" customHeight="1">
      <c r="A60" s="597" t="s">
        <v>4</v>
      </c>
      <c r="B60" s="597"/>
      <c r="C60" s="598"/>
      <c r="D60" s="599">
        <v>5</v>
      </c>
      <c r="E60" s="600"/>
      <c r="F60" s="600"/>
      <c r="G60" s="598">
        <v>3</v>
      </c>
      <c r="H60" s="601"/>
      <c r="I60" s="602"/>
      <c r="J60" s="588" t="s">
        <v>71</v>
      </c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89"/>
      <c r="W60" s="589"/>
      <c r="X60" s="589"/>
      <c r="Y60" s="589"/>
      <c r="Z60" s="589"/>
      <c r="AA60" s="589"/>
      <c r="AB60" s="589"/>
      <c r="AC60" s="589"/>
      <c r="AD60" s="589"/>
      <c r="AE60" s="589"/>
      <c r="AF60" s="589"/>
      <c r="AG60" s="589"/>
      <c r="AH60" s="589"/>
      <c r="AI60" s="590"/>
    </row>
    <row r="61" spans="1:37" ht="21" customHeight="1">
      <c r="A61" s="597" t="s">
        <v>4</v>
      </c>
      <c r="B61" s="597"/>
      <c r="C61" s="598"/>
      <c r="D61" s="599">
        <v>5</v>
      </c>
      <c r="E61" s="600"/>
      <c r="F61" s="600"/>
      <c r="G61" s="598">
        <v>8</v>
      </c>
      <c r="H61" s="601"/>
      <c r="I61" s="602"/>
      <c r="J61" s="588" t="s">
        <v>72</v>
      </c>
      <c r="K61" s="589"/>
      <c r="L61" s="589"/>
      <c r="M61" s="589"/>
      <c r="N61" s="589"/>
      <c r="O61" s="589"/>
      <c r="P61" s="589"/>
      <c r="Q61" s="589"/>
      <c r="R61" s="589"/>
      <c r="S61" s="589"/>
      <c r="T61" s="589"/>
      <c r="U61" s="589"/>
      <c r="V61" s="589"/>
      <c r="W61" s="589"/>
      <c r="X61" s="589"/>
      <c r="Y61" s="589"/>
      <c r="Z61" s="589"/>
      <c r="AA61" s="589"/>
      <c r="AB61" s="589"/>
      <c r="AC61" s="589"/>
      <c r="AD61" s="589"/>
      <c r="AE61" s="589"/>
      <c r="AF61" s="589"/>
      <c r="AG61" s="589"/>
      <c r="AH61" s="589"/>
      <c r="AI61" s="590"/>
    </row>
    <row r="62" spans="1:37" ht="21" customHeight="1">
      <c r="A62" s="597"/>
      <c r="B62" s="597"/>
      <c r="C62" s="598"/>
      <c r="D62" s="599"/>
      <c r="E62" s="600"/>
      <c r="F62" s="600"/>
      <c r="G62" s="598"/>
      <c r="H62" s="601"/>
      <c r="I62" s="602"/>
      <c r="J62" s="588"/>
      <c r="K62" s="589"/>
      <c r="L62" s="589"/>
      <c r="M62" s="589"/>
      <c r="N62" s="589"/>
      <c r="O62" s="589"/>
      <c r="P62" s="589"/>
      <c r="Q62" s="589"/>
      <c r="R62" s="589"/>
      <c r="S62" s="589"/>
      <c r="T62" s="589"/>
      <c r="U62" s="589"/>
      <c r="V62" s="589"/>
      <c r="W62" s="589"/>
      <c r="X62" s="589"/>
      <c r="Y62" s="589"/>
      <c r="Z62" s="589"/>
      <c r="AA62" s="589"/>
      <c r="AB62" s="589"/>
      <c r="AC62" s="589"/>
      <c r="AD62" s="589"/>
      <c r="AE62" s="589"/>
      <c r="AF62" s="589"/>
      <c r="AG62" s="589"/>
      <c r="AH62" s="589"/>
      <c r="AI62" s="590"/>
    </row>
    <row r="63" spans="1:37" ht="9.75" customHeight="1"/>
    <row r="64" spans="1:37" ht="15.75" customHeight="1">
      <c r="A64" s="594" t="s">
        <v>33</v>
      </c>
      <c r="B64" s="595"/>
      <c r="C64" s="595"/>
      <c r="D64" s="595"/>
      <c r="E64" s="595"/>
      <c r="F64" s="595"/>
      <c r="G64" s="595"/>
      <c r="H64" s="595"/>
      <c r="I64" s="595"/>
      <c r="J64" s="595"/>
      <c r="K64" s="595"/>
      <c r="L64" s="595"/>
      <c r="M64" s="595"/>
      <c r="N64" s="595"/>
      <c r="O64" s="595"/>
      <c r="P64" s="595"/>
      <c r="Q64" s="595"/>
      <c r="R64" s="596"/>
      <c r="S64" s="594"/>
      <c r="T64" s="595"/>
      <c r="U64" s="595"/>
      <c r="V64" s="595"/>
      <c r="W64" s="595"/>
      <c r="X64" s="595"/>
      <c r="Y64" s="595"/>
      <c r="Z64" s="595"/>
      <c r="AA64" s="595"/>
      <c r="AB64" s="595"/>
      <c r="AC64" s="595"/>
      <c r="AD64" s="595"/>
      <c r="AE64" s="595"/>
      <c r="AF64" s="595"/>
      <c r="AG64" s="595"/>
      <c r="AH64" s="595"/>
      <c r="AI64" s="596"/>
    </row>
    <row r="65" spans="1:35" ht="21" customHeight="1">
      <c r="A65" s="747"/>
      <c r="B65" s="748"/>
      <c r="C65" s="748"/>
      <c r="D65" s="748"/>
      <c r="E65" s="748"/>
      <c r="F65" s="748"/>
      <c r="G65" s="748"/>
      <c r="H65" s="748"/>
      <c r="I65" s="748"/>
      <c r="J65" s="748"/>
      <c r="K65" s="748"/>
      <c r="L65" s="748"/>
      <c r="M65" s="748"/>
      <c r="N65" s="748"/>
      <c r="O65" s="748"/>
      <c r="P65" s="748"/>
      <c r="Q65" s="748"/>
      <c r="R65" s="749"/>
      <c r="S65" s="701"/>
      <c r="T65" s="593"/>
      <c r="U65" s="115"/>
      <c r="V65" s="115"/>
      <c r="W65" s="115"/>
      <c r="X65" s="115"/>
      <c r="Y65" s="115"/>
      <c r="Z65" s="280"/>
      <c r="AA65" s="115"/>
      <c r="AB65" s="115"/>
      <c r="AC65" s="115"/>
      <c r="AD65" s="115"/>
      <c r="AE65" s="115"/>
      <c r="AF65" s="115"/>
      <c r="AG65" s="115"/>
      <c r="AH65" s="115"/>
      <c r="AI65" s="116"/>
    </row>
    <row r="66" spans="1:35">
      <c r="A66" s="747"/>
      <c r="B66" s="748"/>
      <c r="C66" s="748"/>
      <c r="D66" s="748"/>
      <c r="E66" s="748"/>
      <c r="F66" s="748"/>
      <c r="G66" s="748"/>
      <c r="H66" s="748"/>
      <c r="I66" s="748"/>
      <c r="J66" s="748"/>
      <c r="K66" s="748"/>
      <c r="L66" s="748"/>
      <c r="M66" s="748"/>
      <c r="N66" s="748"/>
      <c r="O66" s="748"/>
      <c r="P66" s="748"/>
      <c r="Q66" s="748"/>
      <c r="R66" s="749"/>
      <c r="S66" s="594" t="s">
        <v>34</v>
      </c>
      <c r="T66" s="595"/>
      <c r="U66" s="595"/>
      <c r="V66" s="595"/>
      <c r="W66" s="595"/>
      <c r="X66" s="595"/>
      <c r="Y66" s="595"/>
      <c r="Z66" s="595"/>
      <c r="AA66" s="595"/>
      <c r="AB66" s="595"/>
      <c r="AC66" s="595"/>
      <c r="AD66" s="595"/>
      <c r="AE66" s="595"/>
      <c r="AF66" s="595"/>
      <c r="AG66" s="595"/>
      <c r="AH66" s="595"/>
      <c r="AI66" s="596"/>
    </row>
    <row r="67" spans="1:35" ht="18" customHeight="1">
      <c r="A67" s="747"/>
      <c r="B67" s="748"/>
      <c r="C67" s="748"/>
      <c r="D67" s="748"/>
      <c r="E67" s="748"/>
      <c r="F67" s="748"/>
      <c r="G67" s="748"/>
      <c r="H67" s="748"/>
      <c r="I67" s="748"/>
      <c r="J67" s="748"/>
      <c r="K67" s="748"/>
      <c r="L67" s="748"/>
      <c r="M67" s="748"/>
      <c r="N67" s="748"/>
      <c r="O67" s="748"/>
      <c r="P67" s="748"/>
      <c r="Q67" s="748"/>
      <c r="R67" s="749"/>
      <c r="S67" s="619">
        <v>0</v>
      </c>
      <c r="T67" s="620"/>
      <c r="U67" s="620"/>
      <c r="V67" s="620"/>
      <c r="W67" s="620"/>
      <c r="X67" s="620"/>
      <c r="Y67" s="620"/>
      <c r="Z67" s="620"/>
      <c r="AA67" s="621" t="s">
        <v>35</v>
      </c>
      <c r="AB67" s="621"/>
      <c r="AC67" s="621"/>
      <c r="AD67" s="621"/>
      <c r="AE67" s="621"/>
      <c r="AF67" s="621"/>
      <c r="AG67" s="621"/>
      <c r="AH67" s="621"/>
      <c r="AI67" s="622"/>
    </row>
    <row r="68" spans="1:35">
      <c r="A68" s="747"/>
      <c r="B68" s="748"/>
      <c r="C68" s="748"/>
      <c r="D68" s="748"/>
      <c r="E68" s="748"/>
      <c r="F68" s="748"/>
      <c r="G68" s="748"/>
      <c r="H68" s="748"/>
      <c r="I68" s="748"/>
      <c r="J68" s="748"/>
      <c r="K68" s="748"/>
      <c r="L68" s="748"/>
      <c r="M68" s="748"/>
      <c r="N68" s="748"/>
      <c r="O68" s="748"/>
      <c r="P68" s="748"/>
      <c r="Q68" s="748"/>
      <c r="R68" s="749"/>
      <c r="S68" s="594" t="s">
        <v>36</v>
      </c>
      <c r="T68" s="595"/>
      <c r="U68" s="595"/>
      <c r="V68" s="595"/>
      <c r="W68" s="595"/>
      <c r="X68" s="595"/>
      <c r="Y68" s="596"/>
      <c r="Z68" s="594" t="s">
        <v>37</v>
      </c>
      <c r="AA68" s="595"/>
      <c r="AB68" s="595"/>
      <c r="AC68" s="595"/>
      <c r="AD68" s="595"/>
      <c r="AE68" s="595"/>
      <c r="AF68" s="595"/>
      <c r="AG68" s="595"/>
      <c r="AH68" s="595"/>
      <c r="AI68" s="596"/>
    </row>
    <row r="69" spans="1:35" ht="18.75" customHeight="1">
      <c r="A69" s="750"/>
      <c r="B69" s="751"/>
      <c r="C69" s="751"/>
      <c r="D69" s="751"/>
      <c r="E69" s="751"/>
      <c r="F69" s="751"/>
      <c r="G69" s="751"/>
      <c r="H69" s="751"/>
      <c r="I69" s="751"/>
      <c r="J69" s="751"/>
      <c r="K69" s="751"/>
      <c r="L69" s="751"/>
      <c r="M69" s="751"/>
      <c r="N69" s="751"/>
      <c r="O69" s="751"/>
      <c r="P69" s="751"/>
      <c r="Q69" s="751"/>
      <c r="R69" s="752"/>
      <c r="S69" s="591"/>
      <c r="T69" s="592"/>
      <c r="U69" s="115" t="s">
        <v>38</v>
      </c>
      <c r="V69" s="115"/>
      <c r="W69" s="198"/>
      <c r="X69" s="115" t="s">
        <v>39</v>
      </c>
      <c r="Y69" s="116"/>
      <c r="Z69" s="197"/>
      <c r="AA69" s="593" t="s">
        <v>38</v>
      </c>
      <c r="AB69" s="593"/>
      <c r="AC69" s="112"/>
      <c r="AD69" s="115"/>
      <c r="AE69" s="592"/>
      <c r="AF69" s="592"/>
      <c r="AG69" s="115" t="s">
        <v>39</v>
      </c>
      <c r="AH69" s="115"/>
      <c r="AI69" s="116"/>
    </row>
    <row r="70" spans="1:35" ht="9.75" customHeight="1"/>
    <row r="71" spans="1:35" ht="15.75" customHeight="1">
      <c r="A71" s="585" t="s">
        <v>40</v>
      </c>
      <c r="B71" s="586"/>
      <c r="C71" s="586"/>
      <c r="D71" s="586"/>
      <c r="E71" s="586"/>
      <c r="F71" s="586"/>
      <c r="G71" s="586"/>
      <c r="H71" s="586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6"/>
      <c r="AA71" s="586"/>
      <c r="AB71" s="586"/>
      <c r="AC71" s="586"/>
      <c r="AD71" s="586"/>
      <c r="AE71" s="586"/>
      <c r="AF71" s="586"/>
      <c r="AG71" s="586"/>
      <c r="AH71" s="586"/>
      <c r="AI71" s="587"/>
    </row>
    <row r="72" spans="1:35" ht="25.9" customHeight="1">
      <c r="A72" s="588"/>
      <c r="B72" s="589"/>
      <c r="C72" s="589"/>
      <c r="D72" s="589"/>
      <c r="E72" s="589"/>
      <c r="F72" s="589"/>
      <c r="G72" s="589"/>
      <c r="H72" s="589"/>
      <c r="I72" s="589"/>
      <c r="J72" s="589"/>
      <c r="K72" s="589"/>
      <c r="L72" s="589"/>
      <c r="M72" s="589"/>
      <c r="N72" s="589"/>
      <c r="O72" s="589"/>
      <c r="P72" s="589"/>
      <c r="Q72" s="589"/>
      <c r="R72" s="589"/>
      <c r="S72" s="589"/>
      <c r="T72" s="589"/>
      <c r="U72" s="589"/>
      <c r="V72" s="589"/>
      <c r="W72" s="589"/>
      <c r="X72" s="589"/>
      <c r="Y72" s="589"/>
      <c r="Z72" s="589"/>
      <c r="AA72" s="589"/>
      <c r="AB72" s="589"/>
      <c r="AC72" s="589"/>
      <c r="AD72" s="589"/>
      <c r="AE72" s="589"/>
      <c r="AF72" s="589"/>
      <c r="AG72" s="589"/>
      <c r="AH72" s="589"/>
      <c r="AI72" s="590"/>
    </row>
    <row r="73" spans="1:35" ht="25.9" customHeight="1">
      <c r="A73" s="588"/>
      <c r="B73" s="589"/>
      <c r="C73" s="589"/>
      <c r="D73" s="589"/>
      <c r="E73" s="589"/>
      <c r="F73" s="589"/>
      <c r="G73" s="589"/>
      <c r="H73" s="589"/>
      <c r="I73" s="589"/>
      <c r="J73" s="589"/>
      <c r="K73" s="589"/>
      <c r="L73" s="589"/>
      <c r="M73" s="589"/>
      <c r="N73" s="589"/>
      <c r="O73" s="589"/>
      <c r="P73" s="589"/>
      <c r="Q73" s="589"/>
      <c r="R73" s="589"/>
      <c r="S73" s="589"/>
      <c r="T73" s="589"/>
      <c r="U73" s="589"/>
      <c r="V73" s="589"/>
      <c r="W73" s="589"/>
      <c r="X73" s="589"/>
      <c r="Y73" s="589"/>
      <c r="Z73" s="589"/>
      <c r="AA73" s="589"/>
      <c r="AB73" s="589"/>
      <c r="AC73" s="589"/>
      <c r="AD73" s="589"/>
      <c r="AE73" s="589"/>
      <c r="AF73" s="589"/>
      <c r="AG73" s="589"/>
      <c r="AH73" s="589"/>
      <c r="AI73" s="590"/>
    </row>
    <row r="74" spans="1:35" ht="25.9" customHeight="1">
      <c r="A74" s="588"/>
      <c r="B74" s="589"/>
      <c r="C74" s="589"/>
      <c r="D74" s="589"/>
      <c r="E74" s="589"/>
      <c r="F74" s="589"/>
      <c r="G74" s="589"/>
      <c r="H74" s="589"/>
      <c r="I74" s="589"/>
      <c r="J74" s="589"/>
      <c r="K74" s="589"/>
      <c r="L74" s="589"/>
      <c r="M74" s="589"/>
      <c r="N74" s="589"/>
      <c r="O74" s="589"/>
      <c r="P74" s="589"/>
      <c r="Q74" s="589"/>
      <c r="R74" s="589"/>
      <c r="S74" s="589"/>
      <c r="T74" s="589"/>
      <c r="U74" s="589"/>
      <c r="V74" s="589"/>
      <c r="W74" s="589"/>
      <c r="X74" s="589"/>
      <c r="Y74" s="589"/>
      <c r="Z74" s="589"/>
      <c r="AA74" s="589"/>
      <c r="AB74" s="589"/>
      <c r="AC74" s="589"/>
      <c r="AD74" s="589"/>
      <c r="AE74" s="589"/>
      <c r="AF74" s="589"/>
      <c r="AG74" s="589"/>
      <c r="AH74" s="589"/>
      <c r="AI74" s="590"/>
    </row>
    <row r="75" spans="1:35" ht="25.9" customHeight="1">
      <c r="A75" s="588"/>
      <c r="B75" s="589"/>
      <c r="C75" s="589"/>
      <c r="D75" s="589"/>
      <c r="E75" s="589"/>
      <c r="F75" s="589"/>
      <c r="G75" s="589"/>
      <c r="H75" s="589"/>
      <c r="I75" s="589"/>
      <c r="J75" s="589"/>
      <c r="K75" s="589"/>
      <c r="L75" s="589"/>
      <c r="M75" s="589"/>
      <c r="N75" s="589"/>
      <c r="O75" s="589"/>
      <c r="P75" s="589"/>
      <c r="Q75" s="589"/>
      <c r="R75" s="589"/>
      <c r="S75" s="589"/>
      <c r="T75" s="589"/>
      <c r="U75" s="589"/>
      <c r="V75" s="589"/>
      <c r="W75" s="589"/>
      <c r="X75" s="589"/>
      <c r="Y75" s="589"/>
      <c r="Z75" s="589"/>
      <c r="AA75" s="589"/>
      <c r="AB75" s="589"/>
      <c r="AC75" s="589"/>
      <c r="AD75" s="589"/>
      <c r="AE75" s="589"/>
      <c r="AF75" s="589"/>
      <c r="AG75" s="589"/>
      <c r="AH75" s="589"/>
      <c r="AI75" s="590"/>
    </row>
    <row r="76" spans="1:35" ht="25.9" customHeight="1">
      <c r="A76" s="588"/>
      <c r="B76" s="589"/>
      <c r="C76" s="589"/>
      <c r="D76" s="589"/>
      <c r="E76" s="589"/>
      <c r="F76" s="589"/>
      <c r="G76" s="589"/>
      <c r="H76" s="589"/>
      <c r="I76" s="589"/>
      <c r="J76" s="589"/>
      <c r="K76" s="589"/>
      <c r="L76" s="589"/>
      <c r="M76" s="589"/>
      <c r="N76" s="589"/>
      <c r="O76" s="589"/>
      <c r="P76" s="589"/>
      <c r="Q76" s="589"/>
      <c r="R76" s="589"/>
      <c r="S76" s="589"/>
      <c r="T76" s="589"/>
      <c r="U76" s="589"/>
      <c r="V76" s="589"/>
      <c r="W76" s="589"/>
      <c r="X76" s="589"/>
      <c r="Y76" s="589"/>
      <c r="Z76" s="589"/>
      <c r="AA76" s="589"/>
      <c r="AB76" s="589"/>
      <c r="AC76" s="589"/>
      <c r="AD76" s="589"/>
      <c r="AE76" s="589"/>
      <c r="AF76" s="589"/>
      <c r="AG76" s="589"/>
      <c r="AH76" s="589"/>
      <c r="AI76" s="590"/>
    </row>
    <row r="77" spans="1:35" ht="6.6" customHeight="1"/>
    <row r="78" spans="1:35">
      <c r="A78" s="594" t="s">
        <v>41</v>
      </c>
      <c r="B78" s="595"/>
      <c r="C78" s="595"/>
      <c r="D78" s="595"/>
      <c r="E78" s="595"/>
      <c r="F78" s="595"/>
      <c r="G78" s="595"/>
      <c r="H78" s="595"/>
      <c r="I78" s="595"/>
      <c r="J78" s="595"/>
      <c r="K78" s="595"/>
      <c r="L78" s="595"/>
      <c r="M78" s="595"/>
      <c r="N78" s="595"/>
      <c r="O78" s="595"/>
      <c r="P78" s="595"/>
      <c r="Q78" s="595"/>
      <c r="R78" s="595"/>
      <c r="S78" s="595"/>
      <c r="T78" s="595"/>
      <c r="U78" s="595"/>
      <c r="V78" s="595"/>
      <c r="W78" s="595"/>
      <c r="X78" s="594" t="s">
        <v>15</v>
      </c>
      <c r="Y78" s="595"/>
      <c r="Z78" s="595"/>
      <c r="AA78" s="595"/>
      <c r="AB78" s="595"/>
      <c r="AC78" s="595"/>
      <c r="AD78" s="595"/>
      <c r="AE78" s="595"/>
      <c r="AF78" s="595"/>
      <c r="AG78" s="595"/>
      <c r="AH78" s="595"/>
      <c r="AI78" s="596"/>
    </row>
    <row r="79" spans="1:35">
      <c r="A79" s="610" t="s">
        <v>8</v>
      </c>
      <c r="B79" s="611"/>
      <c r="C79" s="611"/>
      <c r="D79" s="612"/>
      <c r="E79" s="612"/>
      <c r="F79" s="612"/>
      <c r="G79" s="612"/>
      <c r="H79" s="612"/>
      <c r="I79" s="612"/>
      <c r="J79" s="612"/>
      <c r="K79" s="612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7"/>
      <c r="X79" s="624"/>
      <c r="Y79" s="625"/>
      <c r="Z79" s="625"/>
      <c r="AA79" s="625"/>
      <c r="AB79" s="625"/>
      <c r="AC79" s="625"/>
      <c r="AD79" s="625"/>
      <c r="AE79" s="625"/>
      <c r="AF79" s="625"/>
      <c r="AG79" s="625"/>
      <c r="AH79" s="625"/>
      <c r="AI79" s="626"/>
    </row>
    <row r="80" spans="1:35">
      <c r="A80" s="594" t="s">
        <v>42</v>
      </c>
      <c r="B80" s="595"/>
      <c r="C80" s="595"/>
      <c r="D80" s="595"/>
      <c r="E80" s="595"/>
      <c r="F80" s="595"/>
      <c r="G80" s="595"/>
      <c r="H80" s="596"/>
      <c r="I80" s="594" t="s">
        <v>43</v>
      </c>
      <c r="J80" s="595"/>
      <c r="K80" s="595"/>
      <c r="L80" s="117" t="s">
        <v>17</v>
      </c>
      <c r="M80" s="627"/>
      <c r="N80" s="627"/>
      <c r="O80" s="627"/>
      <c r="P80" s="627"/>
      <c r="Q80" s="627"/>
      <c r="R80" s="627"/>
      <c r="S80" s="627"/>
      <c r="T80" s="627"/>
      <c r="U80" s="627"/>
      <c r="V80" s="627"/>
      <c r="W80" s="628"/>
      <c r="X80" s="624"/>
      <c r="Y80" s="625"/>
      <c r="Z80" s="625"/>
      <c r="AA80" s="625"/>
      <c r="AB80" s="625"/>
      <c r="AC80" s="625"/>
      <c r="AD80" s="625"/>
      <c r="AE80" s="625"/>
      <c r="AF80" s="625"/>
      <c r="AG80" s="625"/>
      <c r="AH80" s="625"/>
      <c r="AI80" s="626"/>
    </row>
    <row r="81" spans="1:35" ht="27.75" customHeight="1">
      <c r="A81" s="619"/>
      <c r="B81" s="620"/>
      <c r="C81" s="620"/>
      <c r="D81" s="620"/>
      <c r="E81" s="620"/>
      <c r="F81" s="620"/>
      <c r="G81" s="620"/>
      <c r="H81" s="623"/>
      <c r="I81" s="619"/>
      <c r="J81" s="620"/>
      <c r="K81" s="620"/>
      <c r="L81" s="620"/>
      <c r="M81" s="620"/>
      <c r="N81" s="620"/>
      <c r="O81" s="620"/>
      <c r="P81" s="620"/>
      <c r="Q81" s="620"/>
      <c r="R81" s="620"/>
      <c r="S81" s="620"/>
      <c r="T81" s="620"/>
      <c r="U81" s="620"/>
      <c r="V81" s="620"/>
      <c r="W81" s="623"/>
      <c r="X81" s="619"/>
      <c r="Y81" s="620"/>
      <c r="Z81" s="620"/>
      <c r="AA81" s="620"/>
      <c r="AB81" s="620"/>
      <c r="AC81" s="620"/>
      <c r="AD81" s="620"/>
      <c r="AE81" s="620"/>
      <c r="AF81" s="620"/>
      <c r="AG81" s="620"/>
      <c r="AH81" s="620"/>
      <c r="AI81" s="623"/>
    </row>
    <row r="85" spans="1:35">
      <c r="A85" t="s">
        <v>44</v>
      </c>
      <c r="B85" t="s">
        <v>45</v>
      </c>
      <c r="C85">
        <v>1</v>
      </c>
      <c r="D85">
        <v>4</v>
      </c>
      <c r="G85" t="s">
        <v>46</v>
      </c>
    </row>
    <row r="86" spans="1:35">
      <c r="A86" t="s">
        <v>47</v>
      </c>
      <c r="B86" t="s">
        <v>48</v>
      </c>
      <c r="C86">
        <v>2</v>
      </c>
      <c r="D86">
        <v>5</v>
      </c>
      <c r="G86" t="s">
        <v>49</v>
      </c>
    </row>
    <row r="87" spans="1:35">
      <c r="A87" t="s">
        <v>4</v>
      </c>
      <c r="B87" t="s">
        <v>50</v>
      </c>
      <c r="C87">
        <v>3</v>
      </c>
      <c r="D87">
        <v>6</v>
      </c>
    </row>
    <row r="88" spans="1:35">
      <c r="C88">
        <v>4</v>
      </c>
      <c r="D88">
        <v>7</v>
      </c>
    </row>
    <row r="89" spans="1:35">
      <c r="C89">
        <v>5</v>
      </c>
      <c r="D89">
        <v>8</v>
      </c>
    </row>
    <row r="90" spans="1:35">
      <c r="C90">
        <v>6</v>
      </c>
      <c r="D90">
        <v>9</v>
      </c>
    </row>
    <row r="91" spans="1:35">
      <c r="C91">
        <v>7</v>
      </c>
      <c r="D91">
        <v>10</v>
      </c>
    </row>
    <row r="92" spans="1:35">
      <c r="C92">
        <v>8</v>
      </c>
      <c r="D92">
        <v>11</v>
      </c>
    </row>
    <row r="93" spans="1:35">
      <c r="C93">
        <v>9</v>
      </c>
      <c r="D93">
        <v>12</v>
      </c>
    </row>
    <row r="94" spans="1:35">
      <c r="C94">
        <v>10</v>
      </c>
      <c r="D94">
        <v>1</v>
      </c>
    </row>
    <row r="95" spans="1:35">
      <c r="C95">
        <v>11</v>
      </c>
      <c r="D95">
        <v>2</v>
      </c>
    </row>
    <row r="96" spans="1:35">
      <c r="C96">
        <v>12</v>
      </c>
      <c r="D96">
        <v>3</v>
      </c>
    </row>
    <row r="97" spans="3:3">
      <c r="C97">
        <v>13</v>
      </c>
    </row>
    <row r="98" spans="3:3">
      <c r="C98">
        <v>14</v>
      </c>
    </row>
    <row r="99" spans="3:3">
      <c r="C99">
        <v>15</v>
      </c>
    </row>
    <row r="100" spans="3:3">
      <c r="C100">
        <v>16</v>
      </c>
    </row>
    <row r="101" spans="3:3">
      <c r="C101">
        <v>17</v>
      </c>
    </row>
    <row r="102" spans="3:3">
      <c r="C102">
        <v>18</v>
      </c>
    </row>
    <row r="103" spans="3:3">
      <c r="C103">
        <v>19</v>
      </c>
    </row>
    <row r="104" spans="3:3">
      <c r="C104">
        <v>20</v>
      </c>
    </row>
    <row r="105" spans="3:3">
      <c r="C105">
        <v>21</v>
      </c>
    </row>
    <row r="106" spans="3:3">
      <c r="C106">
        <v>22</v>
      </c>
    </row>
    <row r="107" spans="3:3">
      <c r="C107">
        <v>23</v>
      </c>
    </row>
    <row r="108" spans="3:3">
      <c r="C108">
        <v>24</v>
      </c>
    </row>
    <row r="109" spans="3:3">
      <c r="C109">
        <v>25</v>
      </c>
    </row>
    <row r="110" spans="3:3">
      <c r="C110">
        <v>26</v>
      </c>
    </row>
    <row r="111" spans="3:3">
      <c r="C111">
        <v>27</v>
      </c>
    </row>
    <row r="112" spans="3:3">
      <c r="C112">
        <v>28</v>
      </c>
    </row>
    <row r="113" spans="2:3">
      <c r="C113">
        <v>29</v>
      </c>
    </row>
    <row r="114" spans="2:3">
      <c r="C114">
        <v>30</v>
      </c>
    </row>
    <row r="115" spans="2:3">
      <c r="B115" t="s">
        <v>51</v>
      </c>
      <c r="C115">
        <v>31</v>
      </c>
    </row>
    <row r="116" spans="2:3">
      <c r="C116">
        <v>32</v>
      </c>
    </row>
    <row r="117" spans="2:3">
      <c r="C117">
        <v>33</v>
      </c>
    </row>
    <row r="118" spans="2:3">
      <c r="C118">
        <v>34</v>
      </c>
    </row>
    <row r="119" spans="2:3">
      <c r="C119">
        <v>35</v>
      </c>
    </row>
    <row r="120" spans="2:3">
      <c r="C120">
        <v>36</v>
      </c>
    </row>
    <row r="121" spans="2:3">
      <c r="C121">
        <v>37</v>
      </c>
    </row>
    <row r="122" spans="2:3">
      <c r="C122">
        <v>38</v>
      </c>
    </row>
    <row r="123" spans="2:3">
      <c r="C123">
        <v>39</v>
      </c>
    </row>
    <row r="124" spans="2:3">
      <c r="C124">
        <v>40</v>
      </c>
    </row>
    <row r="125" spans="2:3">
      <c r="C125">
        <v>41</v>
      </c>
    </row>
    <row r="126" spans="2:3">
      <c r="C126">
        <v>42</v>
      </c>
    </row>
    <row r="127" spans="2:3">
      <c r="C127">
        <v>43</v>
      </c>
    </row>
    <row r="128" spans="2:3">
      <c r="C128">
        <v>44</v>
      </c>
    </row>
    <row r="129" spans="3:3">
      <c r="C129">
        <v>45</v>
      </c>
    </row>
    <row r="130" spans="3:3">
      <c r="C130">
        <v>46</v>
      </c>
    </row>
    <row r="131" spans="3:3">
      <c r="C131">
        <v>47</v>
      </c>
    </row>
    <row r="132" spans="3:3">
      <c r="C132">
        <v>48</v>
      </c>
    </row>
    <row r="133" spans="3:3">
      <c r="C133">
        <v>49</v>
      </c>
    </row>
    <row r="134" spans="3:3">
      <c r="C134">
        <v>50</v>
      </c>
    </row>
    <row r="135" spans="3:3">
      <c r="C135">
        <v>51</v>
      </c>
    </row>
    <row r="136" spans="3:3">
      <c r="C136">
        <v>52</v>
      </c>
    </row>
    <row r="137" spans="3:3">
      <c r="C137">
        <v>53</v>
      </c>
    </row>
    <row r="138" spans="3:3">
      <c r="C138">
        <v>54</v>
      </c>
    </row>
    <row r="139" spans="3:3">
      <c r="C139">
        <v>55</v>
      </c>
    </row>
    <row r="140" spans="3:3">
      <c r="C140">
        <v>56</v>
      </c>
    </row>
    <row r="141" spans="3:3">
      <c r="C141">
        <v>57</v>
      </c>
    </row>
    <row r="142" spans="3:3">
      <c r="C142">
        <v>58</v>
      </c>
    </row>
    <row r="143" spans="3:3">
      <c r="C143">
        <v>59</v>
      </c>
    </row>
    <row r="144" spans="3:3">
      <c r="C144">
        <v>60</v>
      </c>
    </row>
    <row r="145" spans="3:3">
      <c r="C145">
        <v>61</v>
      </c>
    </row>
    <row r="146" spans="3:3">
      <c r="C146">
        <v>62</v>
      </c>
    </row>
    <row r="147" spans="3:3">
      <c r="C147">
        <v>63</v>
      </c>
    </row>
  </sheetData>
  <sheetProtection selectLockedCells="1"/>
  <mergeCells count="152">
    <mergeCell ref="A58:F58"/>
    <mergeCell ref="G58:I58"/>
    <mergeCell ref="J58:AI58"/>
    <mergeCell ref="A59:C59"/>
    <mergeCell ref="D59:F59"/>
    <mergeCell ref="G59:I59"/>
    <mergeCell ref="J59:AI59"/>
    <mergeCell ref="A55:C55"/>
    <mergeCell ref="D55:F55"/>
    <mergeCell ref="G55:I55"/>
    <mergeCell ref="J55:Z55"/>
    <mergeCell ref="AA55:AI55"/>
    <mergeCell ref="A56:C56"/>
    <mergeCell ref="D56:F56"/>
    <mergeCell ref="G56:I56"/>
    <mergeCell ref="J56:Z56"/>
    <mergeCell ref="AA56:AI56"/>
    <mergeCell ref="A48:F48"/>
    <mergeCell ref="G48:I48"/>
    <mergeCell ref="J48:AI48"/>
    <mergeCell ref="A49:C49"/>
    <mergeCell ref="D49:F49"/>
    <mergeCell ref="G49:I49"/>
    <mergeCell ref="J49:AI49"/>
    <mergeCell ref="A50:C50"/>
    <mergeCell ref="D50:F50"/>
    <mergeCell ref="G50:I50"/>
    <mergeCell ref="J50:AI50"/>
    <mergeCell ref="I81:W81"/>
    <mergeCell ref="A75:AI75"/>
    <mergeCell ref="A76:AI76"/>
    <mergeCell ref="I80:K80"/>
    <mergeCell ref="M80:W80"/>
    <mergeCell ref="AA69:AB69"/>
    <mergeCell ref="AE69:AF69"/>
    <mergeCell ref="A71:AI71"/>
    <mergeCell ref="A72:AI72"/>
    <mergeCell ref="S69:T69"/>
    <mergeCell ref="A65:R69"/>
    <mergeCell ref="A78:W78"/>
    <mergeCell ref="X78:AI78"/>
    <mergeCell ref="S67:Z67"/>
    <mergeCell ref="AA67:AI67"/>
    <mergeCell ref="A79:C79"/>
    <mergeCell ref="S68:Y68"/>
    <mergeCell ref="Z68:AI68"/>
    <mergeCell ref="D79:K79"/>
    <mergeCell ref="X79:AI81"/>
    <mergeCell ref="A80:H80"/>
    <mergeCell ref="A73:AI73"/>
    <mergeCell ref="A74:AI74"/>
    <mergeCell ref="A81:H81"/>
    <mergeCell ref="S66:AI66"/>
    <mergeCell ref="A60:C60"/>
    <mergeCell ref="D60:F60"/>
    <mergeCell ref="G60:I60"/>
    <mergeCell ref="J60:AI60"/>
    <mergeCell ref="A61:C61"/>
    <mergeCell ref="D61:F61"/>
    <mergeCell ref="G61:I61"/>
    <mergeCell ref="J61:AI61"/>
    <mergeCell ref="A62:C62"/>
    <mergeCell ref="D62:F62"/>
    <mergeCell ref="G62:I62"/>
    <mergeCell ref="J62:AI62"/>
    <mergeCell ref="A64:R64"/>
    <mergeCell ref="S64:AI64"/>
    <mergeCell ref="S65:T65"/>
    <mergeCell ref="A52:F52"/>
    <mergeCell ref="G52:I52"/>
    <mergeCell ref="J52:AI52"/>
    <mergeCell ref="A53:C53"/>
    <mergeCell ref="D53:F53"/>
    <mergeCell ref="G53:I53"/>
    <mergeCell ref="J53:Z53"/>
    <mergeCell ref="AA53:AI53"/>
    <mergeCell ref="A54:C54"/>
    <mergeCell ref="D54:F54"/>
    <mergeCell ref="G54:I54"/>
    <mergeCell ref="J54:Z54"/>
    <mergeCell ref="AA54:AI54"/>
    <mergeCell ref="M38:AI38"/>
    <mergeCell ref="A40:F40"/>
    <mergeCell ref="G40:L40"/>
    <mergeCell ref="M40:AI41"/>
    <mergeCell ref="M42:AI42"/>
    <mergeCell ref="M43:AI43"/>
    <mergeCell ref="M44:AI44"/>
    <mergeCell ref="M45:AI45"/>
    <mergeCell ref="M46:AI46"/>
    <mergeCell ref="M29:AI29"/>
    <mergeCell ref="M30:AI30"/>
    <mergeCell ref="M31:AI31"/>
    <mergeCell ref="M32:AI32"/>
    <mergeCell ref="M33:AI33"/>
    <mergeCell ref="M34:AI34"/>
    <mergeCell ref="M35:AI35"/>
    <mergeCell ref="M36:AI36"/>
    <mergeCell ref="M37:AI37"/>
    <mergeCell ref="M19:AI19"/>
    <mergeCell ref="M20:AI20"/>
    <mergeCell ref="M21:AI21"/>
    <mergeCell ref="M22:AI22"/>
    <mergeCell ref="M23:AI23"/>
    <mergeCell ref="A26:F26"/>
    <mergeCell ref="G26:L26"/>
    <mergeCell ref="M26:AI27"/>
    <mergeCell ref="M28:AI28"/>
    <mergeCell ref="A14:F14"/>
    <mergeCell ref="G14:L14"/>
    <mergeCell ref="M14:AI15"/>
    <mergeCell ref="M16:V16"/>
    <mergeCell ref="W16:AI16"/>
    <mergeCell ref="M17:V17"/>
    <mergeCell ref="W17:AI17"/>
    <mergeCell ref="M18:V18"/>
    <mergeCell ref="W18:AI18"/>
    <mergeCell ref="A10:D10"/>
    <mergeCell ref="E10:W10"/>
    <mergeCell ref="X10:AI10"/>
    <mergeCell ref="A11:D11"/>
    <mergeCell ref="E11:F11"/>
    <mergeCell ref="G11:K11"/>
    <mergeCell ref="L11:W11"/>
    <mergeCell ref="X11:AI12"/>
    <mergeCell ref="A12:W12"/>
    <mergeCell ref="A6:D6"/>
    <mergeCell ref="P6:Q6"/>
    <mergeCell ref="S6:T6"/>
    <mergeCell ref="U6:V6"/>
    <mergeCell ref="A3:M3"/>
    <mergeCell ref="A7:D7"/>
    <mergeCell ref="E7:W7"/>
    <mergeCell ref="X7:AI7"/>
    <mergeCell ref="A8:D8"/>
    <mergeCell ref="E8:F8"/>
    <mergeCell ref="G8:K8"/>
    <mergeCell ref="L8:W8"/>
    <mergeCell ref="X8:AI9"/>
    <mergeCell ref="A9:W9"/>
    <mergeCell ref="K2:M2"/>
    <mergeCell ref="Q2:X2"/>
    <mergeCell ref="N3:O3"/>
    <mergeCell ref="P3:Q3"/>
    <mergeCell ref="S3:T3"/>
    <mergeCell ref="A4:D4"/>
    <mergeCell ref="E4:W4"/>
    <mergeCell ref="A5:D5"/>
    <mergeCell ref="E5:W5"/>
    <mergeCell ref="H2:J2"/>
    <mergeCell ref="N2:P2"/>
    <mergeCell ref="A2:G2"/>
  </mergeCells>
  <phoneticPr fontId="1"/>
  <conditionalFormatting sqref="C32:D34 D31 C36:C38">
    <cfRule type="expression" dxfId="11" priority="7" stopIfTrue="1">
      <formula>I30=""</formula>
    </cfRule>
  </conditionalFormatting>
  <conditionalFormatting sqref="C35">
    <cfRule type="expression" dxfId="10" priority="8" stopIfTrue="1">
      <formula>I30=""</formula>
    </cfRule>
  </conditionalFormatting>
  <conditionalFormatting sqref="C31">
    <cfRule type="expression" dxfId="9" priority="5" stopIfTrue="1">
      <formula>I30=""</formula>
    </cfRule>
  </conditionalFormatting>
  <conditionalFormatting sqref="A39:D39">
    <cfRule type="expression" dxfId="8" priority="9" stopIfTrue="1">
      <formula>#REF!=""</formula>
    </cfRule>
  </conditionalFormatting>
  <conditionalFormatting sqref="D29">
    <cfRule type="expression" dxfId="7" priority="2" stopIfTrue="1">
      <formula>J28=""</formula>
    </cfRule>
  </conditionalFormatting>
  <conditionalFormatting sqref="D30">
    <cfRule type="expression" dxfId="6" priority="1" stopIfTrue="1">
      <formula>J29=""</formula>
    </cfRule>
  </conditionalFormatting>
  <dataValidations count="17">
    <dataValidation type="list" allowBlank="1" showInputMessage="1" showErrorMessage="1" sqref="AA53:AI56" xr:uid="{00000000-0002-0000-0100-000000000000}">
      <formula1>$G$85:$G$86</formula1>
    </dataValidation>
    <dataValidation type="list" allowBlank="1" showInputMessage="1" showErrorMessage="1" sqref="D29:D30 J28:J30" xr:uid="{00000000-0002-0000-0100-000001000000}">
      <formula1>$D$84:$D$95</formula1>
    </dataValidation>
    <dataValidation type="list" allowBlank="1" showInputMessage="1" showErrorMessage="1" sqref="B29:B30 H28:H30" xr:uid="{00000000-0002-0000-0100-000002000000}">
      <formula1>$C$84:$C$146</formula1>
    </dataValidation>
    <dataValidation type="list" allowBlank="1" showInputMessage="1" showErrorMessage="1" sqref="G28" xr:uid="{00000000-0002-0000-0100-000003000000}">
      <formula1>$A$84:$A$86</formula1>
    </dataValidation>
    <dataValidation type="list" allowBlank="1" showInputMessage="1" showErrorMessage="1" sqref="V3" xr:uid="{00000000-0002-0000-0100-000004000000}">
      <formula1>$C$85:$C$115</formula1>
    </dataValidation>
    <dataValidation type="list" imeMode="hiragana" allowBlank="1" showInputMessage="1" showErrorMessage="1" sqref="I6" xr:uid="{00000000-0002-0000-0100-000005000000}">
      <formula1>$C$85:$C$115</formula1>
    </dataValidation>
    <dataValidation type="list" imeMode="hiragana" allowBlank="1" showInputMessage="1" showErrorMessage="1" sqref="G6" xr:uid="{00000000-0002-0000-0100-000006000000}">
      <formula1>$D$85:$D$96</formula1>
    </dataValidation>
    <dataValidation type="list" imeMode="hiragana" allowBlank="1" showInputMessage="1" showErrorMessage="1" sqref="E6" xr:uid="{00000000-0002-0000-0100-000007000000}">
      <formula1>$C$85:$C$147</formula1>
    </dataValidation>
    <dataValidation type="list" allowBlank="1" showInputMessage="1" showErrorMessage="1" sqref="D31:D38 J31:J38 G59:I62 D42:D46 D28 S3:T3 J16:J23 J42:J46 D16:D23 G53:I56" xr:uid="{00000000-0002-0000-0100-000008000000}">
      <formula1>$D$85:$D$96</formula1>
    </dataValidation>
    <dataValidation type="list" allowBlank="1" showInputMessage="1" showErrorMessage="1" sqref="B31:B38 H31:H38 D59:F62 B42:B46 B28 B16:B23 P3:Q3 H42:H46 H16:H23 D53:F56" xr:uid="{00000000-0002-0000-0100-000009000000}">
      <formula1>$C$85:$C$147</formula1>
    </dataValidation>
    <dataValidation type="list" allowBlank="1" showInputMessage="1" showErrorMessage="1" sqref="G29:G38 A59:C62 G42:G46 A6:D6 A42:A46 A16:A23 A28:A38 G16:G23 A53:C56" xr:uid="{00000000-0002-0000-0100-00000A000000}">
      <formula1>$A$85:$A$87</formula1>
    </dataValidation>
    <dataValidation imeMode="hiragana" allowBlank="1" showInputMessage="1" showErrorMessage="1" sqref="J6:N6 G27 A27 G11 M28:AI39 E5:W5 A7:A12 M42:AI46 E10:E11 A41 N21:V21 G41 F6 H6 E4:H5 G15 A15 X23:AI23 N23:V23 W16:W18 W20:W23 M16:M23 X21:AI21 E7:E8 G8" xr:uid="{00000000-0002-0000-0100-00000B000000}"/>
    <dataValidation type="list" allowBlank="1" showInputMessage="1" showErrorMessage="1" sqref="G49:I50" xr:uid="{8C06C38B-0AB4-427F-A949-2FA6FED9B8B6}">
      <formula1>$D$86:$D$97</formula1>
    </dataValidation>
    <dataValidation type="list" allowBlank="1" showInputMessage="1" showErrorMessage="1" sqref="D49:F50" xr:uid="{9EC4E9AD-F571-46C6-B9A6-45211589AE5E}">
      <formula1>$C$86:$C$148</formula1>
    </dataValidation>
    <dataValidation type="list" allowBlank="1" showInputMessage="1" showErrorMessage="1" sqref="A49:C50" xr:uid="{B503C24A-6B52-485C-9629-CB09321191A9}">
      <formula1>$A$86:$A$88</formula1>
    </dataValidation>
    <dataValidation type="list" allowBlank="1" showInputMessage="1" showErrorMessage="1" sqref="K2" xr:uid="{B287C281-A56B-4159-8269-A497CFD35BEA}">
      <formula1>$AY$2:$AY$4</formula1>
    </dataValidation>
    <dataValidation type="list" allowBlank="1" showInputMessage="1" showErrorMessage="1" sqref="Q2:X2" xr:uid="{E4B4C72A-26AC-4F97-880E-22072B990EF8}">
      <formula1>$AX$2:$AX$14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portrait" r:id="rId1"/>
  <rowBreaks count="1" manualBreakCount="1">
    <brk id="3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18</xdr:col>
                    <xdr:colOff>0</xdr:colOff>
                    <xdr:row>67</xdr:row>
                    <xdr:rowOff>123825</xdr:rowOff>
                  </from>
                  <to>
                    <xdr:col>20</xdr:col>
                    <xdr:colOff>114300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22</xdr:col>
                    <xdr:colOff>9525</xdr:colOff>
                    <xdr:row>67</xdr:row>
                    <xdr:rowOff>123825</xdr:rowOff>
                  </from>
                  <to>
                    <xdr:col>23</xdr:col>
                    <xdr:colOff>114300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25</xdr:col>
                    <xdr:colOff>0</xdr:colOff>
                    <xdr:row>67</xdr:row>
                    <xdr:rowOff>142875</xdr:rowOff>
                  </from>
                  <to>
                    <xdr:col>27</xdr:col>
                    <xdr:colOff>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30</xdr:col>
                    <xdr:colOff>0</xdr:colOff>
                    <xdr:row>67</xdr:row>
                    <xdr:rowOff>123825</xdr:rowOff>
                  </from>
                  <to>
                    <xdr:col>33</xdr:col>
                    <xdr:colOff>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5</xdr:row>
                    <xdr:rowOff>38100</xdr:rowOff>
                  </from>
                  <to>
                    <xdr:col>15</xdr:col>
                    <xdr:colOff>114300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18</xdr:col>
                    <xdr:colOff>9525</xdr:colOff>
                    <xdr:row>5</xdr:row>
                    <xdr:rowOff>38100</xdr:rowOff>
                  </from>
                  <to>
                    <xdr:col>20</xdr:col>
                    <xdr:colOff>114300</xdr:colOff>
                    <xdr:row>5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47AE1-C646-401E-B486-C583D356EBDC}">
  <dimension ref="A1:AV82"/>
  <sheetViews>
    <sheetView view="pageBreakPreview" zoomScale="90" zoomScaleNormal="100" zoomScaleSheetLayoutView="90" workbookViewId="0">
      <selection sqref="A1:C1"/>
    </sheetView>
  </sheetViews>
  <sheetFormatPr defaultRowHeight="13.5"/>
  <cols>
    <col min="1" max="1" width="3.875" customWidth="1"/>
    <col min="2" max="2" width="2.625" customWidth="1"/>
    <col min="3" max="3" width="2.375" customWidth="1"/>
    <col min="4" max="4" width="2.625" customWidth="1"/>
    <col min="5" max="5" width="3" customWidth="1"/>
    <col min="6" max="6" width="2.125" customWidth="1"/>
    <col min="7" max="7" width="3.875" customWidth="1"/>
    <col min="8" max="8" width="2.625" customWidth="1"/>
    <col min="9" max="9" width="3.125" customWidth="1"/>
    <col min="10" max="10" width="2.625" customWidth="1"/>
    <col min="11" max="11" width="3.5" customWidth="1"/>
    <col min="12" max="12" width="2.875" customWidth="1"/>
    <col min="13" max="18" width="2.625" customWidth="1"/>
    <col min="19" max="20" width="1.5" customWidth="1"/>
    <col min="21" max="26" width="2.625" customWidth="1"/>
    <col min="27" max="34" width="1.5" customWidth="1"/>
    <col min="35" max="35" width="4" customWidth="1"/>
    <col min="36" max="43" width="2.625" customWidth="1"/>
    <col min="44" max="44" width="2.125" customWidth="1"/>
    <col min="45" max="45" width="2.625" customWidth="1"/>
    <col min="46" max="46" width="2.5" customWidth="1"/>
    <col min="47" max="47" width="1.875" customWidth="1"/>
    <col min="48" max="48" width="2.5" customWidth="1"/>
    <col min="49" max="49" width="2.625" customWidth="1"/>
  </cols>
  <sheetData>
    <row r="1" spans="1:48" ht="27" customHeight="1">
      <c r="A1" s="266" t="s">
        <v>73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</row>
    <row r="2" spans="1:48">
      <c r="A2" s="262" t="s">
        <v>74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</row>
    <row r="3" spans="1:48">
      <c r="A3" s="262" t="s">
        <v>75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</row>
    <row r="4" spans="1:48">
      <c r="A4" s="262" t="s">
        <v>76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</row>
    <row r="5" spans="1:48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</row>
    <row r="6" spans="1:48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</row>
    <row r="7" spans="1:48">
      <c r="A7" s="264" t="s">
        <v>77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</row>
    <row r="8" spans="1:48">
      <c r="A8" s="263" t="s">
        <v>78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</row>
    <row r="9" spans="1:48">
      <c r="A9" s="263" t="s">
        <v>79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</row>
    <row r="10" spans="1:48">
      <c r="A10" s="263" t="s">
        <v>80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</row>
    <row r="11" spans="1:48" ht="12.75" customHeight="1"/>
    <row r="12" spans="1:48" s="3" customFormat="1" ht="22.5" customHeight="1">
      <c r="A12" s="349" t="s">
        <v>19</v>
      </c>
      <c r="B12" s="349"/>
      <c r="C12" s="349"/>
      <c r="D12" s="349"/>
      <c r="E12" s="349"/>
      <c r="F12" s="349"/>
      <c r="G12" s="349" t="s">
        <v>20</v>
      </c>
      <c r="H12" s="349"/>
      <c r="I12" s="349"/>
      <c r="J12" s="349"/>
      <c r="K12" s="349"/>
      <c r="L12" s="349"/>
      <c r="M12" s="380" t="s">
        <v>64</v>
      </c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  <c r="AB12" s="409"/>
      <c r="AC12" s="409"/>
      <c r="AD12" s="409"/>
      <c r="AE12" s="409"/>
      <c r="AF12" s="409"/>
      <c r="AG12" s="409"/>
      <c r="AH12" s="409"/>
      <c r="AI12" s="410"/>
      <c r="AJ12"/>
      <c r="AK12"/>
      <c r="AL12"/>
      <c r="AM12"/>
      <c r="AN12"/>
      <c r="AO12"/>
      <c r="AP12"/>
      <c r="AQ12"/>
      <c r="AR12"/>
      <c r="AT12" s="2"/>
      <c r="AU12" s="2"/>
      <c r="AV12" s="2"/>
    </row>
    <row r="13" spans="1:48" ht="15" customHeight="1">
      <c r="A13" s="260" t="s">
        <v>22</v>
      </c>
      <c r="B13" s="259" t="s">
        <v>5</v>
      </c>
      <c r="C13" s="259"/>
      <c r="D13" s="259" t="s">
        <v>6</v>
      </c>
      <c r="E13" s="259"/>
      <c r="F13" s="258"/>
      <c r="G13" s="260" t="s">
        <v>22</v>
      </c>
      <c r="H13" s="259" t="s">
        <v>5</v>
      </c>
      <c r="I13" s="259"/>
      <c r="J13" s="259" t="s">
        <v>6</v>
      </c>
      <c r="K13" s="259"/>
      <c r="L13" s="258"/>
      <c r="M13" s="732"/>
      <c r="N13" s="733"/>
      <c r="O13" s="733"/>
      <c r="P13" s="733"/>
      <c r="Q13" s="733"/>
      <c r="R13" s="733"/>
      <c r="S13" s="733"/>
      <c r="T13" s="733"/>
      <c r="U13" s="733"/>
      <c r="V13" s="733"/>
      <c r="W13" s="733"/>
      <c r="X13" s="733"/>
      <c r="Y13" s="733"/>
      <c r="Z13" s="733"/>
      <c r="AA13" s="733"/>
      <c r="AB13" s="733"/>
      <c r="AC13" s="733"/>
      <c r="AD13" s="733"/>
      <c r="AE13" s="733"/>
      <c r="AF13" s="733"/>
      <c r="AG13" s="733"/>
      <c r="AH13" s="733"/>
      <c r="AI13" s="734"/>
    </row>
    <row r="14" spans="1:48" ht="27.75" customHeight="1">
      <c r="A14" s="255" t="s">
        <v>47</v>
      </c>
      <c r="B14" s="257">
        <v>30</v>
      </c>
      <c r="C14" s="257"/>
      <c r="D14" s="257">
        <v>4</v>
      </c>
      <c r="E14" s="257"/>
      <c r="F14" s="256"/>
      <c r="G14" s="255" t="s">
        <v>81</v>
      </c>
      <c r="H14" s="253">
        <v>3</v>
      </c>
      <c r="I14" s="107"/>
      <c r="J14" s="254">
        <v>3</v>
      </c>
      <c r="K14" s="107"/>
      <c r="L14" s="108"/>
      <c r="M14" s="756" t="s">
        <v>82</v>
      </c>
      <c r="N14" s="757"/>
      <c r="O14" s="757"/>
      <c r="P14" s="757"/>
      <c r="Q14" s="757"/>
      <c r="R14" s="757"/>
      <c r="S14" s="757"/>
      <c r="T14" s="757"/>
      <c r="U14" s="757"/>
      <c r="V14" s="757"/>
      <c r="W14" s="757"/>
      <c r="X14" s="757"/>
      <c r="Y14" s="757"/>
      <c r="Z14" s="757"/>
      <c r="AA14" s="757"/>
      <c r="AB14" s="757"/>
      <c r="AC14" s="757"/>
      <c r="AD14" s="757"/>
      <c r="AE14" s="757"/>
      <c r="AF14" s="757"/>
      <c r="AG14" s="757"/>
      <c r="AH14" s="757"/>
      <c r="AI14" s="758"/>
    </row>
    <row r="15" spans="1:48" ht="27.75" customHeight="1">
      <c r="A15" s="251" t="s">
        <v>81</v>
      </c>
      <c r="B15" s="250">
        <v>3</v>
      </c>
      <c r="C15" s="99"/>
      <c r="D15" s="99">
        <v>4</v>
      </c>
      <c r="E15" s="99"/>
      <c r="F15" s="100"/>
      <c r="G15" s="252" t="s">
        <v>4</v>
      </c>
      <c r="H15" s="253">
        <v>7</v>
      </c>
      <c r="I15" s="99"/>
      <c r="J15" s="109">
        <v>3</v>
      </c>
      <c r="K15" s="99"/>
      <c r="L15" s="100"/>
      <c r="M15" s="753" t="s">
        <v>1611</v>
      </c>
      <c r="N15" s="754"/>
      <c r="O15" s="754"/>
      <c r="P15" s="754"/>
      <c r="Q15" s="754"/>
      <c r="R15" s="754"/>
      <c r="S15" s="754"/>
      <c r="T15" s="754"/>
      <c r="U15" s="754"/>
      <c r="V15" s="754"/>
      <c r="W15" s="754"/>
      <c r="X15" s="754"/>
      <c r="Y15" s="754"/>
      <c r="Z15" s="754"/>
      <c r="AA15" s="754"/>
      <c r="AB15" s="754"/>
      <c r="AC15" s="754"/>
      <c r="AD15" s="754"/>
      <c r="AE15" s="754"/>
      <c r="AF15" s="754"/>
      <c r="AG15" s="754"/>
      <c r="AH15" s="754"/>
      <c r="AI15" s="755"/>
    </row>
    <row r="16" spans="1:48" ht="27.75" customHeight="1">
      <c r="A16" s="251"/>
      <c r="B16" s="250"/>
      <c r="C16" s="99"/>
      <c r="D16" s="99"/>
      <c r="E16" s="99"/>
      <c r="F16" s="100"/>
      <c r="G16" s="251"/>
      <c r="H16" s="250"/>
      <c r="I16" s="99"/>
      <c r="J16" s="109"/>
      <c r="K16" s="99"/>
      <c r="L16" s="100"/>
      <c r="M16" s="753"/>
      <c r="N16" s="754"/>
      <c r="O16" s="754"/>
      <c r="P16" s="754"/>
      <c r="Q16" s="754"/>
      <c r="R16" s="754"/>
      <c r="S16" s="754"/>
      <c r="T16" s="754"/>
      <c r="U16" s="754"/>
      <c r="V16" s="754"/>
      <c r="W16" s="754"/>
      <c r="X16" s="754"/>
      <c r="Y16" s="754"/>
      <c r="Z16" s="754"/>
      <c r="AA16" s="754"/>
      <c r="AB16" s="754"/>
      <c r="AC16" s="754"/>
      <c r="AD16" s="754"/>
      <c r="AE16" s="754"/>
      <c r="AF16" s="754"/>
      <c r="AG16" s="754"/>
      <c r="AH16" s="754"/>
      <c r="AI16" s="755"/>
    </row>
    <row r="19" spans="1:48">
      <c r="A19" s="264" t="s">
        <v>83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</row>
    <row r="20" spans="1:48">
      <c r="A20" s="263" t="s">
        <v>84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</row>
    <row r="21" spans="1:48" ht="12.75" customHeight="1"/>
    <row r="22" spans="1:48" s="3" customFormat="1" ht="22.5" customHeight="1">
      <c r="A22" s="349" t="s">
        <v>19</v>
      </c>
      <c r="B22" s="349"/>
      <c r="C22" s="349"/>
      <c r="D22" s="349"/>
      <c r="E22" s="349"/>
      <c r="F22" s="349"/>
      <c r="G22" s="349" t="s">
        <v>20</v>
      </c>
      <c r="H22" s="349"/>
      <c r="I22" s="349"/>
      <c r="J22" s="349"/>
      <c r="K22" s="349"/>
      <c r="L22" s="349"/>
      <c r="M22" s="380" t="s">
        <v>64</v>
      </c>
      <c r="N22" s="409"/>
      <c r="O22" s="409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  <c r="AI22" s="410"/>
      <c r="AJ22"/>
      <c r="AK22"/>
      <c r="AL22"/>
      <c r="AM22"/>
      <c r="AN22"/>
      <c r="AO22"/>
      <c r="AP22"/>
      <c r="AQ22"/>
      <c r="AR22"/>
      <c r="AT22" s="2"/>
      <c r="AU22" s="2"/>
      <c r="AV22" s="2"/>
    </row>
    <row r="23" spans="1:48" ht="15" customHeight="1">
      <c r="A23" s="260" t="s">
        <v>22</v>
      </c>
      <c r="B23" s="259" t="s">
        <v>5</v>
      </c>
      <c r="C23" s="259"/>
      <c r="D23" s="259" t="s">
        <v>6</v>
      </c>
      <c r="E23" s="259"/>
      <c r="F23" s="258"/>
      <c r="G23" s="260" t="s">
        <v>22</v>
      </c>
      <c r="H23" s="259" t="s">
        <v>5</v>
      </c>
      <c r="I23" s="259"/>
      <c r="J23" s="259" t="s">
        <v>6</v>
      </c>
      <c r="K23" s="259"/>
      <c r="L23" s="258"/>
      <c r="M23" s="732"/>
      <c r="N23" s="733"/>
      <c r="O23" s="733"/>
      <c r="P23" s="733"/>
      <c r="Q23" s="733"/>
      <c r="R23" s="733"/>
      <c r="S23" s="733"/>
      <c r="T23" s="733"/>
      <c r="U23" s="733"/>
      <c r="V23" s="733"/>
      <c r="W23" s="733"/>
      <c r="X23" s="733"/>
      <c r="Y23" s="733"/>
      <c r="Z23" s="733"/>
      <c r="AA23" s="733"/>
      <c r="AB23" s="733"/>
      <c r="AC23" s="733"/>
      <c r="AD23" s="733"/>
      <c r="AE23" s="733"/>
      <c r="AF23" s="733"/>
      <c r="AG23" s="733"/>
      <c r="AH23" s="733"/>
      <c r="AI23" s="734"/>
    </row>
    <row r="24" spans="1:48" ht="27.75" customHeight="1">
      <c r="A24" s="255" t="s">
        <v>81</v>
      </c>
      <c r="B24" s="257">
        <v>4</v>
      </c>
      <c r="C24" s="257"/>
      <c r="D24" s="257">
        <v>4</v>
      </c>
      <c r="E24" s="257"/>
      <c r="F24" s="256"/>
      <c r="G24" s="265" t="s">
        <v>4</v>
      </c>
      <c r="H24" s="253">
        <v>7</v>
      </c>
      <c r="I24" s="203"/>
      <c r="J24" s="254">
        <v>3</v>
      </c>
      <c r="K24" s="107"/>
      <c r="L24" s="108"/>
      <c r="M24" s="756" t="s">
        <v>85</v>
      </c>
      <c r="N24" s="757"/>
      <c r="O24" s="757"/>
      <c r="P24" s="757"/>
      <c r="Q24" s="757"/>
      <c r="R24" s="757"/>
      <c r="S24" s="757"/>
      <c r="T24" s="757"/>
      <c r="U24" s="757"/>
      <c r="V24" s="757"/>
      <c r="W24" s="757"/>
      <c r="X24" s="757"/>
      <c r="Y24" s="757"/>
      <c r="Z24" s="757"/>
      <c r="AA24" s="757"/>
      <c r="AB24" s="757"/>
      <c r="AC24" s="757"/>
      <c r="AD24" s="757"/>
      <c r="AE24" s="757"/>
      <c r="AF24" s="757"/>
      <c r="AG24" s="757"/>
      <c r="AH24" s="757"/>
      <c r="AI24" s="758"/>
    </row>
    <row r="25" spans="1:48" ht="27.75" customHeight="1">
      <c r="A25" s="251"/>
      <c r="B25" s="250"/>
      <c r="C25" s="99"/>
      <c r="D25" s="99"/>
      <c r="E25" s="99"/>
      <c r="F25" s="100"/>
      <c r="G25" s="251"/>
      <c r="H25" s="250"/>
      <c r="I25" s="99"/>
      <c r="J25" s="109"/>
      <c r="K25" s="99"/>
      <c r="L25" s="100"/>
      <c r="M25" s="753"/>
      <c r="N25" s="754"/>
      <c r="O25" s="754"/>
      <c r="P25" s="754"/>
      <c r="Q25" s="754"/>
      <c r="R25" s="754"/>
      <c r="S25" s="754"/>
      <c r="T25" s="754"/>
      <c r="U25" s="754"/>
      <c r="V25" s="754"/>
      <c r="W25" s="754"/>
      <c r="X25" s="754"/>
      <c r="Y25" s="754"/>
      <c r="Z25" s="754"/>
      <c r="AA25" s="754"/>
      <c r="AB25" s="754"/>
      <c r="AC25" s="754"/>
      <c r="AD25" s="754"/>
      <c r="AE25" s="754"/>
      <c r="AF25" s="754"/>
      <c r="AG25" s="754"/>
      <c r="AH25" s="754"/>
      <c r="AI25" s="755"/>
    </row>
    <row r="28" spans="1:48">
      <c r="A28" s="264" t="s">
        <v>86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</row>
    <row r="29" spans="1:48">
      <c r="A29" s="263" t="s">
        <v>87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</row>
    <row r="30" spans="1:48">
      <c r="A30" s="263" t="s">
        <v>88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261"/>
    </row>
    <row r="31" spans="1:48">
      <c r="A31" s="263" t="s">
        <v>89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</row>
    <row r="32" spans="1:48">
      <c r="A32" s="263" t="s">
        <v>90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</row>
    <row r="33" spans="1:48">
      <c r="A33" s="263" t="s">
        <v>91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</row>
    <row r="34" spans="1:48" ht="12.75" customHeight="1"/>
    <row r="35" spans="1:48" s="3" customFormat="1" ht="22.5" customHeight="1">
      <c r="A35" s="349" t="s">
        <v>19</v>
      </c>
      <c r="B35" s="349"/>
      <c r="C35" s="349"/>
      <c r="D35" s="349"/>
      <c r="E35" s="349"/>
      <c r="F35" s="349"/>
      <c r="G35" s="349" t="s">
        <v>20</v>
      </c>
      <c r="H35" s="349"/>
      <c r="I35" s="349"/>
      <c r="J35" s="349"/>
      <c r="K35" s="349"/>
      <c r="L35" s="349"/>
      <c r="M35" s="380" t="s">
        <v>64</v>
      </c>
      <c r="N35" s="409"/>
      <c r="O35" s="409"/>
      <c r="P35" s="409"/>
      <c r="Q35" s="409"/>
      <c r="R35" s="409"/>
      <c r="S35" s="409"/>
      <c r="T35" s="409"/>
      <c r="U35" s="409"/>
      <c r="V35" s="409"/>
      <c r="W35" s="409"/>
      <c r="X35" s="409"/>
      <c r="Y35" s="409"/>
      <c r="Z35" s="409"/>
      <c r="AA35" s="409"/>
      <c r="AB35" s="409"/>
      <c r="AC35" s="409"/>
      <c r="AD35" s="409"/>
      <c r="AE35" s="409"/>
      <c r="AF35" s="409"/>
      <c r="AG35" s="409"/>
      <c r="AH35" s="409"/>
      <c r="AI35" s="410"/>
      <c r="AJ35"/>
      <c r="AK35"/>
      <c r="AL35"/>
      <c r="AM35"/>
      <c r="AN35"/>
      <c r="AO35"/>
      <c r="AP35"/>
      <c r="AQ35"/>
      <c r="AR35"/>
      <c r="AT35" s="2"/>
      <c r="AU35" s="2"/>
      <c r="AV35" s="2"/>
    </row>
    <row r="36" spans="1:48" ht="15" customHeight="1">
      <c r="A36" s="260" t="s">
        <v>22</v>
      </c>
      <c r="B36" s="259" t="s">
        <v>5</v>
      </c>
      <c r="C36" s="259"/>
      <c r="D36" s="259" t="s">
        <v>6</v>
      </c>
      <c r="E36" s="259"/>
      <c r="F36" s="258"/>
      <c r="G36" s="260" t="s">
        <v>22</v>
      </c>
      <c r="H36" s="259" t="s">
        <v>5</v>
      </c>
      <c r="I36" s="259"/>
      <c r="J36" s="259" t="s">
        <v>6</v>
      </c>
      <c r="K36" s="259"/>
      <c r="L36" s="258"/>
      <c r="M36" s="732"/>
      <c r="N36" s="733"/>
      <c r="O36" s="733"/>
      <c r="P36" s="733"/>
      <c r="Q36" s="733"/>
      <c r="R36" s="733"/>
      <c r="S36" s="733"/>
      <c r="T36" s="733"/>
      <c r="U36" s="733"/>
      <c r="V36" s="733"/>
      <c r="W36" s="733"/>
      <c r="X36" s="733"/>
      <c r="Y36" s="733"/>
      <c r="Z36" s="733"/>
      <c r="AA36" s="733"/>
      <c r="AB36" s="733"/>
      <c r="AC36" s="733"/>
      <c r="AD36" s="733"/>
      <c r="AE36" s="733"/>
      <c r="AF36" s="733"/>
      <c r="AG36" s="733"/>
      <c r="AH36" s="733"/>
      <c r="AI36" s="734"/>
    </row>
    <row r="37" spans="1:48" ht="27.75" customHeight="1">
      <c r="A37" s="251" t="s">
        <v>47</v>
      </c>
      <c r="B37" s="257">
        <v>24</v>
      </c>
      <c r="C37" s="257"/>
      <c r="D37" s="99">
        <v>4</v>
      </c>
      <c r="E37" s="257"/>
      <c r="F37" s="256"/>
      <c r="G37" s="255" t="s">
        <v>47</v>
      </c>
      <c r="H37" s="253">
        <v>27</v>
      </c>
      <c r="I37" s="107"/>
      <c r="J37" s="254">
        <v>3</v>
      </c>
      <c r="K37" s="107"/>
      <c r="L37" s="108"/>
      <c r="M37" s="756" t="s">
        <v>82</v>
      </c>
      <c r="N37" s="757"/>
      <c r="O37" s="757"/>
      <c r="P37" s="757"/>
      <c r="Q37" s="757"/>
      <c r="R37" s="757"/>
      <c r="S37" s="757"/>
      <c r="T37" s="757"/>
      <c r="U37" s="757"/>
      <c r="V37" s="757"/>
      <c r="W37" s="757"/>
      <c r="X37" s="757"/>
      <c r="Y37" s="757"/>
      <c r="Z37" s="757"/>
      <c r="AA37" s="757"/>
      <c r="AB37" s="757"/>
      <c r="AC37" s="757"/>
      <c r="AD37" s="757"/>
      <c r="AE37" s="757"/>
      <c r="AF37" s="757"/>
      <c r="AG37" s="757"/>
      <c r="AH37" s="757"/>
      <c r="AI37" s="758"/>
    </row>
    <row r="38" spans="1:48" ht="27.75" customHeight="1">
      <c r="A38" s="251" t="s">
        <v>47</v>
      </c>
      <c r="B38" s="250">
        <f>H37</f>
        <v>27</v>
      </c>
      <c r="C38" s="99"/>
      <c r="D38" s="99">
        <v>4</v>
      </c>
      <c r="E38" s="99"/>
      <c r="F38" s="100"/>
      <c r="G38" s="252" t="s">
        <v>47</v>
      </c>
      <c r="H38" s="253">
        <v>31</v>
      </c>
      <c r="I38" s="99"/>
      <c r="J38" s="109">
        <v>3</v>
      </c>
      <c r="K38" s="99"/>
      <c r="L38" s="100"/>
      <c r="M38" s="753" t="s">
        <v>1612</v>
      </c>
      <c r="N38" s="754"/>
      <c r="O38" s="754"/>
      <c r="P38" s="754"/>
      <c r="Q38" s="754"/>
      <c r="R38" s="754"/>
      <c r="S38" s="754"/>
      <c r="T38" s="754"/>
      <c r="U38" s="754"/>
      <c r="V38" s="754"/>
      <c r="W38" s="754"/>
      <c r="X38" s="754"/>
      <c r="Y38" s="754"/>
      <c r="Z38" s="754"/>
      <c r="AA38" s="754"/>
      <c r="AB38" s="754"/>
      <c r="AC38" s="754"/>
      <c r="AD38" s="754"/>
      <c r="AE38" s="754"/>
      <c r="AF38" s="754"/>
      <c r="AG38" s="754"/>
      <c r="AH38" s="754"/>
      <c r="AI38" s="755"/>
    </row>
    <row r="39" spans="1:48" ht="27.75" customHeight="1">
      <c r="A39" s="251" t="s">
        <v>47</v>
      </c>
      <c r="B39" s="253">
        <f>H38</f>
        <v>31</v>
      </c>
      <c r="C39" s="99"/>
      <c r="D39" s="99">
        <v>4</v>
      </c>
      <c r="E39" s="99"/>
      <c r="F39" s="100"/>
      <c r="G39" s="252" t="s">
        <v>4</v>
      </c>
      <c r="H39" s="250">
        <v>3</v>
      </c>
      <c r="I39" s="99"/>
      <c r="J39" s="109">
        <v>3</v>
      </c>
      <c r="K39" s="99"/>
      <c r="L39" s="100"/>
      <c r="M39" s="753" t="s">
        <v>93</v>
      </c>
      <c r="N39" s="754"/>
      <c r="O39" s="754"/>
      <c r="P39" s="754"/>
      <c r="Q39" s="754"/>
      <c r="R39" s="754"/>
      <c r="S39" s="754"/>
      <c r="T39" s="754"/>
      <c r="U39" s="754"/>
      <c r="V39" s="754"/>
      <c r="W39" s="754"/>
      <c r="X39" s="754"/>
      <c r="Y39" s="754"/>
      <c r="Z39" s="754"/>
      <c r="AA39" s="754"/>
      <c r="AB39" s="754"/>
      <c r="AC39" s="754"/>
      <c r="AD39" s="754"/>
      <c r="AE39" s="754"/>
      <c r="AF39" s="754"/>
      <c r="AG39" s="754"/>
      <c r="AH39" s="754"/>
      <c r="AI39" s="755"/>
    </row>
    <row r="40" spans="1:48" ht="27.75" customHeight="1">
      <c r="A40" s="252" t="s">
        <v>4</v>
      </c>
      <c r="B40" s="250">
        <f>H39</f>
        <v>3</v>
      </c>
      <c r="C40" s="4"/>
      <c r="D40" s="4">
        <v>4</v>
      </c>
      <c r="E40" s="5"/>
      <c r="F40" s="6"/>
      <c r="G40" s="251" t="s">
        <v>4</v>
      </c>
      <c r="H40" s="250">
        <v>7</v>
      </c>
      <c r="I40" s="5"/>
      <c r="J40" s="109">
        <v>3</v>
      </c>
      <c r="K40" s="5"/>
      <c r="L40" s="6"/>
      <c r="M40" s="756" t="s">
        <v>66</v>
      </c>
      <c r="N40" s="757"/>
      <c r="O40" s="757"/>
      <c r="P40" s="757"/>
      <c r="Q40" s="757"/>
      <c r="R40" s="757"/>
      <c r="S40" s="757"/>
      <c r="T40" s="757"/>
      <c r="U40" s="757"/>
      <c r="V40" s="757"/>
      <c r="W40" s="757"/>
      <c r="X40" s="757"/>
      <c r="Y40" s="757"/>
      <c r="Z40" s="757"/>
      <c r="AA40" s="757"/>
      <c r="AB40" s="757"/>
      <c r="AC40" s="757"/>
      <c r="AD40" s="757"/>
      <c r="AE40" s="757"/>
      <c r="AF40" s="757"/>
      <c r="AG40" s="757"/>
      <c r="AH40" s="757"/>
      <c r="AI40" s="758"/>
    </row>
    <row r="41" spans="1:48" ht="27.75" customHeight="1">
      <c r="A41" s="252"/>
      <c r="B41" s="250"/>
      <c r="C41" s="4"/>
      <c r="D41" s="4"/>
      <c r="E41" s="5"/>
      <c r="F41" s="6"/>
      <c r="G41" s="252"/>
      <c r="H41" s="250"/>
      <c r="I41" s="5"/>
      <c r="J41" s="109"/>
      <c r="K41" s="5"/>
      <c r="L41" s="6"/>
      <c r="M41" s="756"/>
      <c r="N41" s="757"/>
      <c r="O41" s="757"/>
      <c r="P41" s="757"/>
      <c r="Q41" s="757"/>
      <c r="R41" s="757"/>
      <c r="S41" s="757"/>
      <c r="T41" s="757"/>
      <c r="U41" s="757"/>
      <c r="V41" s="757"/>
      <c r="W41" s="757"/>
      <c r="X41" s="757"/>
      <c r="Y41" s="757"/>
      <c r="Z41" s="757"/>
      <c r="AA41" s="757"/>
      <c r="AB41" s="757"/>
      <c r="AC41" s="757"/>
      <c r="AD41" s="757"/>
      <c r="AE41" s="757"/>
      <c r="AF41" s="757"/>
      <c r="AG41" s="757"/>
      <c r="AH41" s="757"/>
      <c r="AI41" s="758"/>
    </row>
    <row r="44" spans="1:48">
      <c r="A44" s="264" t="s">
        <v>94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</row>
    <row r="45" spans="1:48">
      <c r="A45" s="263" t="s">
        <v>87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</row>
    <row r="46" spans="1:48">
      <c r="A46" s="263" t="s">
        <v>95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</row>
    <row r="47" spans="1:48">
      <c r="A47" s="263" t="s">
        <v>96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</row>
    <row r="48" spans="1:48">
      <c r="A48" s="263" t="s">
        <v>97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</row>
    <row r="49" spans="1:48">
      <c r="A49" s="263" t="s">
        <v>98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</row>
    <row r="50" spans="1:48">
      <c r="A50" s="263" t="s">
        <v>99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</row>
    <row r="51" spans="1:48" ht="12.75" customHeight="1"/>
    <row r="52" spans="1:48" s="3" customFormat="1" ht="22.5" customHeight="1">
      <c r="A52" s="349" t="s">
        <v>19</v>
      </c>
      <c r="B52" s="349"/>
      <c r="C52" s="349"/>
      <c r="D52" s="349"/>
      <c r="E52" s="349"/>
      <c r="F52" s="349"/>
      <c r="G52" s="349" t="s">
        <v>20</v>
      </c>
      <c r="H52" s="349"/>
      <c r="I52" s="349"/>
      <c r="J52" s="349"/>
      <c r="K52" s="349"/>
      <c r="L52" s="349"/>
      <c r="M52" s="380" t="s">
        <v>64</v>
      </c>
      <c r="N52" s="409"/>
      <c r="O52" s="409"/>
      <c r="P52" s="409"/>
      <c r="Q52" s="409"/>
      <c r="R52" s="409"/>
      <c r="S52" s="409"/>
      <c r="T52" s="409"/>
      <c r="U52" s="409"/>
      <c r="V52" s="409"/>
      <c r="W52" s="409"/>
      <c r="X52" s="409"/>
      <c r="Y52" s="409"/>
      <c r="Z52" s="409"/>
      <c r="AA52" s="409"/>
      <c r="AB52" s="409"/>
      <c r="AC52" s="409"/>
      <c r="AD52" s="409"/>
      <c r="AE52" s="409"/>
      <c r="AF52" s="409"/>
      <c r="AG52" s="409"/>
      <c r="AH52" s="409"/>
      <c r="AI52" s="410"/>
      <c r="AJ52"/>
      <c r="AK52"/>
      <c r="AL52"/>
      <c r="AM52"/>
      <c r="AN52"/>
      <c r="AO52"/>
      <c r="AP52"/>
      <c r="AQ52"/>
      <c r="AR52"/>
      <c r="AT52" s="2"/>
      <c r="AU52" s="2"/>
      <c r="AV52" s="2"/>
    </row>
    <row r="53" spans="1:48" ht="15" customHeight="1">
      <c r="A53" s="260" t="s">
        <v>22</v>
      </c>
      <c r="B53" s="259" t="s">
        <v>5</v>
      </c>
      <c r="C53" s="259"/>
      <c r="D53" s="259" t="s">
        <v>6</v>
      </c>
      <c r="E53" s="259"/>
      <c r="F53" s="258"/>
      <c r="G53" s="260" t="s">
        <v>22</v>
      </c>
      <c r="H53" s="259" t="s">
        <v>5</v>
      </c>
      <c r="I53" s="259"/>
      <c r="J53" s="259" t="s">
        <v>6</v>
      </c>
      <c r="K53" s="259"/>
      <c r="L53" s="258"/>
      <c r="M53" s="732"/>
      <c r="N53" s="733"/>
      <c r="O53" s="733"/>
      <c r="P53" s="733"/>
      <c r="Q53" s="733"/>
      <c r="R53" s="733"/>
      <c r="S53" s="733"/>
      <c r="T53" s="733"/>
      <c r="U53" s="733"/>
      <c r="V53" s="733"/>
      <c r="W53" s="733"/>
      <c r="X53" s="733"/>
      <c r="Y53" s="733"/>
      <c r="Z53" s="733"/>
      <c r="AA53" s="733"/>
      <c r="AB53" s="733"/>
      <c r="AC53" s="733"/>
      <c r="AD53" s="733"/>
      <c r="AE53" s="733"/>
      <c r="AF53" s="733"/>
      <c r="AG53" s="733"/>
      <c r="AH53" s="733"/>
      <c r="AI53" s="734"/>
    </row>
    <row r="54" spans="1:48" ht="27.75" customHeight="1">
      <c r="A54" s="251" t="s">
        <v>47</v>
      </c>
      <c r="B54" s="257">
        <v>24</v>
      </c>
      <c r="C54" s="257"/>
      <c r="D54" s="99">
        <v>4</v>
      </c>
      <c r="E54" s="257"/>
      <c r="F54" s="256"/>
      <c r="G54" s="255" t="s">
        <v>47</v>
      </c>
      <c r="H54" s="253">
        <v>27</v>
      </c>
      <c r="I54" s="107"/>
      <c r="J54" s="254">
        <v>3</v>
      </c>
      <c r="K54" s="107"/>
      <c r="L54" s="108"/>
      <c r="M54" s="756" t="s">
        <v>82</v>
      </c>
      <c r="N54" s="757"/>
      <c r="O54" s="757"/>
      <c r="P54" s="757"/>
      <c r="Q54" s="757"/>
      <c r="R54" s="757"/>
      <c r="S54" s="757"/>
      <c r="T54" s="757"/>
      <c r="U54" s="757"/>
      <c r="V54" s="757"/>
      <c r="W54" s="757"/>
      <c r="X54" s="757"/>
      <c r="Y54" s="757"/>
      <c r="Z54" s="757"/>
      <c r="AA54" s="757"/>
      <c r="AB54" s="757"/>
      <c r="AC54" s="757"/>
      <c r="AD54" s="757"/>
      <c r="AE54" s="757"/>
      <c r="AF54" s="757"/>
      <c r="AG54" s="757"/>
      <c r="AH54" s="757"/>
      <c r="AI54" s="758"/>
    </row>
    <row r="55" spans="1:48" ht="27.75" customHeight="1">
      <c r="A55" s="251" t="s">
        <v>47</v>
      </c>
      <c r="B55" s="250">
        <f>H54</f>
        <v>27</v>
      </c>
      <c r="C55" s="99"/>
      <c r="D55" s="99">
        <v>4</v>
      </c>
      <c r="E55" s="99"/>
      <c r="F55" s="100"/>
      <c r="G55" s="252" t="s">
        <v>47</v>
      </c>
      <c r="H55" s="253">
        <v>28</v>
      </c>
      <c r="I55" s="99"/>
      <c r="J55" s="109">
        <v>3</v>
      </c>
      <c r="K55" s="99"/>
      <c r="L55" s="100"/>
      <c r="M55" s="753" t="s">
        <v>66</v>
      </c>
      <c r="N55" s="754"/>
      <c r="O55" s="754"/>
      <c r="P55" s="754"/>
      <c r="Q55" s="754"/>
      <c r="R55" s="754"/>
      <c r="S55" s="754"/>
      <c r="T55" s="754"/>
      <c r="U55" s="754"/>
      <c r="V55" s="754"/>
      <c r="W55" s="754"/>
      <c r="X55" s="754"/>
      <c r="Y55" s="754"/>
      <c r="Z55" s="754"/>
      <c r="AA55" s="754"/>
      <c r="AB55" s="754"/>
      <c r="AC55" s="754"/>
      <c r="AD55" s="754"/>
      <c r="AE55" s="754"/>
      <c r="AF55" s="754"/>
      <c r="AG55" s="754"/>
      <c r="AH55" s="754"/>
      <c r="AI55" s="755"/>
    </row>
    <row r="56" spans="1:48" ht="27.75" customHeight="1">
      <c r="A56" s="251" t="s">
        <v>47</v>
      </c>
      <c r="B56" s="250">
        <f>H55</f>
        <v>28</v>
      </c>
      <c r="C56" s="99"/>
      <c r="D56" s="99">
        <v>4</v>
      </c>
      <c r="E56" s="99"/>
      <c r="F56" s="100"/>
      <c r="G56" s="252" t="s">
        <v>47</v>
      </c>
      <c r="H56" s="250">
        <v>30</v>
      </c>
      <c r="I56" s="99"/>
      <c r="J56" s="109">
        <v>3</v>
      </c>
      <c r="K56" s="99"/>
      <c r="L56" s="100"/>
      <c r="M56" s="753" t="s">
        <v>100</v>
      </c>
      <c r="N56" s="754"/>
      <c r="O56" s="754"/>
      <c r="P56" s="754"/>
      <c r="Q56" s="754"/>
      <c r="R56" s="754"/>
      <c r="S56" s="754"/>
      <c r="T56" s="754"/>
      <c r="U56" s="754"/>
      <c r="V56" s="754"/>
      <c r="W56" s="754"/>
      <c r="X56" s="754"/>
      <c r="Y56" s="754"/>
      <c r="Z56" s="754"/>
      <c r="AA56" s="754"/>
      <c r="AB56" s="754"/>
      <c r="AC56" s="754"/>
      <c r="AD56" s="754"/>
      <c r="AE56" s="754"/>
      <c r="AF56" s="754"/>
      <c r="AG56" s="754"/>
      <c r="AH56" s="754"/>
      <c r="AI56" s="755"/>
    </row>
    <row r="57" spans="1:48" ht="27.75" customHeight="1">
      <c r="A57" s="252" t="s">
        <v>47</v>
      </c>
      <c r="B57" s="250">
        <f>H56</f>
        <v>30</v>
      </c>
      <c r="C57" s="4"/>
      <c r="D57" s="4">
        <v>4</v>
      </c>
      <c r="E57" s="5"/>
      <c r="F57" s="6"/>
      <c r="G57" s="252" t="s">
        <v>47</v>
      </c>
      <c r="H57" s="250">
        <v>30</v>
      </c>
      <c r="I57" s="5"/>
      <c r="J57" s="109">
        <v>6</v>
      </c>
      <c r="K57" s="5"/>
      <c r="L57" s="6"/>
      <c r="M57" s="756" t="s">
        <v>66</v>
      </c>
      <c r="N57" s="757"/>
      <c r="O57" s="757"/>
      <c r="P57" s="757"/>
      <c r="Q57" s="757"/>
      <c r="R57" s="757"/>
      <c r="S57" s="757"/>
      <c r="T57" s="757"/>
      <c r="U57" s="757"/>
      <c r="V57" s="757"/>
      <c r="W57" s="757"/>
      <c r="X57" s="757"/>
      <c r="Y57" s="757"/>
      <c r="Z57" s="757"/>
      <c r="AA57" s="757"/>
      <c r="AB57" s="757"/>
      <c r="AC57" s="757"/>
      <c r="AD57" s="757"/>
      <c r="AE57" s="757"/>
      <c r="AF57" s="757"/>
      <c r="AG57" s="757"/>
      <c r="AH57" s="757"/>
      <c r="AI57" s="758"/>
    </row>
    <row r="58" spans="1:48" ht="27.75" customHeight="1">
      <c r="A58" s="252" t="s">
        <v>47</v>
      </c>
      <c r="B58" s="250">
        <f>H57</f>
        <v>30</v>
      </c>
      <c r="C58" s="4"/>
      <c r="D58" s="4">
        <v>7</v>
      </c>
      <c r="E58" s="5"/>
      <c r="F58" s="6"/>
      <c r="G58" s="252" t="s">
        <v>81</v>
      </c>
      <c r="H58" s="250">
        <v>2</v>
      </c>
      <c r="I58" s="5"/>
      <c r="J58" s="109">
        <v>3</v>
      </c>
      <c r="K58" s="5"/>
      <c r="L58" s="6"/>
      <c r="M58" s="756" t="s">
        <v>101</v>
      </c>
      <c r="N58" s="757"/>
      <c r="O58" s="757"/>
      <c r="P58" s="757"/>
      <c r="Q58" s="757"/>
      <c r="R58" s="757"/>
      <c r="S58" s="757"/>
      <c r="T58" s="757"/>
      <c r="U58" s="757"/>
      <c r="V58" s="757"/>
      <c r="W58" s="757"/>
      <c r="X58" s="757"/>
      <c r="Y58" s="757"/>
      <c r="Z58" s="757"/>
      <c r="AA58" s="757"/>
      <c r="AB58" s="757"/>
      <c r="AC58" s="757"/>
      <c r="AD58" s="757"/>
      <c r="AE58" s="757"/>
      <c r="AF58" s="757"/>
      <c r="AG58" s="757"/>
      <c r="AH58" s="757"/>
      <c r="AI58" s="758"/>
    </row>
    <row r="59" spans="1:48" ht="27.75" customHeight="1">
      <c r="A59" s="252" t="s">
        <v>47</v>
      </c>
      <c r="B59" s="250">
        <f>H58</f>
        <v>2</v>
      </c>
      <c r="C59" s="4"/>
      <c r="D59" s="4">
        <v>4</v>
      </c>
      <c r="E59" s="5"/>
      <c r="F59" s="6"/>
      <c r="G59" s="251" t="s">
        <v>4</v>
      </c>
      <c r="H59" s="250">
        <v>7</v>
      </c>
      <c r="I59" s="5"/>
      <c r="J59" s="109">
        <v>3</v>
      </c>
      <c r="K59" s="5"/>
      <c r="L59" s="6"/>
      <c r="M59" s="756" t="s">
        <v>102</v>
      </c>
      <c r="N59" s="757"/>
      <c r="O59" s="757"/>
      <c r="P59" s="757"/>
      <c r="Q59" s="757"/>
      <c r="R59" s="757"/>
      <c r="S59" s="757"/>
      <c r="T59" s="757"/>
      <c r="U59" s="757"/>
      <c r="V59" s="757"/>
      <c r="W59" s="757"/>
      <c r="X59" s="757"/>
      <c r="Y59" s="757"/>
      <c r="Z59" s="757"/>
      <c r="AA59" s="757"/>
      <c r="AB59" s="757"/>
      <c r="AC59" s="757"/>
      <c r="AD59" s="757"/>
      <c r="AE59" s="757"/>
      <c r="AF59" s="757"/>
      <c r="AG59" s="757"/>
      <c r="AH59" s="757"/>
      <c r="AI59" s="758"/>
    </row>
    <row r="60" spans="1:48" ht="27.75" customHeight="1">
      <c r="A60" s="252"/>
      <c r="B60" s="250"/>
      <c r="C60" s="4"/>
      <c r="D60" s="4"/>
      <c r="E60" s="5"/>
      <c r="F60" s="6"/>
      <c r="G60" s="251"/>
      <c r="H60" s="250"/>
      <c r="I60" s="5"/>
      <c r="J60" s="109"/>
      <c r="K60" s="5"/>
      <c r="L60" s="6"/>
      <c r="M60" s="756"/>
      <c r="N60" s="757"/>
      <c r="O60" s="757"/>
      <c r="P60" s="757"/>
      <c r="Q60" s="757"/>
      <c r="R60" s="757"/>
      <c r="S60" s="757"/>
      <c r="T60" s="757"/>
      <c r="U60" s="757"/>
      <c r="V60" s="757"/>
      <c r="W60" s="757"/>
      <c r="X60" s="757"/>
      <c r="Y60" s="757"/>
      <c r="Z60" s="757"/>
      <c r="AA60" s="757"/>
      <c r="AB60" s="757"/>
      <c r="AC60" s="757"/>
      <c r="AD60" s="757"/>
      <c r="AE60" s="757"/>
      <c r="AF60" s="757"/>
      <c r="AG60" s="757"/>
      <c r="AH60" s="757"/>
      <c r="AI60" s="758"/>
    </row>
    <row r="63" spans="1:48">
      <c r="A63" s="264" t="s">
        <v>103</v>
      </c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</row>
    <row r="64" spans="1:48">
      <c r="A64" s="263" t="s">
        <v>104</v>
      </c>
      <c r="B64" s="262"/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2"/>
      <c r="U64" s="262"/>
      <c r="V64" s="262"/>
      <c r="W64" s="262"/>
      <c r="X64" s="261"/>
      <c r="Y64" s="261"/>
      <c r="Z64" s="261"/>
      <c r="AA64" s="261"/>
      <c r="AB64" s="261"/>
      <c r="AC64" s="261"/>
      <c r="AD64" s="261"/>
      <c r="AE64" s="261"/>
      <c r="AF64" s="261"/>
      <c r="AG64" s="261"/>
      <c r="AH64" s="261"/>
      <c r="AI64" s="261"/>
    </row>
    <row r="65" spans="1:48">
      <c r="A65" s="263" t="s">
        <v>105</v>
      </c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V65" s="262"/>
      <c r="W65" s="262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H65" s="261"/>
      <c r="AI65" s="261"/>
    </row>
    <row r="66" spans="1:48">
      <c r="A66" s="263" t="s">
        <v>106</v>
      </c>
      <c r="B66" s="262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262"/>
      <c r="W66" s="262"/>
      <c r="X66" s="261"/>
      <c r="Y66" s="261"/>
      <c r="Z66" s="261"/>
      <c r="AA66" s="261"/>
      <c r="AB66" s="261"/>
      <c r="AC66" s="261"/>
      <c r="AD66" s="261"/>
      <c r="AE66" s="261"/>
      <c r="AF66" s="261"/>
      <c r="AG66" s="261"/>
      <c r="AH66" s="261"/>
      <c r="AI66" s="261"/>
    </row>
    <row r="67" spans="1:48">
      <c r="A67" s="263" t="s">
        <v>107</v>
      </c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1"/>
      <c r="Y67" s="261"/>
      <c r="Z67" s="261"/>
      <c r="AA67" s="261"/>
      <c r="AB67" s="261"/>
      <c r="AC67" s="261"/>
      <c r="AD67" s="261"/>
      <c r="AE67" s="261"/>
      <c r="AF67" s="261"/>
      <c r="AG67" s="261"/>
      <c r="AH67" s="261"/>
      <c r="AI67" s="261"/>
    </row>
    <row r="68" spans="1:48">
      <c r="A68" s="263" t="s">
        <v>108</v>
      </c>
      <c r="B68" s="262"/>
      <c r="C68" s="262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</row>
    <row r="69" spans="1:48">
      <c r="A69" s="263" t="s">
        <v>109</v>
      </c>
      <c r="B69" s="262"/>
      <c r="C69" s="262"/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  <c r="W69" s="262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</row>
    <row r="70" spans="1:48">
      <c r="A70" s="263" t="s">
        <v>110</v>
      </c>
      <c r="B70" s="262"/>
      <c r="C70" s="262"/>
      <c r="D70" s="262"/>
      <c r="E70" s="262"/>
      <c r="F70" s="262"/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62"/>
      <c r="U70" s="262"/>
      <c r="V70" s="262"/>
      <c r="W70" s="262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</row>
    <row r="71" spans="1:48">
      <c r="A71" s="263" t="s">
        <v>111</v>
      </c>
      <c r="B71" s="262"/>
      <c r="C71" s="262"/>
      <c r="D71" s="262"/>
      <c r="E71" s="262"/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</row>
    <row r="72" spans="1:48">
      <c r="A72" s="263" t="s">
        <v>112</v>
      </c>
      <c r="B72" s="262"/>
      <c r="C72" s="262"/>
      <c r="D72" s="262"/>
      <c r="E72" s="262"/>
      <c r="F72" s="262"/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</row>
    <row r="73" spans="1:48" ht="12.75" customHeight="1"/>
    <row r="74" spans="1:48" s="3" customFormat="1" ht="22.5" customHeight="1">
      <c r="A74" s="349" t="s">
        <v>19</v>
      </c>
      <c r="B74" s="349"/>
      <c r="C74" s="349"/>
      <c r="D74" s="349"/>
      <c r="E74" s="349"/>
      <c r="F74" s="349"/>
      <c r="G74" s="349" t="s">
        <v>20</v>
      </c>
      <c r="H74" s="349"/>
      <c r="I74" s="349"/>
      <c r="J74" s="349"/>
      <c r="K74" s="349"/>
      <c r="L74" s="349"/>
      <c r="M74" s="380" t="s">
        <v>64</v>
      </c>
      <c r="N74" s="409"/>
      <c r="O74" s="409"/>
      <c r="P74" s="409"/>
      <c r="Q74" s="409"/>
      <c r="R74" s="409"/>
      <c r="S74" s="409"/>
      <c r="T74" s="409"/>
      <c r="U74" s="409"/>
      <c r="V74" s="409"/>
      <c r="W74" s="409"/>
      <c r="X74" s="409"/>
      <c r="Y74" s="409"/>
      <c r="Z74" s="409"/>
      <c r="AA74" s="409"/>
      <c r="AB74" s="409"/>
      <c r="AC74" s="409"/>
      <c r="AD74" s="409"/>
      <c r="AE74" s="409"/>
      <c r="AF74" s="409"/>
      <c r="AG74" s="409"/>
      <c r="AH74" s="409"/>
      <c r="AI74" s="410"/>
      <c r="AJ74"/>
      <c r="AK74"/>
      <c r="AL74"/>
      <c r="AM74"/>
      <c r="AN74"/>
      <c r="AO74"/>
      <c r="AP74"/>
      <c r="AQ74"/>
      <c r="AR74"/>
      <c r="AT74" s="2"/>
      <c r="AU74" s="2"/>
      <c r="AV74" s="2"/>
    </row>
    <row r="75" spans="1:48" ht="15" customHeight="1">
      <c r="A75" s="260" t="s">
        <v>22</v>
      </c>
      <c r="B75" s="259" t="s">
        <v>5</v>
      </c>
      <c r="C75" s="259"/>
      <c r="D75" s="259" t="s">
        <v>6</v>
      </c>
      <c r="E75" s="259"/>
      <c r="F75" s="258"/>
      <c r="G75" s="260" t="s">
        <v>22</v>
      </c>
      <c r="H75" s="259" t="s">
        <v>5</v>
      </c>
      <c r="I75" s="259"/>
      <c r="J75" s="259" t="s">
        <v>6</v>
      </c>
      <c r="K75" s="259"/>
      <c r="L75" s="258"/>
      <c r="M75" s="732"/>
      <c r="N75" s="733"/>
      <c r="O75" s="733"/>
      <c r="P75" s="733"/>
      <c r="Q75" s="733"/>
      <c r="R75" s="733"/>
      <c r="S75" s="733"/>
      <c r="T75" s="733"/>
      <c r="U75" s="733"/>
      <c r="V75" s="733"/>
      <c r="W75" s="733"/>
      <c r="X75" s="733"/>
      <c r="Y75" s="733"/>
      <c r="Z75" s="733"/>
      <c r="AA75" s="733"/>
      <c r="AB75" s="733"/>
      <c r="AC75" s="733"/>
      <c r="AD75" s="733"/>
      <c r="AE75" s="733"/>
      <c r="AF75" s="733"/>
      <c r="AG75" s="733"/>
      <c r="AH75" s="733"/>
      <c r="AI75" s="734"/>
    </row>
    <row r="76" spans="1:48" ht="27.75" customHeight="1">
      <c r="A76" s="251" t="s">
        <v>47</v>
      </c>
      <c r="B76" s="257">
        <v>20</v>
      </c>
      <c r="C76" s="257"/>
      <c r="D76" s="99">
        <v>4</v>
      </c>
      <c r="E76" s="257"/>
      <c r="F76" s="256"/>
      <c r="G76" s="255" t="s">
        <v>47</v>
      </c>
      <c r="H76" s="253">
        <v>23</v>
      </c>
      <c r="I76" s="107"/>
      <c r="J76" s="254">
        <v>3</v>
      </c>
      <c r="K76" s="107"/>
      <c r="L76" s="108"/>
      <c r="M76" s="756" t="s">
        <v>82</v>
      </c>
      <c r="N76" s="757"/>
      <c r="O76" s="757"/>
      <c r="P76" s="757"/>
      <c r="Q76" s="757"/>
      <c r="R76" s="757"/>
      <c r="S76" s="757"/>
      <c r="T76" s="757"/>
      <c r="U76" s="757"/>
      <c r="V76" s="757"/>
      <c r="W76" s="757"/>
      <c r="X76" s="757"/>
      <c r="Y76" s="757"/>
      <c r="Z76" s="757"/>
      <c r="AA76" s="757"/>
      <c r="AB76" s="757"/>
      <c r="AC76" s="757"/>
      <c r="AD76" s="757"/>
      <c r="AE76" s="757"/>
      <c r="AF76" s="757"/>
      <c r="AG76" s="757"/>
      <c r="AH76" s="757"/>
      <c r="AI76" s="758"/>
    </row>
    <row r="77" spans="1:48" ht="27.75" customHeight="1">
      <c r="A77" s="251" t="s">
        <v>47</v>
      </c>
      <c r="B77" s="250">
        <v>23</v>
      </c>
      <c r="C77" s="99"/>
      <c r="D77" s="99">
        <v>4</v>
      </c>
      <c r="E77" s="99"/>
      <c r="F77" s="100"/>
      <c r="G77" s="252" t="s">
        <v>47</v>
      </c>
      <c r="H77" s="253">
        <v>27</v>
      </c>
      <c r="I77" s="99"/>
      <c r="J77" s="109">
        <v>3</v>
      </c>
      <c r="K77" s="99"/>
      <c r="L77" s="100"/>
      <c r="M77" s="756" t="s">
        <v>113</v>
      </c>
      <c r="N77" s="757"/>
      <c r="O77" s="757"/>
      <c r="P77" s="757"/>
      <c r="Q77" s="757"/>
      <c r="R77" s="757"/>
      <c r="S77" s="757"/>
      <c r="T77" s="757"/>
      <c r="U77" s="757"/>
      <c r="V77" s="757"/>
      <c r="W77" s="757"/>
      <c r="X77" s="757"/>
      <c r="Y77" s="757"/>
      <c r="Z77" s="757"/>
      <c r="AA77" s="757"/>
      <c r="AB77" s="757"/>
      <c r="AC77" s="757"/>
      <c r="AD77" s="757"/>
      <c r="AE77" s="757"/>
      <c r="AF77" s="757"/>
      <c r="AG77" s="757"/>
      <c r="AH77" s="757"/>
      <c r="AI77" s="758"/>
    </row>
    <row r="78" spans="1:48" ht="27.75" customHeight="1">
      <c r="A78" s="251" t="s">
        <v>47</v>
      </c>
      <c r="B78" s="250">
        <v>27</v>
      </c>
      <c r="C78" s="99"/>
      <c r="D78" s="99">
        <v>4</v>
      </c>
      <c r="E78" s="99"/>
      <c r="F78" s="100"/>
      <c r="G78" s="252" t="s">
        <v>47</v>
      </c>
      <c r="H78" s="250">
        <v>29</v>
      </c>
      <c r="I78" s="99"/>
      <c r="J78" s="109">
        <v>3</v>
      </c>
      <c r="K78" s="99"/>
      <c r="L78" s="100"/>
      <c r="M78" s="753" t="s">
        <v>92</v>
      </c>
      <c r="N78" s="754"/>
      <c r="O78" s="754"/>
      <c r="P78" s="754"/>
      <c r="Q78" s="754"/>
      <c r="R78" s="754"/>
      <c r="S78" s="754"/>
      <c r="T78" s="754"/>
      <c r="U78" s="754"/>
      <c r="V78" s="754"/>
      <c r="W78" s="754"/>
      <c r="X78" s="754"/>
      <c r="Y78" s="754"/>
      <c r="Z78" s="754"/>
      <c r="AA78" s="754"/>
      <c r="AB78" s="754"/>
      <c r="AC78" s="754"/>
      <c r="AD78" s="754"/>
      <c r="AE78" s="754"/>
      <c r="AF78" s="754"/>
      <c r="AG78" s="754"/>
      <c r="AH78" s="754"/>
      <c r="AI78" s="755"/>
    </row>
    <row r="79" spans="1:48" ht="27.75" customHeight="1">
      <c r="A79" s="252" t="s">
        <v>47</v>
      </c>
      <c r="B79" s="250">
        <v>29</v>
      </c>
      <c r="C79" s="4"/>
      <c r="D79" s="4">
        <v>3</v>
      </c>
      <c r="E79" s="5"/>
      <c r="F79" s="6"/>
      <c r="G79" s="252" t="s">
        <v>47</v>
      </c>
      <c r="H79" s="250">
        <v>30</v>
      </c>
      <c r="I79" s="5"/>
      <c r="J79" s="109">
        <v>3</v>
      </c>
      <c r="K79" s="5"/>
      <c r="L79" s="6"/>
      <c r="M79" s="756" t="s">
        <v>114</v>
      </c>
      <c r="N79" s="757"/>
      <c r="O79" s="757"/>
      <c r="P79" s="757"/>
      <c r="Q79" s="757"/>
      <c r="R79" s="757"/>
      <c r="S79" s="757"/>
      <c r="T79" s="757"/>
      <c r="U79" s="757"/>
      <c r="V79" s="757"/>
      <c r="W79" s="757"/>
      <c r="X79" s="757"/>
      <c r="Y79" s="757"/>
      <c r="Z79" s="757"/>
      <c r="AA79" s="757"/>
      <c r="AB79" s="757"/>
      <c r="AC79" s="757"/>
      <c r="AD79" s="757"/>
      <c r="AE79" s="757"/>
      <c r="AF79" s="757"/>
      <c r="AG79" s="757"/>
      <c r="AH79" s="757"/>
      <c r="AI79" s="758"/>
    </row>
    <row r="80" spans="1:48" ht="27.75" customHeight="1">
      <c r="A80" s="252" t="s">
        <v>47</v>
      </c>
      <c r="B80" s="250">
        <v>30</v>
      </c>
      <c r="C80" s="4"/>
      <c r="D80" s="4">
        <v>4</v>
      </c>
      <c r="E80" s="5"/>
      <c r="F80" s="6"/>
      <c r="G80" s="251" t="s">
        <v>4</v>
      </c>
      <c r="H80" s="250">
        <v>4</v>
      </c>
      <c r="I80" s="5"/>
      <c r="J80" s="109">
        <v>4</v>
      </c>
      <c r="K80" s="5"/>
      <c r="L80" s="6"/>
      <c r="M80" s="756" t="s">
        <v>115</v>
      </c>
      <c r="N80" s="757"/>
      <c r="O80" s="757"/>
      <c r="P80" s="757"/>
      <c r="Q80" s="757"/>
      <c r="R80" s="757"/>
      <c r="S80" s="757"/>
      <c r="T80" s="757"/>
      <c r="U80" s="757"/>
      <c r="V80" s="757"/>
      <c r="W80" s="757"/>
      <c r="X80" s="757"/>
      <c r="Y80" s="757"/>
      <c r="Z80" s="757"/>
      <c r="AA80" s="757"/>
      <c r="AB80" s="757"/>
      <c r="AC80" s="757"/>
      <c r="AD80" s="757"/>
      <c r="AE80" s="757"/>
      <c r="AF80" s="757"/>
      <c r="AG80" s="757"/>
      <c r="AH80" s="757"/>
      <c r="AI80" s="758"/>
    </row>
    <row r="81" spans="1:35" ht="27.75" customHeight="1">
      <c r="A81" s="251" t="s">
        <v>4</v>
      </c>
      <c r="B81" s="250">
        <v>4</v>
      </c>
      <c r="C81" s="4"/>
      <c r="D81" s="4">
        <v>5</v>
      </c>
      <c r="E81" s="5"/>
      <c r="F81" s="6"/>
      <c r="G81" s="251" t="s">
        <v>4</v>
      </c>
      <c r="H81" s="250">
        <v>7</v>
      </c>
      <c r="I81" s="5"/>
      <c r="J81" s="109">
        <v>3</v>
      </c>
      <c r="K81" s="5"/>
      <c r="L81" s="6"/>
      <c r="M81" s="756" t="s">
        <v>66</v>
      </c>
      <c r="N81" s="757"/>
      <c r="O81" s="757"/>
      <c r="P81" s="757"/>
      <c r="Q81" s="757"/>
      <c r="R81" s="757"/>
      <c r="S81" s="757"/>
      <c r="T81" s="757"/>
      <c r="U81" s="757"/>
      <c r="V81" s="757"/>
      <c r="W81" s="757"/>
      <c r="X81" s="757"/>
      <c r="Y81" s="757"/>
      <c r="Z81" s="757"/>
      <c r="AA81" s="757"/>
      <c r="AB81" s="757"/>
      <c r="AC81" s="757"/>
      <c r="AD81" s="757"/>
      <c r="AE81" s="757"/>
      <c r="AF81" s="757"/>
      <c r="AG81" s="757"/>
      <c r="AH81" s="757"/>
      <c r="AI81" s="758"/>
    </row>
    <row r="82" spans="1:35" ht="27.75" customHeight="1">
      <c r="A82" s="251"/>
      <c r="B82" s="250"/>
      <c r="C82" s="4"/>
      <c r="D82" s="4"/>
      <c r="E82" s="5"/>
      <c r="F82" s="6"/>
      <c r="G82" s="251"/>
      <c r="H82" s="250"/>
      <c r="I82" s="5"/>
      <c r="J82" s="109"/>
      <c r="K82" s="5"/>
      <c r="L82" s="6"/>
      <c r="M82" s="756"/>
      <c r="N82" s="757"/>
      <c r="O82" s="757"/>
      <c r="P82" s="757"/>
      <c r="Q82" s="757"/>
      <c r="R82" s="757"/>
      <c r="S82" s="757"/>
      <c r="T82" s="757"/>
      <c r="U82" s="757"/>
      <c r="V82" s="757"/>
      <c r="W82" s="757"/>
      <c r="X82" s="757"/>
      <c r="Y82" s="757"/>
      <c r="Z82" s="757"/>
      <c r="AA82" s="757"/>
      <c r="AB82" s="757"/>
      <c r="AC82" s="757"/>
      <c r="AD82" s="757"/>
      <c r="AE82" s="757"/>
      <c r="AF82" s="757"/>
      <c r="AG82" s="757"/>
      <c r="AH82" s="757"/>
      <c r="AI82" s="758"/>
    </row>
  </sheetData>
  <mergeCells count="39">
    <mergeCell ref="M80:AI80"/>
    <mergeCell ref="M81:AI81"/>
    <mergeCell ref="M82:AI82"/>
    <mergeCell ref="A74:F74"/>
    <mergeCell ref="G74:L74"/>
    <mergeCell ref="M74:AI75"/>
    <mergeCell ref="M76:AI76"/>
    <mergeCell ref="M78:AI78"/>
    <mergeCell ref="M79:AI79"/>
    <mergeCell ref="M77:AI77"/>
    <mergeCell ref="M59:AI59"/>
    <mergeCell ref="M60:AI60"/>
    <mergeCell ref="M35:AI36"/>
    <mergeCell ref="M37:AI37"/>
    <mergeCell ref="M38:AI38"/>
    <mergeCell ref="M39:AI39"/>
    <mergeCell ref="M40:AI40"/>
    <mergeCell ref="M41:AI41"/>
    <mergeCell ref="M54:AI54"/>
    <mergeCell ref="M55:AI55"/>
    <mergeCell ref="M56:AI56"/>
    <mergeCell ref="M57:AI57"/>
    <mergeCell ref="M58:AI58"/>
    <mergeCell ref="A52:F52"/>
    <mergeCell ref="G52:L52"/>
    <mergeCell ref="M52:AI53"/>
    <mergeCell ref="A22:F22"/>
    <mergeCell ref="G22:L22"/>
    <mergeCell ref="M22:AI23"/>
    <mergeCell ref="M24:AI24"/>
    <mergeCell ref="M25:AI25"/>
    <mergeCell ref="A35:F35"/>
    <mergeCell ref="G35:L35"/>
    <mergeCell ref="M16:AI16"/>
    <mergeCell ref="A12:F12"/>
    <mergeCell ref="G12:L12"/>
    <mergeCell ref="M12:AI13"/>
    <mergeCell ref="M14:AI14"/>
    <mergeCell ref="M15:AI15"/>
  </mergeCells>
  <phoneticPr fontId="1"/>
  <conditionalFormatting sqref="C14">
    <cfRule type="expression" dxfId="5" priority="5" stopIfTrue="1">
      <formula>I13=""</formula>
    </cfRule>
  </conditionalFormatting>
  <conditionalFormatting sqref="B14 D14">
    <cfRule type="expression" dxfId="4" priority="6" stopIfTrue="1">
      <formula>H13=""</formula>
    </cfRule>
  </conditionalFormatting>
  <conditionalFormatting sqref="C16:D16 D15">
    <cfRule type="expression" dxfId="3" priority="4" stopIfTrue="1">
      <formula>I14=""</formula>
    </cfRule>
  </conditionalFormatting>
  <conditionalFormatting sqref="C25:D25">
    <cfRule type="expression" dxfId="2" priority="3" stopIfTrue="1">
      <formula>#REF!=""</formula>
    </cfRule>
  </conditionalFormatting>
  <conditionalFormatting sqref="C24">
    <cfRule type="expression" dxfId="1" priority="1" stopIfTrue="1">
      <formula>I23=""</formula>
    </cfRule>
  </conditionalFormatting>
  <conditionalFormatting sqref="B24 D24">
    <cfRule type="expression" dxfId="0" priority="2" stopIfTrue="1">
      <formula>H23=""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/ &amp;N ページ</oddFooter>
  </headerFooter>
  <rowBreaks count="1" manualBreakCount="1">
    <brk id="41" max="3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D12"/>
  <sheetViews>
    <sheetView workbookViewId="0">
      <selection activeCell="F30" sqref="F30"/>
    </sheetView>
  </sheetViews>
  <sheetFormatPr defaultColWidth="8.875" defaultRowHeight="13.5"/>
  <cols>
    <col min="1" max="1" width="15.5" customWidth="1"/>
    <col min="2" max="2" width="5" customWidth="1"/>
    <col min="3" max="4" width="5.875" customWidth="1"/>
  </cols>
  <sheetData>
    <row r="1" spans="1:4">
      <c r="A1" t="s">
        <v>1443</v>
      </c>
    </row>
    <row r="2" spans="1:4">
      <c r="A2" s="3" t="s">
        <v>128</v>
      </c>
      <c r="C2" t="s">
        <v>129</v>
      </c>
      <c r="D2">
        <v>1</v>
      </c>
    </row>
    <row r="3" spans="1:4">
      <c r="A3" s="3" t="s">
        <v>134</v>
      </c>
      <c r="C3" s="278" t="s">
        <v>135</v>
      </c>
      <c r="D3">
        <v>2</v>
      </c>
    </row>
    <row r="4" spans="1:4">
      <c r="A4" t="s">
        <v>143</v>
      </c>
      <c r="C4" t="s">
        <v>144</v>
      </c>
      <c r="D4">
        <v>2</v>
      </c>
    </row>
    <row r="5" spans="1:4">
      <c r="A5" s="3" t="s">
        <v>1444</v>
      </c>
      <c r="C5" t="s">
        <v>48</v>
      </c>
      <c r="D5">
        <v>3</v>
      </c>
    </row>
    <row r="6" spans="1:4">
      <c r="A6" s="3" t="s">
        <v>1445</v>
      </c>
      <c r="C6" t="s">
        <v>149</v>
      </c>
      <c r="D6">
        <v>4</v>
      </c>
    </row>
    <row r="7" spans="1:4">
      <c r="A7" s="3" t="s">
        <v>1446</v>
      </c>
      <c r="C7" t="s">
        <v>152</v>
      </c>
      <c r="D7">
        <v>5</v>
      </c>
    </row>
    <row r="8" spans="1:4">
      <c r="A8" s="16" t="s">
        <v>1447</v>
      </c>
      <c r="C8" t="s">
        <v>155</v>
      </c>
      <c r="D8">
        <v>6</v>
      </c>
    </row>
    <row r="9" spans="1:4">
      <c r="A9" s="16" t="s">
        <v>1448</v>
      </c>
      <c r="D9">
        <v>7</v>
      </c>
    </row>
    <row r="10" spans="1:4">
      <c r="A10" s="16" t="s">
        <v>1449</v>
      </c>
      <c r="D10">
        <v>8</v>
      </c>
    </row>
    <row r="11" spans="1:4">
      <c r="A11" s="16" t="s">
        <v>1450</v>
      </c>
      <c r="D11">
        <v>9</v>
      </c>
    </row>
    <row r="12" spans="1:4">
      <c r="A12" s="16" t="s">
        <v>1451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4073-67DB-46A2-8C63-CB4C98D5652F}">
  <sheetPr>
    <tabColor rgb="FFFFFF00"/>
  </sheetPr>
  <dimension ref="A2:Q12"/>
  <sheetViews>
    <sheetView workbookViewId="0">
      <selection activeCell="F30" sqref="F30"/>
    </sheetView>
  </sheetViews>
  <sheetFormatPr defaultColWidth="8.875" defaultRowHeight="13.5"/>
  <cols>
    <col min="1" max="1" width="28.5" customWidth="1"/>
    <col min="2" max="2" width="26" customWidth="1"/>
    <col min="3" max="10" width="5.5" style="245" customWidth="1"/>
    <col min="11" max="11" width="11" bestFit="1" customWidth="1"/>
    <col min="12" max="12" width="5.5" bestFit="1" customWidth="1"/>
    <col min="13" max="13" width="14" bestFit="1" customWidth="1"/>
    <col min="14" max="14" width="15.125" bestFit="1" customWidth="1"/>
    <col min="17" max="17" width="14" bestFit="1" customWidth="1"/>
  </cols>
  <sheetData>
    <row r="2" spans="1:17" s="245" customFormat="1">
      <c r="A2" s="759" t="s">
        <v>1452</v>
      </c>
      <c r="B2" s="759" t="s">
        <v>1453</v>
      </c>
      <c r="C2" s="759" t="s">
        <v>1454</v>
      </c>
      <c r="D2" s="759"/>
      <c r="E2" s="759"/>
      <c r="F2" s="759"/>
      <c r="G2" s="759"/>
      <c r="H2" s="759"/>
      <c r="I2" s="759"/>
      <c r="J2" s="759"/>
      <c r="K2" s="759" t="s">
        <v>1455</v>
      </c>
      <c r="L2" s="759" t="s">
        <v>1456</v>
      </c>
      <c r="M2" s="759" t="s">
        <v>1457</v>
      </c>
      <c r="N2" s="759" t="s">
        <v>1458</v>
      </c>
      <c r="Q2" s="245" t="s">
        <v>1459</v>
      </c>
    </row>
    <row r="3" spans="1:17" s="245" customFormat="1">
      <c r="A3" s="759"/>
      <c r="B3" s="759"/>
      <c r="C3" s="759" t="s">
        <v>1460</v>
      </c>
      <c r="D3" s="759"/>
      <c r="E3" s="759"/>
      <c r="F3" s="759"/>
      <c r="G3" s="759" t="s">
        <v>1461</v>
      </c>
      <c r="H3" s="759"/>
      <c r="I3" s="759"/>
      <c r="J3" s="759"/>
      <c r="K3" s="759"/>
      <c r="L3" s="759"/>
      <c r="M3" s="759"/>
      <c r="N3" s="759"/>
    </row>
    <row r="4" spans="1:17" s="245" customFormat="1">
      <c r="A4" s="759"/>
      <c r="B4" s="759"/>
      <c r="C4" s="246" t="s">
        <v>1462</v>
      </c>
      <c r="D4" s="246" t="s">
        <v>5</v>
      </c>
      <c r="E4" s="246" t="s">
        <v>29</v>
      </c>
      <c r="F4" s="246" t="s">
        <v>1463</v>
      </c>
      <c r="G4" s="246" t="s">
        <v>1462</v>
      </c>
      <c r="H4" s="246" t="s">
        <v>5</v>
      </c>
      <c r="I4" s="246" t="s">
        <v>29</v>
      </c>
      <c r="J4" s="246" t="s">
        <v>1463</v>
      </c>
      <c r="K4" s="759"/>
      <c r="L4" s="759"/>
      <c r="M4" s="759"/>
      <c r="N4" s="759"/>
    </row>
    <row r="5" spans="1:17" ht="15" customHeight="1">
      <c r="A5" s="247" t="str">
        <f>(様式!M16&amp;"小学校")</f>
        <v>小学校</v>
      </c>
      <c r="B5" s="249"/>
      <c r="C5" s="246" t="e">
        <f>_xlfn.IFS(様式!A16="昭和",3,様式!A16="平成",4,様式!A16="令和",5)</f>
        <v>#N/A</v>
      </c>
      <c r="D5" s="246">
        <f>様式!B16</f>
        <v>0</v>
      </c>
      <c r="E5" s="246">
        <f>様式!D16</f>
        <v>0</v>
      </c>
      <c r="F5" s="248"/>
      <c r="G5" s="246" t="e">
        <f>_xlfn.IFS(様式!G16="昭和",3,様式!G16="平成",4,様式!G16="令和",5)</f>
        <v>#N/A</v>
      </c>
      <c r="H5" s="246">
        <f>様式!H16</f>
        <v>0</v>
      </c>
      <c r="I5" s="246">
        <f>様式!J16</f>
        <v>0</v>
      </c>
      <c r="J5" s="248"/>
      <c r="K5" s="247" t="str">
        <f>様式!W16</f>
        <v>小学校卒業</v>
      </c>
      <c r="L5" s="249"/>
      <c r="M5" s="248"/>
      <c r="N5" s="248"/>
    </row>
    <row r="6" spans="1:17" ht="15" customHeight="1">
      <c r="A6" s="247" t="str">
        <f>(様式!M17&amp;"中学校")</f>
        <v>中学校</v>
      </c>
      <c r="B6" s="249"/>
      <c r="C6" s="246" t="e">
        <f>_xlfn.IFS(様式!A17="昭和",3,様式!A17="平成",4,様式!A17="令和",5)</f>
        <v>#N/A</v>
      </c>
      <c r="D6" s="246">
        <f>様式!B17</f>
        <v>0</v>
      </c>
      <c r="E6" s="246">
        <f>様式!D17</f>
        <v>0</v>
      </c>
      <c r="F6" s="248"/>
      <c r="G6" s="246" t="e">
        <f>_xlfn.IFS(様式!G17="昭和",3,様式!G17="平成",4,様式!G17="令和",5)</f>
        <v>#N/A</v>
      </c>
      <c r="H6" s="246">
        <f>様式!H17</f>
        <v>0</v>
      </c>
      <c r="I6" s="246">
        <f>様式!J17</f>
        <v>0</v>
      </c>
      <c r="J6" s="248"/>
      <c r="K6" s="247" t="str">
        <f>様式!W17</f>
        <v>中学校卒業</v>
      </c>
      <c r="L6" s="249"/>
      <c r="M6" s="248"/>
      <c r="N6" s="248"/>
    </row>
    <row r="7" spans="1:17" ht="15" customHeight="1">
      <c r="A7" s="247" t="str">
        <f>(様式!M18&amp;"高等学校")</f>
        <v>高等学校</v>
      </c>
      <c r="B7" s="249"/>
      <c r="C7" s="246" t="e">
        <f>_xlfn.IFS(様式!A18="昭和",3,様式!A18="平成",4,様式!A18="令和",5)</f>
        <v>#N/A</v>
      </c>
      <c r="D7" s="246">
        <f>様式!B18</f>
        <v>0</v>
      </c>
      <c r="E7" s="246">
        <f>様式!D18</f>
        <v>0</v>
      </c>
      <c r="F7" s="248"/>
      <c r="G7" s="246" t="e">
        <f>_xlfn.IFS(様式!G18="昭和",3,様式!G18="平成",4,様式!G18="令和",5)</f>
        <v>#N/A</v>
      </c>
      <c r="H7" s="246">
        <f>様式!H18</f>
        <v>0</v>
      </c>
      <c r="I7" s="246">
        <f>様式!J18</f>
        <v>0</v>
      </c>
      <c r="J7" s="248"/>
      <c r="K7" s="247" t="str">
        <f>様式!W18</f>
        <v>高等学校卒業</v>
      </c>
      <c r="L7" s="249"/>
      <c r="M7" s="248"/>
      <c r="N7" s="248"/>
    </row>
    <row r="8" spans="1:17" ht="15" customHeight="1">
      <c r="A8" s="247" t="str">
        <f>(様式!M19)</f>
        <v>卒業</v>
      </c>
      <c r="B8" s="249"/>
      <c r="C8" s="246" t="e">
        <f>_xlfn.IFS(様式!A19="昭和",3,様式!A19="平成",4,様式!A19="令和",5)</f>
        <v>#N/A</v>
      </c>
      <c r="D8" s="246">
        <f>様式!B19</f>
        <v>0</v>
      </c>
      <c r="E8" s="246">
        <f>様式!D19</f>
        <v>0</v>
      </c>
      <c r="F8" s="248"/>
      <c r="G8" s="246" t="e">
        <f>_xlfn.IFS(様式!G19="昭和",3,様式!G19="平成",4,様式!G19="令和",5)</f>
        <v>#N/A</v>
      </c>
      <c r="H8" s="246">
        <f>様式!H19</f>
        <v>0</v>
      </c>
      <c r="I8" s="246">
        <f>様式!J19</f>
        <v>0</v>
      </c>
      <c r="J8" s="248"/>
      <c r="K8" s="247">
        <f>様式!W19</f>
        <v>0</v>
      </c>
      <c r="L8" s="249"/>
      <c r="M8" s="248"/>
      <c r="N8" s="248"/>
    </row>
    <row r="9" spans="1:17" ht="15" customHeight="1">
      <c r="A9" s="247">
        <f>(様式!M20)</f>
        <v>0</v>
      </c>
      <c r="B9" s="249"/>
      <c r="C9" s="246" t="e">
        <f>_xlfn.IFS(様式!A20="昭和",3,様式!A20="平成",4,様式!A20="令和",5)</f>
        <v>#N/A</v>
      </c>
      <c r="D9" s="246">
        <f>様式!B20</f>
        <v>0</v>
      </c>
      <c r="E9" s="246">
        <f>様式!D20</f>
        <v>0</v>
      </c>
      <c r="F9" s="248"/>
      <c r="G9" s="246" t="e">
        <f>_xlfn.IFS(様式!G20="昭和",3,様式!G20="平成",4,様式!G20="令和",5)</f>
        <v>#N/A</v>
      </c>
      <c r="H9" s="246">
        <f>様式!H20</f>
        <v>0</v>
      </c>
      <c r="I9" s="246">
        <f>様式!J20</f>
        <v>0</v>
      </c>
      <c r="J9" s="248"/>
      <c r="K9" s="247">
        <f>様式!W20</f>
        <v>0</v>
      </c>
      <c r="L9" s="249"/>
      <c r="M9" s="248"/>
      <c r="N9" s="248"/>
    </row>
    <row r="10" spans="1:17" ht="15" customHeight="1">
      <c r="A10" s="247">
        <f>(様式!M21)</f>
        <v>0</v>
      </c>
      <c r="B10" s="249"/>
      <c r="C10" s="246" t="e">
        <f>_xlfn.IFS(様式!A21="昭和",3,様式!A21="平成",4,様式!A21="令和",5)</f>
        <v>#N/A</v>
      </c>
      <c r="D10" s="246">
        <f>様式!B21</f>
        <v>0</v>
      </c>
      <c r="E10" s="246">
        <f>様式!D21</f>
        <v>0</v>
      </c>
      <c r="F10" s="248"/>
      <c r="G10" s="246" t="e">
        <f>_xlfn.IFS(様式!G21="昭和",3,様式!G21="平成",4,様式!G21="令和",5)</f>
        <v>#N/A</v>
      </c>
      <c r="H10" s="246">
        <f>様式!H21</f>
        <v>0</v>
      </c>
      <c r="I10" s="246">
        <f>様式!J21</f>
        <v>0</v>
      </c>
      <c r="J10" s="248"/>
      <c r="K10" s="247">
        <f>様式!W21</f>
        <v>0</v>
      </c>
      <c r="L10" s="249"/>
      <c r="M10" s="248"/>
      <c r="N10" s="248"/>
    </row>
    <row r="11" spans="1:17" ht="15" customHeight="1">
      <c r="A11" s="247">
        <f>(様式!M22)</f>
        <v>0</v>
      </c>
      <c r="B11" s="249"/>
      <c r="C11" s="246" t="e">
        <f>_xlfn.IFS(様式!A22="昭和",3,様式!A22="平成",4,様式!A22="令和",5)</f>
        <v>#N/A</v>
      </c>
      <c r="D11" s="246">
        <f>様式!B22</f>
        <v>0</v>
      </c>
      <c r="E11" s="246">
        <f>様式!D22</f>
        <v>0</v>
      </c>
      <c r="F11" s="248"/>
      <c r="G11" s="246" t="e">
        <f>_xlfn.IFS(様式!G22="昭和",3,様式!G22="平成",4,様式!G22="令和",5)</f>
        <v>#N/A</v>
      </c>
      <c r="H11" s="246">
        <f>様式!H22</f>
        <v>0</v>
      </c>
      <c r="I11" s="246">
        <f>様式!J22</f>
        <v>0</v>
      </c>
      <c r="J11" s="248"/>
      <c r="K11" s="247">
        <f>様式!W22</f>
        <v>0</v>
      </c>
      <c r="L11" s="249"/>
      <c r="M11" s="248"/>
      <c r="N11" s="248"/>
    </row>
    <row r="12" spans="1:17" ht="15" customHeight="1">
      <c r="A12" s="247">
        <f>(様式!M23)</f>
        <v>0</v>
      </c>
      <c r="B12" s="249"/>
      <c r="C12" s="246" t="e">
        <f>_xlfn.IFS(様式!A23="昭和",3,様式!A23="平成",4,様式!A23="令和",5)</f>
        <v>#N/A</v>
      </c>
      <c r="D12" s="246">
        <f>様式!B23</f>
        <v>0</v>
      </c>
      <c r="E12" s="246">
        <f>様式!D23</f>
        <v>0</v>
      </c>
      <c r="F12" s="248"/>
      <c r="G12" s="246" t="e">
        <f>_xlfn.IFS(様式!G23="昭和",3,様式!G23="平成",4,様式!G23="令和",5)</f>
        <v>#N/A</v>
      </c>
      <c r="H12" s="246">
        <f>様式!H23</f>
        <v>0</v>
      </c>
      <c r="I12" s="246">
        <f>様式!J23</f>
        <v>0</v>
      </c>
      <c r="J12" s="248"/>
      <c r="K12" s="247">
        <f>様式!W23</f>
        <v>0</v>
      </c>
      <c r="L12" s="249"/>
      <c r="M12" s="248"/>
      <c r="N12" s="248"/>
    </row>
  </sheetData>
  <mergeCells count="9">
    <mergeCell ref="N2:N4"/>
    <mergeCell ref="C2:J2"/>
    <mergeCell ref="C3:F3"/>
    <mergeCell ref="G3:J3"/>
    <mergeCell ref="A2:A4"/>
    <mergeCell ref="B2:B4"/>
    <mergeCell ref="K2:K4"/>
    <mergeCell ref="L2:L4"/>
    <mergeCell ref="M2:M4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算定表</vt:lpstr>
      <vt:lpstr>給料表</vt:lpstr>
      <vt:lpstr>様式</vt:lpstr>
      <vt:lpstr>経歴（別紙）</vt:lpstr>
      <vt:lpstr>記載例</vt:lpstr>
      <vt:lpstr>経歴欄記載例</vt:lpstr>
      <vt:lpstr>計算用シート</vt:lpstr>
      <vt:lpstr>学歴入力</vt:lpstr>
      <vt:lpstr>記載例!Print_Area</vt:lpstr>
      <vt:lpstr>'経歴（別紙）'!Print_Area</vt:lpstr>
      <vt:lpstr>経歴欄記載例!Print_Area</vt:lpstr>
      <vt:lpstr>算定表!Print_Area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堤田 翔太</dc:creator>
  <cp:keywords/>
  <dc:description/>
  <cp:lastModifiedBy>芹口 昂樹</cp:lastModifiedBy>
  <cp:revision/>
  <cp:lastPrinted>2024-07-11T00:44:34Z</cp:lastPrinted>
  <dcterms:created xsi:type="dcterms:W3CDTF">2022-06-09T02:08:08Z</dcterms:created>
  <dcterms:modified xsi:type="dcterms:W3CDTF">2024-08-21T12:04:04Z</dcterms:modified>
  <cp:category/>
  <cp:contentStatus/>
</cp:coreProperties>
</file>