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1)介護テクノロジー普及促進補助金様式\"/>
    </mc:Choice>
  </mc:AlternateContent>
  <xr:revisionPtr revIDLastSave="0" documentId="13_ncr:1_{44B5F8EB-4E79-4EDB-A4A4-FF327CA89819}" xr6:coauthVersionLast="47" xr6:coauthVersionMax="47" xr10:uidLastSave="{00000000-0000-0000-0000-000000000000}"/>
  <bookViews>
    <workbookView xWindow="-120" yWindow="-120" windowWidth="29040" windowHeight="15840" xr2:uid="{E9B7FB46-51E1-4F86-B906-922F9CFF5C2F}"/>
  </bookViews>
  <sheets>
    <sheet name="表紙" sheetId="9" r:id="rId1"/>
    <sheet name="提出書類チェックリスト" sheetId="20" r:id="rId2"/>
    <sheet name="例１ 様式2-1" sheetId="14" r:id="rId3"/>
    <sheet name="例２ 様式2-1" sheetId="29" r:id="rId4"/>
    <sheet name="様式3" sheetId="11" r:id="rId5"/>
    <sheet name="様式2-2" sheetId="27" r:id="rId6"/>
    <sheet name="様式2-3" sheetId="28" r:id="rId7"/>
    <sheet name="様式7" sheetId="23" r:id="rId8"/>
    <sheet name="様式12" sheetId="24" r:id="rId9"/>
    <sheet name="ここは触らないでください" sheetId="19" r:id="rId10"/>
    <sheet name="データセット" sheetId="5" state="hidden" r:id="rId11"/>
  </sheets>
  <definedNames>
    <definedName name="_xlnm._FilterDatabase" localSheetId="8" hidden="1">様式12!$A$1:$F$10</definedName>
    <definedName name="_xlnm._FilterDatabase" localSheetId="4" hidden="1">様式3!$A$1:$F$12</definedName>
    <definedName name="_xlnm._FilterDatabase" localSheetId="7" hidden="1">様式7!$A$1:$F$12</definedName>
    <definedName name="_xlnm.Print_Area" localSheetId="1">提出書類チェックリスト!$A$1:$F$46</definedName>
    <definedName name="_xlnm.Print_Area" localSheetId="0">表紙!$A$1:$U$11</definedName>
    <definedName name="_xlnm.Print_Area" localSheetId="8">様式12!$A$1:$D$37</definedName>
    <definedName name="_xlnm.Print_Area" localSheetId="5">'様式2-2'!$A$1:$M$53</definedName>
    <definedName name="_xlnm.Print_Area" localSheetId="6">'様式2-3'!$A$1:$M$53</definedName>
    <definedName name="_xlnm.Print_Area" localSheetId="4">様式3!$A$1:$D$62</definedName>
    <definedName name="_xlnm.Print_Area" localSheetId="7">様式7!$A$1:$D$61</definedName>
    <definedName name="_xlnm.Print_Area" localSheetId="2">'例１ 様式2-1'!$A$1:$M$53</definedName>
    <definedName name="_xlnm.Print_Area" localSheetId="3">'例２ 様式2-1'!$A$1:$M$53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28" l="1"/>
  <c r="G51" i="27"/>
  <c r="G51" i="29"/>
  <c r="G51" i="14"/>
  <c r="I41" i="29"/>
  <c r="K41" i="29" s="1"/>
  <c r="M34" i="29"/>
  <c r="M45" i="29" s="1"/>
  <c r="K34" i="29"/>
  <c r="H32" i="29"/>
  <c r="J32" i="29" s="1"/>
  <c r="L32" i="29" s="1"/>
  <c r="H30" i="29"/>
  <c r="J30" i="29" s="1"/>
  <c r="L30" i="29" s="1"/>
  <c r="H28" i="29"/>
  <c r="J28" i="29" s="1"/>
  <c r="L28" i="29" s="1"/>
  <c r="H26" i="29"/>
  <c r="J26" i="29" s="1"/>
  <c r="L26" i="29" s="1"/>
  <c r="H24" i="29"/>
  <c r="J24" i="29" s="1"/>
  <c r="L24" i="29" s="1"/>
  <c r="H22" i="29"/>
  <c r="J22" i="29" s="1"/>
  <c r="L22" i="29" s="1"/>
  <c r="I20" i="29" a="1"/>
  <c r="I20" i="29" s="1"/>
  <c r="J20" i="29" s="1"/>
  <c r="L20" i="29" s="1"/>
  <c r="H20" i="29"/>
  <c r="H18" i="29"/>
  <c r="J18" i="29" s="1"/>
  <c r="L18" i="29" s="1"/>
  <c r="H16" i="29"/>
  <c r="J16" i="29" s="1"/>
  <c r="L16" i="29" s="1"/>
  <c r="H14" i="29"/>
  <c r="J14" i="29" s="1"/>
  <c r="L14" i="29" s="1"/>
  <c r="H12" i="29"/>
  <c r="J12" i="29" s="1"/>
  <c r="L12" i="29" s="1"/>
  <c r="H10" i="29"/>
  <c r="J10" i="29" s="1"/>
  <c r="L10" i="29" s="1"/>
  <c r="I1" i="29"/>
  <c r="F30" i="14"/>
  <c r="F16" i="14"/>
  <c r="B48" i="20"/>
  <c r="L34" i="29" l="1"/>
  <c r="B45" i="29" s="1"/>
  <c r="F45" i="29" s="1"/>
  <c r="G50" i="29" s="1"/>
  <c r="G53" i="29" s="1"/>
  <c r="G53" i="28" l="1"/>
  <c r="K52" i="28"/>
  <c r="K51" i="28"/>
  <c r="I41" i="28"/>
  <c r="K41" i="28" s="1"/>
  <c r="M34" i="28"/>
  <c r="M45" i="28" s="1"/>
  <c r="K34" i="28"/>
  <c r="H32" i="28"/>
  <c r="J32" i="28" s="1"/>
  <c r="L32" i="28" s="1"/>
  <c r="H30" i="28"/>
  <c r="J30" i="28" s="1"/>
  <c r="L30" i="28" s="1"/>
  <c r="H28" i="28"/>
  <c r="J28" i="28" s="1"/>
  <c r="L28" i="28" s="1"/>
  <c r="H26" i="28"/>
  <c r="J26" i="28" s="1"/>
  <c r="L26" i="28" s="1"/>
  <c r="L24" i="28"/>
  <c r="J24" i="28"/>
  <c r="H24" i="28"/>
  <c r="J22" i="28"/>
  <c r="L22" i="28" s="1"/>
  <c r="H22" i="28"/>
  <c r="I20" i="28" a="1"/>
  <c r="I20" i="28" s="1"/>
  <c r="J20" i="28" s="1"/>
  <c r="L20" i="28" s="1"/>
  <c r="H20" i="28"/>
  <c r="J18" i="28"/>
  <c r="L18" i="28" s="1"/>
  <c r="H18" i="28"/>
  <c r="H16" i="28"/>
  <c r="J16" i="28" s="1"/>
  <c r="L16" i="28" s="1"/>
  <c r="H14" i="28"/>
  <c r="J14" i="28" s="1"/>
  <c r="L14" i="28" s="1"/>
  <c r="H12" i="28"/>
  <c r="J12" i="28" s="1"/>
  <c r="L12" i="28" s="1"/>
  <c r="H10" i="28"/>
  <c r="J10" i="28" s="1"/>
  <c r="L10" i="28" s="1"/>
  <c r="I1" i="28"/>
  <c r="I41" i="27"/>
  <c r="K41" i="27" s="1"/>
  <c r="M34" i="27"/>
  <c r="M45" i="27" s="1"/>
  <c r="K34" i="27"/>
  <c r="H32" i="27"/>
  <c r="J32" i="27" s="1"/>
  <c r="L32" i="27" s="1"/>
  <c r="H30" i="27"/>
  <c r="J30" i="27" s="1"/>
  <c r="L30" i="27" s="1"/>
  <c r="H28" i="27"/>
  <c r="J28" i="27" s="1"/>
  <c r="L28" i="27" s="1"/>
  <c r="H26" i="27"/>
  <c r="J26" i="27" s="1"/>
  <c r="L26" i="27" s="1"/>
  <c r="H24" i="27"/>
  <c r="J24" i="27" s="1"/>
  <c r="L24" i="27" s="1"/>
  <c r="J22" i="27"/>
  <c r="L22" i="27" s="1"/>
  <c r="H22" i="27"/>
  <c r="I20" i="27" a="1"/>
  <c r="I20" i="27" s="1"/>
  <c r="H20" i="27"/>
  <c r="J20" i="27" s="1"/>
  <c r="L20" i="27" s="1"/>
  <c r="J18" i="27"/>
  <c r="L18" i="27" s="1"/>
  <c r="H18" i="27"/>
  <c r="H16" i="27"/>
  <c r="J16" i="27" s="1"/>
  <c r="L16" i="27" s="1"/>
  <c r="J14" i="27"/>
  <c r="L14" i="27" s="1"/>
  <c r="H14" i="27"/>
  <c r="H12" i="27"/>
  <c r="J12" i="27" s="1"/>
  <c r="L12" i="27" s="1"/>
  <c r="H10" i="27"/>
  <c r="J10" i="27" s="1"/>
  <c r="L10" i="27" s="1"/>
  <c r="I1" i="27"/>
  <c r="I41" i="14"/>
  <c r="H32" i="14"/>
  <c r="J32" i="14" s="1"/>
  <c r="L32" i="14" s="1"/>
  <c r="K34" i="14"/>
  <c r="I20" i="14" a="1"/>
  <c r="I20" i="14" s="1"/>
  <c r="L34" i="28" l="1"/>
  <c r="B45" i="28" s="1"/>
  <c r="F45" i="28" s="1"/>
  <c r="L34" i="27"/>
  <c r="B45" i="27" s="1"/>
  <c r="F45" i="27" s="1"/>
  <c r="M34" i="14"/>
  <c r="M45" i="14" s="1"/>
  <c r="K41" i="14"/>
  <c r="H10" i="14"/>
  <c r="J10" i="14" s="1"/>
  <c r="L10" i="14" s="1"/>
  <c r="B41" i="19"/>
  <c r="B40" i="19"/>
  <c r="B39" i="19"/>
  <c r="B38" i="19"/>
  <c r="B37" i="19"/>
  <c r="B36" i="19"/>
  <c r="B35" i="19"/>
  <c r="B34" i="19"/>
  <c r="B33" i="19"/>
  <c r="B32" i="19"/>
  <c r="B31" i="19"/>
  <c r="B30" i="19"/>
  <c r="B29" i="19"/>
  <c r="B28" i="19"/>
  <c r="B27" i="19"/>
  <c r="B26" i="19"/>
  <c r="B25" i="19"/>
  <c r="B24" i="19"/>
  <c r="B23" i="19"/>
  <c r="B22" i="19"/>
  <c r="B21" i="19"/>
  <c r="B20" i="19"/>
  <c r="B19" i="19"/>
  <c r="B18" i="19"/>
  <c r="B16" i="19"/>
  <c r="B15" i="19"/>
  <c r="B14" i="19"/>
  <c r="B13" i="19"/>
  <c r="B12" i="19"/>
  <c r="B11" i="19"/>
  <c r="B10" i="19"/>
  <c r="B9" i="19"/>
  <c r="B8" i="19"/>
  <c r="B7" i="19"/>
  <c r="B6" i="19"/>
  <c r="B5" i="19"/>
  <c r="B4" i="19"/>
  <c r="B3" i="19"/>
  <c r="D10" i="24"/>
  <c r="B10" i="24"/>
  <c r="D9" i="24"/>
  <c r="B9" i="24"/>
  <c r="D8" i="24"/>
  <c r="B8" i="24"/>
  <c r="D7" i="24"/>
  <c r="B7" i="24"/>
  <c r="D6" i="24"/>
  <c r="B6" i="24"/>
  <c r="B5" i="24"/>
  <c r="D10" i="23"/>
  <c r="B10" i="23"/>
  <c r="D9" i="23"/>
  <c r="B9" i="23"/>
  <c r="D8" i="23"/>
  <c r="B8" i="23"/>
  <c r="D7" i="23"/>
  <c r="B7" i="23"/>
  <c r="D6" i="23"/>
  <c r="B6" i="23"/>
  <c r="B5" i="23"/>
  <c r="I50" i="28" l="1"/>
  <c r="J45" i="28"/>
  <c r="J45" i="27"/>
  <c r="G50" i="27"/>
  <c r="G53" i="27"/>
  <c r="D8" i="11"/>
  <c r="D9" i="11"/>
  <c r="D10" i="11"/>
  <c r="D7" i="11"/>
  <c r="D6" i="11"/>
  <c r="B8" i="11"/>
  <c r="B9" i="11"/>
  <c r="B10" i="11"/>
  <c r="B7" i="11"/>
  <c r="B6" i="11"/>
  <c r="B5" i="11"/>
  <c r="H30" i="14"/>
  <c r="J30" i="14" s="1"/>
  <c r="L30" i="14" s="1"/>
  <c r="H28" i="14"/>
  <c r="J28" i="14" s="1"/>
  <c r="L28" i="14" s="1"/>
  <c r="H26" i="14"/>
  <c r="J26" i="14" s="1"/>
  <c r="L26" i="14" s="1"/>
  <c r="H24" i="14"/>
  <c r="J24" i="14" s="1"/>
  <c r="L24" i="14" s="1"/>
  <c r="K50" i="28" l="1"/>
  <c r="I53" i="28"/>
  <c r="K53" i="28" s="1"/>
  <c r="H18" i="14"/>
  <c r="J18" i="14" s="1"/>
  <c r="L18" i="14" s="1"/>
  <c r="H16" i="14"/>
  <c r="J16" i="14" s="1"/>
  <c r="L16" i="14" s="1"/>
  <c r="H14" i="14"/>
  <c r="J14" i="14" s="1"/>
  <c r="L14" i="14" s="1"/>
  <c r="H12" i="14"/>
  <c r="J12" i="14" s="1"/>
  <c r="L12" i="14" s="1"/>
  <c r="I1" i="14"/>
  <c r="H22" i="14" l="1"/>
  <c r="J22" i="14" s="1"/>
  <c r="L22" i="14" s="1"/>
  <c r="H20" i="14"/>
  <c r="J20" i="14" s="1"/>
  <c r="L20" i="14" s="1"/>
  <c r="L34" i="14" l="1"/>
  <c r="B45" i="14" s="1"/>
  <c r="F45" i="14" l="1"/>
  <c r="B17" i="19" l="1"/>
  <c r="G50" i="14"/>
  <c r="G5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B29" authorId="0" shapeId="0" xr:uid="{C0EDDB70-1E36-4091-9778-2100870D8438}">
      <text>
        <r>
          <rPr>
            <sz val="9"/>
            <color indexed="81"/>
            <rFont val="MS P ゴシック"/>
            <family val="3"/>
            <charset val="128"/>
          </rPr>
          <t xml:space="preserve">
通所・訪問系の場合はこちらにチェックが必要です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C94FB6FA-4959-4E20-BC0A-F3B04B09315B}">
      <text>
        <r>
          <rPr>
            <b/>
            <sz val="9"/>
            <color indexed="81"/>
            <rFont val="MS P ゴシック"/>
            <family val="3"/>
            <charset val="128"/>
          </rPr>
          <t>表紙のシートに入力すると自動的に反映されます。</t>
        </r>
      </text>
    </comment>
    <comment ref="M5" authorId="0" shapeId="0" xr:uid="{0AAA8627-0A7D-4221-AA77-BB50636F6224}">
      <text>
        <r>
          <rPr>
            <b/>
            <sz val="9"/>
            <color indexed="81"/>
            <rFont val="MS P ゴシック"/>
            <family val="3"/>
            <charset val="128"/>
          </rPr>
          <t>補助額の計算には使用しませんが、所要額把握のために入力をお願いします。</t>
        </r>
      </text>
    </comment>
    <comment ref="M36" authorId="0" shapeId="0" xr:uid="{DF44362A-226D-4A06-ADFB-D7FFC5852B01}">
      <text>
        <r>
          <rPr>
            <b/>
            <sz val="9"/>
            <color indexed="81"/>
            <rFont val="MS P ゴシック"/>
            <family val="3"/>
            <charset val="128"/>
          </rPr>
          <t>補助額の計算には使用しませんが、所要額把握のために入力をお願いします。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DD452D18-EA3D-4B83-9748-5A08B6125E42}">
      <text>
        <r>
          <rPr>
            <b/>
            <sz val="9"/>
            <color indexed="81"/>
            <rFont val="MS P ゴシック"/>
            <family val="3"/>
            <charset val="128"/>
          </rPr>
          <t>表紙のシートに入力すると自動的に反映されます。</t>
        </r>
      </text>
    </comment>
    <comment ref="M5" authorId="0" shapeId="0" xr:uid="{CA3B32AB-0696-444C-A281-8BAB5EA39EC8}">
      <text>
        <r>
          <rPr>
            <b/>
            <sz val="9"/>
            <color indexed="81"/>
            <rFont val="MS P ゴシック"/>
            <family val="3"/>
            <charset val="128"/>
          </rPr>
          <t>補助額の計算には使用しませんが、所要額把握のために入力をお願いします。</t>
        </r>
      </text>
    </comment>
    <comment ref="M36" authorId="0" shapeId="0" xr:uid="{84CF410E-0E17-46B0-BEB0-5E14325F2D10}">
      <text>
        <r>
          <rPr>
            <b/>
            <sz val="9"/>
            <color indexed="81"/>
            <rFont val="MS P ゴシック"/>
            <family val="3"/>
            <charset val="128"/>
          </rPr>
          <t>補助額の計算には使用しませんが、所要額把握のために入力をお願いします。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5C54CD34-5AB9-485F-9F99-DECBE1D80036}">
      <text>
        <r>
          <rPr>
            <b/>
            <sz val="9"/>
            <color indexed="81"/>
            <rFont val="MS P ゴシック"/>
            <family val="3"/>
            <charset val="128"/>
          </rPr>
          <t>表紙のシートに入力すると自動的に反映されます。</t>
        </r>
      </text>
    </comment>
    <comment ref="M5" authorId="0" shapeId="0" xr:uid="{262135E4-D038-4EA3-AA34-3729EA5FEC0F}">
      <text>
        <r>
          <rPr>
            <b/>
            <sz val="9"/>
            <color indexed="81"/>
            <rFont val="MS P ゴシック"/>
            <family val="3"/>
            <charset val="128"/>
          </rPr>
          <t>補助額の計算には使用しませんが、所要額把握のために入力をお願いします。</t>
        </r>
      </text>
    </comment>
    <comment ref="M36" authorId="0" shapeId="0" xr:uid="{A61DDBED-A50E-4BEB-85D4-9EF70E9978D4}">
      <text>
        <r>
          <rPr>
            <b/>
            <sz val="9"/>
            <color indexed="81"/>
            <rFont val="MS P ゴシック"/>
            <family val="3"/>
            <charset val="128"/>
          </rPr>
          <t>補助額の計算には使用しませんが、所要額把握のために入力をお願いします。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F4E3556D-A693-4410-954D-16F9B2C48F15}">
      <text>
        <r>
          <rPr>
            <b/>
            <sz val="9"/>
            <color indexed="81"/>
            <rFont val="MS P ゴシック"/>
            <family val="3"/>
            <charset val="128"/>
          </rPr>
          <t>表紙のシートに入力すると自動的に反映されます。</t>
        </r>
      </text>
    </comment>
    <comment ref="M5" authorId="0" shapeId="0" xr:uid="{DEC8AD21-9A95-40A9-BB48-7DF2EBC507CD}">
      <text>
        <r>
          <rPr>
            <b/>
            <sz val="9"/>
            <color indexed="81"/>
            <rFont val="MS P ゴシック"/>
            <family val="3"/>
            <charset val="128"/>
          </rPr>
          <t>補助額の計算には使用しませんが、所要額把握のために入力をお願いします。</t>
        </r>
      </text>
    </comment>
    <comment ref="M36" authorId="0" shapeId="0" xr:uid="{7F8805B1-3B86-4DA7-AFD4-6951AE9F948B}">
      <text>
        <r>
          <rPr>
            <b/>
            <sz val="9"/>
            <color indexed="81"/>
            <rFont val="MS P ゴシック"/>
            <family val="3"/>
            <charset val="128"/>
          </rPr>
          <t>補助額の計算には使用しませんが、所要額把握のために入力をお願いします。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A20" authorId="0" shapeId="0" xr:uid="{1C98CD08-597D-47BE-98F3-B389EE175A6C}">
      <text>
        <r>
          <rPr>
            <b/>
            <sz val="9"/>
            <color indexed="81"/>
            <rFont val="MS P ゴシック"/>
            <family val="3"/>
            <charset val="128"/>
          </rPr>
          <t>記載例：
R7.10.15-R8.2.15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<sst xmlns="http://schemas.openxmlformats.org/spreadsheetml/2006/main" count="1279" uniqueCount="479">
  <si>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</si>
  <si>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</si>
  <si>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</si>
  <si>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</si>
  <si>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</si>
  <si>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</si>
  <si>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</si>
  <si>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</si>
  <si>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</si>
  <si>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</si>
  <si>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</si>
  <si>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</si>
  <si>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</si>
  <si>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</si>
  <si>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</si>
  <si>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</si>
  <si>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</si>
  <si>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</si>
  <si>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</si>
  <si>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</si>
  <si>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</si>
  <si>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</si>
  <si>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</si>
  <si>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</si>
  <si>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</si>
  <si>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</si>
  <si>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</si>
  <si>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</si>
  <si>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</si>
  <si>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</si>
  <si>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</si>
  <si>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</si>
  <si>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</si>
  <si>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</si>
  <si>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</si>
  <si>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</si>
  <si>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</si>
  <si>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</si>
  <si>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</si>
  <si>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</si>
  <si>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</si>
  <si>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</si>
  <si>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</si>
  <si>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</si>
  <si>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</si>
  <si>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</si>
  <si>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</si>
  <si>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</si>
  <si>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</si>
  <si>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</si>
  <si>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</si>
  <si>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</si>
  <si>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</si>
  <si>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</si>
  <si>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</si>
  <si>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</si>
  <si>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</si>
  <si>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</si>
  <si>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</si>
  <si>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</si>
  <si>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</si>
  <si>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</si>
  <si>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</si>
  <si>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</si>
  <si>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</si>
  <si>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</si>
  <si>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</si>
  <si>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</si>
  <si>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</si>
  <si>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</si>
  <si>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</si>
  <si>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</si>
  <si>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</si>
  <si>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</si>
  <si>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</si>
  <si>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</si>
  <si>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</si>
  <si>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</si>
  <si>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</si>
  <si>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</si>
  <si>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</si>
  <si>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</si>
  <si>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</si>
  <si>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</si>
  <si>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</si>
  <si>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</si>
  <si>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</si>
  <si>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</si>
  <si>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</si>
  <si>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</si>
  <si>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</si>
  <si>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</si>
  <si>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</si>
  <si>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</si>
  <si>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</si>
  <si>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</si>
  <si>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</si>
  <si>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</si>
  <si>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</si>
  <si>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</si>
  <si>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</si>
  <si>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</si>
  <si>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</si>
  <si>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</si>
  <si>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</si>
  <si>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</si>
  <si>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</si>
  <si>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</si>
  <si>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</si>
  <si>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</si>
  <si>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</si>
  <si>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</si>
  <si>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</si>
  <si>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</si>
  <si>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</si>
  <si>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</si>
  <si>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</si>
  <si>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</si>
  <si>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</si>
  <si>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</si>
  <si>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</si>
  <si>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</si>
  <si>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</si>
  <si>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</si>
  <si>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</si>
  <si>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</si>
  <si>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</si>
  <si>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</si>
  <si>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</si>
  <si>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</si>
  <si>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</si>
  <si>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</si>
  <si>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r>
      <t>本様式は</t>
    </r>
    <r>
      <rPr>
        <b/>
        <sz val="16"/>
        <color rgb="FFFF0000"/>
        <rFont val="游ゴシック"/>
        <family val="3"/>
        <charset val="128"/>
        <scheme val="minor"/>
      </rPr>
      <t>（１）介護テクノロジー普及促進補助金</t>
    </r>
    <r>
      <rPr>
        <b/>
        <sz val="16"/>
        <color theme="1"/>
        <rFont val="游ゴシック"/>
        <family val="3"/>
        <charset val="128"/>
        <scheme val="minor"/>
      </rPr>
      <t>の業務改善計画書様式です。</t>
    </r>
    <rPh sb="0" eb="3">
      <t>ホンヨウシキ</t>
    </rPh>
    <rPh sb="23" eb="25">
      <t>ギョウム</t>
    </rPh>
    <rPh sb="25" eb="27">
      <t>カイゼン</t>
    </rPh>
    <rPh sb="27" eb="30">
      <t>ケイカクショ</t>
    </rPh>
    <rPh sb="30" eb="32">
      <t>ヨウシキ</t>
    </rPh>
    <phoneticPr fontId="1"/>
  </si>
  <si>
    <t>＜事業計画提出期限＞</t>
  </si>
  <si>
    <t>＜提出資料＞</t>
    <rPh sb="1" eb="3">
      <t>テイシュツ</t>
    </rPh>
    <rPh sb="3" eb="5">
      <t>シリョウ</t>
    </rPh>
    <phoneticPr fontId="1"/>
  </si>
  <si>
    <t>Ⅰ．業務改善計画書様式（本エクセル）のうち</t>
    <rPh sb="12" eb="13">
      <t>ホン</t>
    </rPh>
    <phoneticPr fontId="1"/>
  </si>
  <si>
    <t>・介護テクノロジー普及促進事業計画書（様式3）</t>
    <phoneticPr fontId="1"/>
  </si>
  <si>
    <t>区分</t>
    <rPh sb="0" eb="2">
      <t>クブン</t>
    </rPh>
    <phoneticPr fontId="1"/>
  </si>
  <si>
    <t>１機器（一式）あたりの</t>
    <rPh sb="1" eb="3">
      <t>キキ</t>
    </rPh>
    <rPh sb="4" eb="6">
      <t>イッシキ</t>
    </rPh>
    <phoneticPr fontId="1"/>
  </si>
  <si>
    <t>補助率</t>
    <rPh sb="0" eb="3">
      <t>ホジョリツ</t>
    </rPh>
    <phoneticPr fontId="1"/>
  </si>
  <si>
    <t>a</t>
    <phoneticPr fontId="1"/>
  </si>
  <si>
    <t>b</t>
    <phoneticPr fontId="1"/>
  </si>
  <si>
    <t>d</t>
    <phoneticPr fontId="1"/>
  </si>
  <si>
    <t>円</t>
    <rPh sb="0" eb="1">
      <t>エン</t>
    </rPh>
    <phoneticPr fontId="1"/>
  </si>
  <si>
    <t>4/5</t>
    <phoneticPr fontId="1"/>
  </si>
  <si>
    <t>⑥介護業務支援</t>
    <rPh sb="1" eb="3">
      <t>カイゴ</t>
    </rPh>
    <rPh sb="3" eb="5">
      <t>ギョウム</t>
    </rPh>
    <rPh sb="5" eb="7">
      <t>シエン</t>
    </rPh>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</si>
  <si>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</si>
  <si>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</si>
  <si>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</si>
  <si>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</si>
  <si>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</si>
  <si>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備考</t>
    <rPh sb="0" eb="2">
      <t>ビコウ</t>
    </rPh>
    <phoneticPr fontId="1"/>
  </si>
  <si>
    <t>f</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</si>
  <si>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</si>
  <si>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</si>
  <si>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</si>
  <si>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</si>
  <si>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</si>
  <si>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</si>
  <si>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様式第3号（第6条及び第19条関係）</t>
    <rPh sb="0" eb="2">
      <t>ヨウシキ</t>
    </rPh>
    <rPh sb="2" eb="3">
      <t>ダイ</t>
    </rPh>
    <rPh sb="4" eb="5">
      <t>ゴウ</t>
    </rPh>
    <phoneticPr fontId="1"/>
  </si>
  <si>
    <t>介護テクノロジー普及促進事業計画書</t>
    <rPh sb="0" eb="2">
      <t>カイゴ</t>
    </rPh>
    <rPh sb="8" eb="10">
      <t>フキュウ</t>
    </rPh>
    <rPh sb="10" eb="12">
      <t>ソクシン</t>
    </rPh>
    <rPh sb="12" eb="14">
      <t>ジギョウ</t>
    </rPh>
    <rPh sb="14" eb="17">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</si>
  <si>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</si>
  <si>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</si>
  <si>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</si>
  <si>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</si>
  <si>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</si>
  <si>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</si>
  <si>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新規導入</t>
    <rPh sb="0" eb="2">
      <t>シンキ</t>
    </rPh>
    <rPh sb="2" eb="4">
      <t>ドウニュウ</t>
    </rPh>
    <phoneticPr fontId="1"/>
  </si>
  <si>
    <t>追加導入</t>
    <rPh sb="0" eb="2">
      <t>ツイカ</t>
    </rPh>
    <rPh sb="2" eb="4">
      <t>ドウニュウ</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</si>
  <si>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</si>
  <si>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</si>
  <si>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</si>
  <si>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・データ連携を行う（予定を含む）の場合は、具体的な連携データ連携の内容、連携先、連携方法、文書量の半減につながるかどうか等</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</si>
  <si>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</si>
  <si>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</si>
  <si>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</si>
  <si>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</si>
  <si>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精算額（円）</t>
    <rPh sb="0" eb="2">
      <t>セイサン</t>
    </rPh>
    <rPh sb="2" eb="3">
      <t>ガク</t>
    </rPh>
    <rPh sb="4" eb="5">
      <t>エン</t>
    </rPh>
    <phoneticPr fontId="1"/>
  </si>
  <si>
    <t>差引額（円）</t>
    <rPh sb="0" eb="2">
      <t>サシヒキ</t>
    </rPh>
    <rPh sb="2" eb="3">
      <t>ガク</t>
    </rPh>
    <rPh sb="4" eb="5">
      <t>エン</t>
    </rPh>
    <phoneticPr fontId="1"/>
  </si>
  <si>
    <t>経費所要額調</t>
    <rPh sb="0" eb="2">
      <t>ケイヒ</t>
    </rPh>
    <rPh sb="2" eb="4">
      <t>ショヨウ</t>
    </rPh>
    <phoneticPr fontId="1"/>
  </si>
  <si>
    <t>１機器当たりの</t>
    <rPh sb="1" eb="3">
      <t>キキ</t>
    </rPh>
    <rPh sb="3" eb="4">
      <t>ア</t>
    </rPh>
    <phoneticPr fontId="1"/>
  </si>
  <si>
    <t>補助限度額</t>
    <rPh sb="0" eb="2">
      <t>ホジョ</t>
    </rPh>
    <rPh sb="2" eb="4">
      <t>ゲンド</t>
    </rPh>
    <rPh sb="4" eb="5">
      <t>ガク</t>
    </rPh>
    <phoneticPr fontId="1"/>
  </si>
  <si>
    <t>補助基本額</t>
    <rPh sb="0" eb="2">
      <t>ホジョ</t>
    </rPh>
    <rPh sb="2" eb="4">
      <t>キホン</t>
    </rPh>
    <rPh sb="4" eb="5">
      <t>ガク</t>
    </rPh>
    <phoneticPr fontId="1"/>
  </si>
  <si>
    <t>選定額</t>
    <rPh sb="0" eb="2">
      <t>センテイ</t>
    </rPh>
    <rPh sb="2" eb="3">
      <t>ガク</t>
    </rPh>
    <phoneticPr fontId="1"/>
  </si>
  <si>
    <t>(千円未満切捨て)</t>
    <rPh sb="1" eb="3">
      <t>センエン</t>
    </rPh>
    <rPh sb="3" eb="5">
      <t>ミマン</t>
    </rPh>
    <rPh sb="5" eb="7">
      <t>キリス</t>
    </rPh>
    <phoneticPr fontId="1"/>
  </si>
  <si>
    <t>台</t>
    <rPh sb="0" eb="1">
      <t>ダイ</t>
    </rPh>
    <phoneticPr fontId="1"/>
  </si>
  <si>
    <t>①移乗介護
＜限度額100万円/機器＞</t>
    <rPh sb="1" eb="3">
      <t>イジョウ</t>
    </rPh>
    <rPh sb="3" eb="5">
      <t>カイゴ</t>
    </rPh>
    <rPh sb="7" eb="9">
      <t>ゲンド</t>
    </rPh>
    <rPh sb="9" eb="10">
      <t>ガク</t>
    </rPh>
    <rPh sb="13" eb="15">
      <t>マンエン</t>
    </rPh>
    <rPh sb="16" eb="18">
      <t>キキ</t>
    </rPh>
    <phoneticPr fontId="1"/>
  </si>
  <si>
    <t>式</t>
    <rPh sb="0" eb="1">
      <t>シキ</t>
    </rPh>
    <phoneticPr fontId="1"/>
  </si>
  <si>
    <t>様式第7号（第10条関係）</t>
    <rPh sb="0" eb="2">
      <t>ヨウシキ</t>
    </rPh>
    <rPh sb="2" eb="3">
      <t>ダイ</t>
    </rPh>
    <rPh sb="4" eb="5">
      <t>ゴウ</t>
    </rPh>
    <rPh sb="6" eb="7">
      <t>ダイ</t>
    </rPh>
    <rPh sb="9" eb="10">
      <t>ジョウ</t>
    </rPh>
    <rPh sb="10" eb="12">
      <t>カンケイ</t>
    </rPh>
    <phoneticPr fontId="1"/>
  </si>
  <si>
    <t>介護テクノロジー普及促進事業計画書（変更）</t>
    <rPh sb="0" eb="2">
      <t>カイゴ</t>
    </rPh>
    <rPh sb="8" eb="10">
      <t>フキュウ</t>
    </rPh>
    <rPh sb="10" eb="12">
      <t>ソクシン</t>
    </rPh>
    <rPh sb="12" eb="14">
      <t>ジギョウ</t>
    </rPh>
    <rPh sb="14" eb="17">
      <t>ケイカクショ</t>
    </rPh>
    <rPh sb="18" eb="20">
      <t>ヘンコウ</t>
    </rPh>
    <phoneticPr fontId="1"/>
  </si>
  <si>
    <t>様式第12号（第12条関係）</t>
    <rPh sb="0" eb="2">
      <t>ヨウシキ</t>
    </rPh>
    <rPh sb="2" eb="3">
      <t>ダイ</t>
    </rPh>
    <rPh sb="5" eb="6">
      <t>ゴウ</t>
    </rPh>
    <rPh sb="7" eb="8">
      <t>ダイ</t>
    </rPh>
    <rPh sb="10" eb="11">
      <t>ジョウ</t>
    </rPh>
    <rPh sb="11" eb="13">
      <t>カンケイ</t>
    </rPh>
    <phoneticPr fontId="1"/>
  </si>
  <si>
    <t>介護テクノロジー普及促進事業　補助事業実績書</t>
    <rPh sb="0" eb="2">
      <t>カイゴ</t>
    </rPh>
    <rPh sb="8" eb="10">
      <t>フキュウ</t>
    </rPh>
    <rPh sb="10" eb="12">
      <t>ソクシン</t>
    </rPh>
    <rPh sb="12" eb="14">
      <t>ジギョウ</t>
    </rPh>
    <phoneticPr fontId="1"/>
  </si>
  <si>
    <t>②移動支援</t>
  </si>
  <si>
    <t>③排泄支援</t>
  </si>
  <si>
    <t>E-mail</t>
  </si>
  <si>
    <t>定員（人）</t>
  </si>
  <si>
    <t>A.重点分野に該当する介護テクノロジー</t>
    <rPh sb="2" eb="4">
      <t>ジュウテン</t>
    </rPh>
    <rPh sb="4" eb="6">
      <t>ブンヤ</t>
    </rPh>
    <rPh sb="7" eb="9">
      <t>ガイトウ</t>
    </rPh>
    <rPh sb="11" eb="13">
      <t>カイゴ</t>
    </rPh>
    <phoneticPr fontId="1"/>
  </si>
  <si>
    <t>様式第2-1号（第6条及び第19条関係）</t>
    <phoneticPr fontId="1"/>
  </si>
  <si>
    <t>B.その他
＜限度額100万円/機器＞</t>
    <phoneticPr fontId="1"/>
  </si>
  <si>
    <t>D.（A～Cの導入と一体的に行う）
業務改善支援
＜限度額48万円＞</t>
    <phoneticPr fontId="1"/>
  </si>
  <si>
    <t>介護テクノロジー種別</t>
    <rPh sb="0" eb="2">
      <t>カイゴ</t>
    </rPh>
    <rPh sb="8" eb="10">
      <t>シュベツ</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</si>
  <si>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</si>
  <si>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r>
      <t>・</t>
    </r>
    <r>
      <rPr>
        <b/>
        <sz val="14"/>
        <rFont val="游ゴシック"/>
        <family val="3"/>
        <charset val="128"/>
        <scheme val="minor"/>
      </rPr>
      <t>複数の介護事業所を運営する法人は、１回の電子申請で申請したい全ての事業所分の事業計画書をまとめて</t>
    </r>
    <r>
      <rPr>
        <sz val="14"/>
        <rFont val="游ゴシック"/>
        <family val="3"/>
        <charset val="128"/>
        <scheme val="minor"/>
      </rPr>
      <t xml:space="preserve">ご提出ください。（ただし、ファイルは事業所ごとに分けてください。）
</t>
    </r>
    <rPh sb="19" eb="20">
      <t>カイ</t>
    </rPh>
    <rPh sb="21" eb="23">
      <t>デンシ</t>
    </rPh>
    <rPh sb="23" eb="25">
      <t>シンセイ</t>
    </rPh>
    <rPh sb="26" eb="28">
      <t>シンセイ</t>
    </rPh>
    <rPh sb="31" eb="32">
      <t>スベ</t>
    </rPh>
    <rPh sb="37" eb="38">
      <t>ブン</t>
    </rPh>
    <phoneticPr fontId="1"/>
  </si>
  <si>
    <t>＜はじめに＞</t>
    <phoneticPr fontId="1"/>
  </si>
  <si>
    <t>法人名</t>
    <rPh sb="0" eb="2">
      <t>ホウジン</t>
    </rPh>
    <rPh sb="2" eb="3">
      <t>ナ</t>
    </rPh>
    <phoneticPr fontId="1"/>
  </si>
  <si>
    <t>事業所名</t>
    <phoneticPr fontId="1"/>
  </si>
  <si>
    <t>定員（人）</t>
    <phoneticPr fontId="1"/>
  </si>
  <si>
    <t>サービス種別</t>
    <rPh sb="4" eb="6">
      <t>シュベツ</t>
    </rPh>
    <phoneticPr fontId="1"/>
  </si>
  <si>
    <t>E-mail</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</si>
  <si>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</si>
  <si>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法人住所</t>
    <rPh sb="0" eb="2">
      <t>ホウジン</t>
    </rPh>
    <rPh sb="2" eb="4">
      <t>ジュウショ</t>
    </rPh>
    <phoneticPr fontId="1"/>
  </si>
  <si>
    <t>長崎市</t>
    <rPh sb="0" eb="3">
      <t>ナガサキシ</t>
    </rPh>
    <phoneticPr fontId="1"/>
  </si>
  <si>
    <t>佐世保市</t>
    <rPh sb="0" eb="4">
      <t>サセボシ</t>
    </rPh>
    <phoneticPr fontId="1"/>
  </si>
  <si>
    <t>島原市</t>
    <rPh sb="0" eb="3">
      <t>シマバラシ</t>
    </rPh>
    <phoneticPr fontId="1"/>
  </si>
  <si>
    <t>諫早市</t>
  </si>
  <si>
    <t>大村市</t>
    <rPh sb="0" eb="3">
      <t>オオムラシ</t>
    </rPh>
    <phoneticPr fontId="1"/>
  </si>
  <si>
    <t>平戸市</t>
  </si>
  <si>
    <t>松浦市</t>
    <rPh sb="0" eb="3">
      <t>マツウラシ</t>
    </rPh>
    <phoneticPr fontId="1"/>
  </si>
  <si>
    <t>対馬市</t>
  </si>
  <si>
    <t>壱岐市</t>
    <rPh sb="0" eb="2">
      <t>イキ</t>
    </rPh>
    <rPh sb="2" eb="3">
      <t>シ</t>
    </rPh>
    <phoneticPr fontId="1"/>
  </si>
  <si>
    <t>五島市</t>
    <rPh sb="0" eb="2">
      <t>ゴトウ</t>
    </rPh>
    <rPh sb="2" eb="3">
      <t>シ</t>
    </rPh>
    <phoneticPr fontId="1"/>
  </si>
  <si>
    <t>西海市</t>
  </si>
  <si>
    <t>雲仙市</t>
    <rPh sb="0" eb="2">
      <t>ウンゼン</t>
    </rPh>
    <rPh sb="2" eb="3">
      <t>シ</t>
    </rPh>
    <phoneticPr fontId="1"/>
  </si>
  <si>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</si>
  <si>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</si>
  <si>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</si>
  <si>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</si>
  <si>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事業所住所（市町名を選択）</t>
    <rPh sb="3" eb="5">
      <t>ジュウショ</t>
    </rPh>
    <rPh sb="6" eb="8">
      <t>シマチ</t>
    </rPh>
    <rPh sb="8" eb="9">
      <t>ナ</t>
    </rPh>
    <rPh sb="10" eb="12">
      <t>センタク</t>
    </rPh>
    <phoneticPr fontId="1"/>
  </si>
  <si>
    <t>法人郵便番号（ハイフン有り）</t>
    <rPh sb="0" eb="2">
      <t>ホウジン</t>
    </rPh>
    <rPh sb="2" eb="6">
      <t>ユウビンバンゴウ</t>
    </rPh>
    <rPh sb="11" eb="12">
      <t>ア</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</si>
  <si>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</si>
  <si>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</si>
  <si>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担当者役職・氏名</t>
    <rPh sb="0" eb="3">
      <t>タントウシャ</t>
    </rPh>
    <rPh sb="3" eb="5">
      <t>ヤクショク</t>
    </rPh>
    <rPh sb="6" eb="7">
      <t>シ</t>
    </rPh>
    <rPh sb="7" eb="8">
      <t>ナ</t>
    </rPh>
    <phoneticPr fontId="1"/>
  </si>
  <si>
    <t>職員数（人）</t>
    <rPh sb="4" eb="5">
      <t>ニン</t>
    </rPh>
    <phoneticPr fontId="1"/>
  </si>
  <si>
    <t>電話番号（ハイフン有り）</t>
    <phoneticPr fontId="1"/>
  </si>
  <si>
    <t>事業所名　　</t>
    <rPh sb="0" eb="3">
      <t>ジギョウショ</t>
    </rPh>
    <phoneticPr fontId="1"/>
  </si>
  <si>
    <t>・表紙</t>
    <rPh sb="1" eb="3">
      <t>ヒョウシ</t>
    </rPh>
    <phoneticPr fontId="1"/>
  </si>
  <si>
    <t>・経費所要額調（様式2-1）</t>
    <phoneticPr fontId="1"/>
  </si>
  <si>
    <t>※提出後は、提出したファイルの差替えは原則受け付けませんのでご注意ください。</t>
    <phoneticPr fontId="1"/>
  </si>
  <si>
    <t>※導入する介護テクノロジーのカタログの提出は必要ありません。ただし、これまでに補助実績がない機器の場合には、追加で提出いただく場合があります。</t>
    <phoneticPr fontId="1"/>
  </si>
  <si>
    <t>・提出書類チェックリスト</t>
    <rPh sb="1" eb="3">
      <t>テイシュツ</t>
    </rPh>
    <rPh sb="3" eb="5">
      <t>ショルイ</t>
    </rPh>
    <phoneticPr fontId="1"/>
  </si>
  <si>
    <t>提出書類チェックリスト</t>
    <rPh sb="0" eb="2">
      <t>テイシュツ</t>
    </rPh>
    <rPh sb="2" eb="4">
      <t>ショルイ</t>
    </rPh>
    <phoneticPr fontId="1"/>
  </si>
  <si>
    <t>⑥-２：⑥-1に該当しない介護ソフトや機器</t>
    <rPh sb="8" eb="10">
      <t>ガイトウ</t>
    </rPh>
    <rPh sb="13" eb="15">
      <t>カイゴ</t>
    </rPh>
    <rPh sb="19" eb="21">
      <t>キキ</t>
    </rPh>
    <phoneticPr fontId="1"/>
  </si>
  <si>
    <t>＜参考＞</t>
    <rPh sb="1" eb="3">
      <t>サンコウ</t>
    </rPh>
    <phoneticPr fontId="1"/>
  </si>
  <si>
    <t>②移動支援
＜限度額30万円/機器＞</t>
    <phoneticPr fontId="1"/>
  </si>
  <si>
    <t>③排泄支援
＜限度額30万円/機器＞</t>
    <phoneticPr fontId="1"/>
  </si>
  <si>
    <t>④見守り・
コミュニケーション
＜限度額30万円/機器＞</t>
    <phoneticPr fontId="1"/>
  </si>
  <si>
    <t>⑤入浴支援
＜限度額100万円/機器＞</t>
    <phoneticPr fontId="1"/>
  </si>
  <si>
    <t>⑦機能訓練支援
＜限度額30万円/機器＞</t>
    <phoneticPr fontId="1"/>
  </si>
  <si>
    <t>⑧食事・栄養管理支援
＜限度額30万円/機器＞</t>
    <phoneticPr fontId="1"/>
  </si>
  <si>
    <t>⑨認知症生活支援・認知症ケア支援
＜限度額30万円/機器＞</t>
    <phoneticPr fontId="1"/>
  </si>
  <si>
    <t>(e×f)　g</t>
    <phoneticPr fontId="1"/>
  </si>
  <si>
    <t>いずれか低い額）　e</t>
    <phoneticPr fontId="1"/>
  </si>
  <si>
    <t>黄色のセルに入力してください。（セルに入力すると色が消えます）※当該事業に関するものを記入すること。</t>
    <rPh sb="0" eb="2">
      <t>キイロ</t>
    </rPh>
    <rPh sb="6" eb="8">
      <t>ニュウリョク</t>
    </rPh>
    <rPh sb="19" eb="21">
      <t>ニュウリョク</t>
    </rPh>
    <rPh sb="24" eb="25">
      <t>イロ</t>
    </rPh>
    <rPh sb="26" eb="27">
      <t>キ</t>
    </rPh>
    <phoneticPr fontId="1"/>
  </si>
  <si>
    <t>１機器（一式）</t>
    <rPh sb="1" eb="3">
      <t>キキ</t>
    </rPh>
    <rPh sb="4" eb="6">
      <t>イッシキ</t>
    </rPh>
    <phoneticPr fontId="1"/>
  </si>
  <si>
    <t>あたりの対象</t>
    <rPh sb="4" eb="6">
      <t>タイショウ</t>
    </rPh>
    <phoneticPr fontId="1"/>
  </si>
  <si>
    <t>経費合計額</t>
    <rPh sb="2" eb="4">
      <t>ゴウケイ</t>
    </rPh>
    <rPh sb="4" eb="5">
      <t>ガク</t>
    </rPh>
    <phoneticPr fontId="1"/>
  </si>
  <si>
    <r>
      <t>⑥-１：
価格が職員数に応じて</t>
    </r>
    <r>
      <rPr>
        <b/>
        <sz val="14"/>
        <color theme="1"/>
        <rFont val="HG丸ｺﾞｼｯｸM-PRO"/>
        <family val="3"/>
        <charset val="128"/>
      </rPr>
      <t>変動する</t>
    </r>
    <r>
      <rPr>
        <sz val="14"/>
        <color theme="1"/>
        <rFont val="HG丸ｺﾞｼｯｸM-PRO"/>
        <family val="3"/>
        <charset val="128"/>
      </rPr>
      <t>介護ソフト</t>
    </r>
    <rPh sb="5" eb="7">
      <t>カカク</t>
    </rPh>
    <rPh sb="8" eb="10">
      <t>ショクイン</t>
    </rPh>
    <rPh sb="10" eb="11">
      <t>カズ</t>
    </rPh>
    <rPh sb="12" eb="13">
      <t>オウ</t>
    </rPh>
    <rPh sb="15" eb="17">
      <t>ヘンドウ</t>
    </rPh>
    <rPh sb="19" eb="21">
      <t>カイゴ</t>
    </rPh>
    <phoneticPr fontId="1"/>
  </si>
  <si>
    <t>ICT活用予定の職員数</t>
    <phoneticPr fontId="1"/>
  </si>
  <si>
    <t>様式第2-2号（第10条関係）</t>
    <phoneticPr fontId="1"/>
  </si>
  <si>
    <t>様式第2-3号（第12条関係）</t>
    <phoneticPr fontId="1"/>
  </si>
  <si>
    <t>経費精算額調</t>
    <rPh sb="0" eb="2">
      <t>ケイヒ</t>
    </rPh>
    <rPh sb="2" eb="5">
      <t>セイサンガク</t>
    </rPh>
    <rPh sb="5" eb="6">
      <t>チョウ</t>
    </rPh>
    <phoneticPr fontId="1"/>
  </si>
  <si>
    <t>令和7年　月　日</t>
    <rPh sb="0" eb="2">
      <t>レイワ</t>
    </rPh>
    <rPh sb="3" eb="4">
      <t>ネン</t>
    </rPh>
    <rPh sb="5" eb="6">
      <t>ガツ</t>
    </rPh>
    <rPh sb="7" eb="8">
      <t>ニチ</t>
    </rPh>
    <phoneticPr fontId="1"/>
  </si>
  <si>
    <t>事業所名</t>
  </si>
  <si>
    <t>電話番号</t>
    <phoneticPr fontId="1"/>
  </si>
  <si>
    <t>事業所住所（市町名）</t>
    <rPh sb="3" eb="5">
      <t>ジュウショ</t>
    </rPh>
    <rPh sb="6" eb="8">
      <t>シマチ</t>
    </rPh>
    <rPh sb="8" eb="9">
      <t>ナ</t>
    </rPh>
    <phoneticPr fontId="1"/>
  </si>
  <si>
    <t>※事業所住所とサービス種別はプルダウンメニューから選択してください。</t>
    <rPh sb="1" eb="4">
      <t>ジギョウショ</t>
    </rPh>
    <rPh sb="4" eb="6">
      <t>ジュウショ</t>
    </rPh>
    <rPh sb="11" eb="13">
      <t>シュベツ</t>
    </rPh>
    <rPh sb="25" eb="27">
      <t>センタク</t>
    </rPh>
    <phoneticPr fontId="1"/>
  </si>
  <si>
    <t>　黄色のセルの該当部分に入力してください。なお、⑥介護業務支援については、⑥ー１と⑥ー２のうち当てはまる方どちらか片方を選択して入力してください。⑥ー１の職員数はプルダウンメニューを選ぶと自動で上限額が入力されます。</t>
    <rPh sb="1" eb="3">
      <t>キイロ</t>
    </rPh>
    <rPh sb="7" eb="9">
      <t>ガイトウ</t>
    </rPh>
    <rPh sb="9" eb="11">
      <t>ブブン</t>
    </rPh>
    <rPh sb="12" eb="14">
      <t>ニュウリョク</t>
    </rPh>
    <rPh sb="77" eb="79">
      <t>ショクイン</t>
    </rPh>
    <rPh sb="79" eb="80">
      <t>カズ</t>
    </rPh>
    <rPh sb="91" eb="92">
      <t>エラ</t>
    </rPh>
    <rPh sb="94" eb="96">
      <t>ジドウ</t>
    </rPh>
    <rPh sb="97" eb="100">
      <t>ジョウゲンガク</t>
    </rPh>
    <rPh sb="101" eb="103">
      <t>ニュウリョク</t>
    </rPh>
    <phoneticPr fontId="1"/>
  </si>
  <si>
    <t>令和4年度以降の介護ロボットICT補助実績</t>
    <rPh sb="0" eb="2">
      <t>レイワ</t>
    </rPh>
    <rPh sb="3" eb="5">
      <t>ネンド</t>
    </rPh>
    <rPh sb="5" eb="7">
      <t>イコウ</t>
    </rPh>
    <rPh sb="8" eb="10">
      <t>カイゴ</t>
    </rPh>
    <rPh sb="17" eb="19">
      <t>ホジョ</t>
    </rPh>
    <rPh sb="19" eb="21">
      <t>ジッセキ</t>
    </rPh>
    <phoneticPr fontId="1"/>
  </si>
  <si>
    <t>1つの事業所が「（１）介護テクノロジー普及促進補助金」と「（２）介護ＤＸ化推進補助金」の両方の補助金に申し込んでいないか。</t>
    <rPh sb="3" eb="6">
      <t>ジギョウショ</t>
    </rPh>
    <rPh sb="44" eb="46">
      <t>リョウホウ</t>
    </rPh>
    <rPh sb="47" eb="50">
      <t>ホジョキン</t>
    </rPh>
    <rPh sb="51" eb="52">
      <t>モウ</t>
    </rPh>
    <rPh sb="53" eb="54">
      <t>コ</t>
    </rPh>
    <phoneticPr fontId="1"/>
  </si>
  <si>
    <t>事業所の種別は介護保険法に基づくサービスを提供する全てのサービス事業所及び老人福祉法に基づく養護老人ホーム及び軽費老人ホームの中のいずれかとなっているか。</t>
    <rPh sb="0" eb="3">
      <t>ジギョウショ</t>
    </rPh>
    <rPh sb="4" eb="6">
      <t>シュベツ</t>
    </rPh>
    <rPh sb="63" eb="64">
      <t>ナカ</t>
    </rPh>
    <phoneticPr fontId="1"/>
  </si>
  <si>
    <t>「SECURITY ACTION」の「★一つ星」又は「★★二つ星」のいずれかを宣言しているか。</t>
    <phoneticPr fontId="1"/>
  </si>
  <si>
    <t>×</t>
    <phoneticPr fontId="1"/>
  </si>
  <si>
    <t>以下の項目は、補助金を申請する事業所が必ず満たす必要のある事項ですので、申請前に必ず以下の黄色着色セルにチェックをしてから提出するようにお願いします。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8">
      <t>ジギョウショ</t>
    </rPh>
    <rPh sb="19" eb="20">
      <t>カナラ</t>
    </rPh>
    <rPh sb="21" eb="22">
      <t>ミ</t>
    </rPh>
    <rPh sb="24" eb="26">
      <t>ヒツヨウ</t>
    </rPh>
    <rPh sb="29" eb="31">
      <t>ジコウ</t>
    </rPh>
    <rPh sb="36" eb="38">
      <t>シンセイ</t>
    </rPh>
    <rPh sb="38" eb="39">
      <t>マエ</t>
    </rPh>
    <rPh sb="40" eb="41">
      <t>カナラ</t>
    </rPh>
    <rPh sb="42" eb="44">
      <t>イカ</t>
    </rPh>
    <rPh sb="45" eb="47">
      <t>キイロ</t>
    </rPh>
    <rPh sb="47" eb="49">
      <t>チャクショク</t>
    </rPh>
    <rPh sb="61" eb="63">
      <t>テイシュツ</t>
    </rPh>
    <rPh sb="69" eb="70">
      <t>ネガ</t>
    </rPh>
    <phoneticPr fontId="1"/>
  </si>
  <si>
    <t>※SECURITY ACTION対象外の事業所については、同等の対策（一つ星or二つ星）
を講じていることを宣言すること。</t>
    <phoneticPr fontId="1"/>
  </si>
  <si>
    <t>計画の作成にあたり、「ながさき介護現場サポートセンター」の相談窓口に相談を行ったか。</t>
    <rPh sb="0" eb="2">
      <t>ケイカク</t>
    </rPh>
    <rPh sb="3" eb="5">
      <t>サクセイ</t>
    </rPh>
    <rPh sb="15" eb="19">
      <t>カイゴゲンバ</t>
    </rPh>
    <rPh sb="29" eb="31">
      <t>ソウダン</t>
    </rPh>
    <rPh sb="31" eb="33">
      <t>マドグチ</t>
    </rPh>
    <rPh sb="34" eb="36">
      <t>ソウダン</t>
    </rPh>
    <rPh sb="37" eb="38">
      <t>イ</t>
    </rPh>
    <phoneticPr fontId="1"/>
  </si>
  <si>
    <t>●相談しなかった場合は理由を以下に記載すること。</t>
    <rPh sb="1" eb="3">
      <t>ソウダン</t>
    </rPh>
    <rPh sb="8" eb="10">
      <t>バアイ</t>
    </rPh>
    <rPh sb="11" eb="13">
      <t>リユウ</t>
    </rPh>
    <rPh sb="14" eb="16">
      <t>イカ</t>
    </rPh>
    <rPh sb="17" eb="19">
      <t>キサイ</t>
    </rPh>
    <phoneticPr fontId="1"/>
  </si>
  <si>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1"/>
  </si>
  <si>
    <t>以下のサービスについては、利用者の安全並びに介護サービスの質の確保及び職員の負担軽減に資する方策を検討するための委員会（名称は問わない。）を設置しているか。</t>
    <rPh sb="0" eb="2">
      <t>イカ</t>
    </rPh>
    <phoneticPr fontId="1"/>
  </si>
  <si>
    <t>短期入所生活介護</t>
  </si>
  <si>
    <t>短期入所療養介護</t>
  </si>
  <si>
    <t>特定施設入居者生活介護</t>
  </si>
  <si>
    <t>小規模多機能型居宅介護</t>
  </si>
  <si>
    <t>認知症対応型共同生活介護</t>
  </si>
  <si>
    <t>地域密着型特定施設入居者生活介護</t>
  </si>
  <si>
    <t>複合型サービス</t>
  </si>
  <si>
    <t>（看護小規模多機能型居宅介護）</t>
  </si>
  <si>
    <t>地域密着型介護老人福祉施設</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</si>
  <si>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</si>
  <si>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</si>
  <si>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</si>
  <si>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</si>
  <si>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</si>
  <si>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</si>
  <si>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</si>
  <si>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</si>
  <si>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以下サービスについては、令和７年度内に、「ケアプランデータ連携システム」 の利用を開始するか。</t>
    <phoneticPr fontId="1"/>
  </si>
  <si>
    <t>訪問介護</t>
  </si>
  <si>
    <t>介護予防訪問看護</t>
  </si>
  <si>
    <t>訪問入浴介護</t>
  </si>
  <si>
    <t>介護予防訪問リハビリテーション</t>
  </si>
  <si>
    <t>訪問看護</t>
  </si>
  <si>
    <t>介護予防通所リハビリテーション</t>
  </si>
  <si>
    <t>訪問リハビリテーション</t>
  </si>
  <si>
    <t>介護予防福祉用具貸与</t>
  </si>
  <si>
    <t>通所介護</t>
  </si>
  <si>
    <t>通所リハビリテーション</t>
  </si>
  <si>
    <t>介護予防短期入所療養介護（介護老人保健施設）</t>
  </si>
  <si>
    <t>福祉用具貸与</t>
  </si>
  <si>
    <t>介護予防短期入所療養介護（介護療養型医療施設等）</t>
  </si>
  <si>
    <t>居宅療養管理指導</t>
  </si>
  <si>
    <t>介護予防短期入所療養介護（介護医療院）</t>
  </si>
  <si>
    <t>介護予防居宅療養管理指導</t>
  </si>
  <si>
    <t>介護予防認知症対応型通所介護</t>
  </si>
  <si>
    <t>夜間対応型訪問介護</t>
  </si>
  <si>
    <t>介護予防小規模多機能型居宅介護（短期利用）</t>
  </si>
  <si>
    <t>定期巡回・随時対応型訪問介護看護</t>
  </si>
  <si>
    <t>介護予防認知症対応型共同生活介護（短期利用）</t>
  </si>
  <si>
    <t>認知症対応型通所介護</t>
  </si>
  <si>
    <t>介護予防支援</t>
  </si>
  <si>
    <t>地域密着型通所介護</t>
  </si>
  <si>
    <t>訪問型サービス（みなし）</t>
  </si>
  <si>
    <t>訪問型サービス（独自）</t>
  </si>
  <si>
    <t>看護小規模多機能型居宅介護</t>
  </si>
  <si>
    <t>訪問型サービス（独自／定率）</t>
  </si>
  <si>
    <t>特定施設入居者生活介護（短期利用）</t>
  </si>
  <si>
    <t>訪問型サービス（独自／定額）</t>
  </si>
  <si>
    <t>地域密着型特定施設入居者生活介護（短期利用）</t>
  </si>
  <si>
    <t>通所型サービス（みなし）</t>
  </si>
  <si>
    <t>認知症対応型共同生活介護（短期利用）</t>
  </si>
  <si>
    <t>通所型サービス（独自）</t>
  </si>
  <si>
    <t>居宅介護支援</t>
  </si>
  <si>
    <t>通所型サービス（独自／定率）</t>
  </si>
  <si>
    <t>介護予防訪問入浴介護</t>
  </si>
  <si>
    <t>通所型サービス（独自／定額）</t>
  </si>
  <si>
    <t>導入予定の機器等は、補助金内示後に購入する予定か。</t>
    <rPh sb="0" eb="4">
      <t>ドウニュウヨテイ</t>
    </rPh>
    <rPh sb="5" eb="7">
      <t>キキ</t>
    </rPh>
    <rPh sb="7" eb="8">
      <t>トウ</t>
    </rPh>
    <rPh sb="10" eb="12">
      <t>ホジョ</t>
    </rPh>
    <rPh sb="12" eb="13">
      <t>キン</t>
    </rPh>
    <rPh sb="13" eb="15">
      <t>ナイジ</t>
    </rPh>
    <rPh sb="15" eb="16">
      <t>ゴ</t>
    </rPh>
    <rPh sb="17" eb="19">
      <t>コウニュウ</t>
    </rPh>
    <rPh sb="21" eb="23">
      <t>ヨテイ</t>
    </rPh>
    <phoneticPr fontId="1"/>
  </si>
  <si>
    <t>←提出日を入力してください。</t>
    <rPh sb="1" eb="3">
      <t>テイシュツ</t>
    </rPh>
    <rPh sb="3" eb="4">
      <t>ヒ</t>
    </rPh>
    <rPh sb="5" eb="7">
      <t>ニュウリョク</t>
    </rPh>
    <phoneticPr fontId="1"/>
  </si>
  <si>
    <t>0回</t>
    <rPh sb="1" eb="2">
      <t>カイ</t>
    </rPh>
    <phoneticPr fontId="1"/>
  </si>
  <si>
    <t>1回</t>
    <rPh sb="1" eb="2">
      <t>カイ</t>
    </rPh>
    <phoneticPr fontId="1"/>
  </si>
  <si>
    <t>2回</t>
    <rPh sb="1" eb="2">
      <t>カイ</t>
    </rPh>
    <phoneticPr fontId="1"/>
  </si>
  <si>
    <t>有</t>
    <rPh sb="0" eb="1">
      <t>アリ</t>
    </rPh>
    <phoneticPr fontId="1"/>
  </si>
  <si>
    <t>無</t>
    <rPh sb="0" eb="1">
      <t>ナシ</t>
    </rPh>
    <phoneticPr fontId="1"/>
  </si>
  <si>
    <t>a.コンサルティング会社等による業務改善支援を受ける予定である</t>
    <rPh sb="23" eb="24">
      <t>ウ</t>
    </rPh>
    <rPh sb="26" eb="28">
      <t>ヨテイ</t>
    </rPh>
    <phoneticPr fontId="1"/>
  </si>
  <si>
    <t>b.「ながさき介護現場サポートセンター」等による業務改善支援を受ける予定である</t>
    <rPh sb="31" eb="32">
      <t>ウ</t>
    </rPh>
    <rPh sb="34" eb="36">
      <t>ヨテイ</t>
    </rPh>
    <phoneticPr fontId="1"/>
  </si>
  <si>
    <t>a.bの両方を受ける予定である</t>
    <rPh sb="4" eb="6">
      <t>リョウホウ</t>
    </rPh>
    <rPh sb="7" eb="8">
      <t>ウ</t>
    </rPh>
    <rPh sb="10" eb="12">
      <t>ヨテイ</t>
    </rPh>
    <phoneticPr fontId="1"/>
  </si>
  <si>
    <t>上の設問で回答したa・bの具体的内容</t>
    <rPh sb="0" eb="1">
      <t>ウエ</t>
    </rPh>
    <rPh sb="2" eb="4">
      <t>セツモン</t>
    </rPh>
    <rPh sb="5" eb="7">
      <t>カイトウ</t>
    </rPh>
    <rPh sb="13" eb="16">
      <t>グタイテキ</t>
    </rPh>
    <rPh sb="16" eb="18">
      <t>ナイヨウ</t>
    </rPh>
    <phoneticPr fontId="1"/>
  </si>
  <si>
    <t>①移乗支援</t>
  </si>
  <si>
    <t>⑤入浴支援</t>
  </si>
  <si>
    <t>④見守り・コミュニケーション</t>
  </si>
  <si>
    <t>⑦機能訓練支援</t>
  </si>
  <si>
    <t>⑧食事・栄養管理支援</t>
  </si>
  <si>
    <t>⑨認知症生活支援・認知症ケア支援</t>
  </si>
  <si>
    <t>⑥介護業務支援</t>
  </si>
  <si>
    <t>その他（インカム）</t>
    <rPh sb="2" eb="3">
      <t>タ</t>
    </rPh>
    <phoneticPr fontId="1"/>
  </si>
  <si>
    <t>その他（バックオフィスソフト）</t>
    <rPh sb="2" eb="3">
      <t>タ</t>
    </rPh>
    <phoneticPr fontId="1"/>
  </si>
  <si>
    <t>その他（インカム・バックオフィスソフト以外）</t>
    <rPh sb="2" eb="3">
      <t>タ</t>
    </rPh>
    <rPh sb="19" eb="21">
      <t>イガイ</t>
    </rPh>
    <phoneticPr fontId="1"/>
  </si>
  <si>
    <t>種　　別</t>
    <rPh sb="0" eb="1">
      <t>シュ</t>
    </rPh>
    <rPh sb="3" eb="4">
      <t>ベツ</t>
    </rPh>
    <phoneticPr fontId="1"/>
  </si>
  <si>
    <t>製　品　名</t>
    <rPh sb="0" eb="1">
      <t>セイ</t>
    </rPh>
    <rPh sb="2" eb="3">
      <t>ヒン</t>
    </rPh>
    <rPh sb="4" eb="5">
      <t>ナ</t>
    </rPh>
    <phoneticPr fontId="1"/>
  </si>
  <si>
    <t>台　　数</t>
    <rPh sb="0" eb="1">
      <t>ダイ</t>
    </rPh>
    <rPh sb="3" eb="4">
      <t>スウ</t>
    </rPh>
    <phoneticPr fontId="1"/>
  </si>
  <si>
    <t>新規導入か追加導入か</t>
    <rPh sb="0" eb="2">
      <t>シンキ</t>
    </rPh>
    <rPh sb="2" eb="4">
      <t>ドウニュウ</t>
    </rPh>
    <rPh sb="5" eb="7">
      <t>ツイカ</t>
    </rPh>
    <rPh sb="7" eb="9">
      <t>ドウニュウ</t>
    </rPh>
    <phoneticPr fontId="1"/>
  </si>
  <si>
    <r>
      <t>導入</t>
    </r>
    <r>
      <rPr>
        <b/>
        <sz val="11"/>
        <color theme="1"/>
        <rFont val="游ゴシック"/>
        <family val="3"/>
        <charset val="128"/>
        <scheme val="minor"/>
      </rPr>
      <t>済</t>
    </r>
    <r>
      <rPr>
        <sz val="11"/>
        <color theme="1"/>
        <rFont val="游ゴシック"/>
        <family val="2"/>
        <charset val="128"/>
        <scheme val="minor"/>
      </rPr>
      <t>のテクノロジー（主なものを５つまで）</t>
    </r>
    <phoneticPr fontId="1"/>
  </si>
  <si>
    <r>
      <t>導入</t>
    </r>
    <r>
      <rPr>
        <b/>
        <sz val="11"/>
        <color theme="1"/>
        <rFont val="游ゴシック"/>
        <family val="3"/>
        <charset val="128"/>
        <scheme val="minor"/>
      </rPr>
      <t>予定</t>
    </r>
    <r>
      <rPr>
        <sz val="11"/>
        <color theme="1"/>
        <rFont val="游ゴシック"/>
        <family val="2"/>
        <charset val="128"/>
        <scheme val="minor"/>
      </rPr>
      <t>のテクノロジー</t>
    </r>
    <phoneticPr fontId="1"/>
  </si>
  <si>
    <t>補助金利用</t>
    <rPh sb="0" eb="3">
      <t>ホジョキン</t>
    </rPh>
    <rPh sb="3" eb="5">
      <t>リヨウ</t>
    </rPh>
    <phoneticPr fontId="1"/>
  </si>
  <si>
    <t>自費導入</t>
    <rPh sb="0" eb="2">
      <t>ジヒ</t>
    </rPh>
    <rPh sb="2" eb="4">
      <t>ドウニュウ</t>
    </rPh>
    <phoneticPr fontId="1"/>
  </si>
  <si>
    <t>不明</t>
    <rPh sb="0" eb="2">
      <t>フメイ</t>
    </rPh>
    <phoneticPr fontId="1"/>
  </si>
  <si>
    <t>3．機器等の導入により期待される効果を記載してください。</t>
    <rPh sb="2" eb="4">
      <t>キキ</t>
    </rPh>
    <rPh sb="4" eb="5">
      <t>トウ</t>
    </rPh>
    <rPh sb="6" eb="8">
      <t>ドウニュウ</t>
    </rPh>
    <rPh sb="11" eb="13">
      <t>キタイ</t>
    </rPh>
    <rPh sb="16" eb="18">
      <t>コウカ</t>
    </rPh>
    <rPh sb="19" eb="21">
      <t>キサイ</t>
    </rPh>
    <phoneticPr fontId="1"/>
  </si>
  <si>
    <r>
      <t>導入する機器等に応じて以下の内容を踏まえ、</t>
    </r>
    <r>
      <rPr>
        <u val="double"/>
        <sz val="11"/>
        <color theme="1"/>
        <rFont val="游ゴシック"/>
        <family val="3"/>
        <charset val="128"/>
        <scheme val="minor"/>
      </rPr>
      <t>具体的な数値</t>
    </r>
    <r>
      <rPr>
        <sz val="11"/>
        <color theme="1"/>
        <rFont val="游ゴシック"/>
        <family val="2"/>
        <charset val="128"/>
        <scheme val="minor"/>
      </rPr>
      <t>を用いて記載してください。</t>
    </r>
    <rPh sb="0" eb="2">
      <t>ドウニュウ</t>
    </rPh>
    <rPh sb="4" eb="6">
      <t>キキ</t>
    </rPh>
    <rPh sb="6" eb="7">
      <t>トウ</t>
    </rPh>
    <rPh sb="8" eb="9">
      <t>オウ</t>
    </rPh>
    <rPh sb="11" eb="13">
      <t>イカ</t>
    </rPh>
    <rPh sb="14" eb="16">
      <t>ナイヨウ</t>
    </rPh>
    <rPh sb="17" eb="18">
      <t>フ</t>
    </rPh>
    <rPh sb="21" eb="24">
      <t>グタイテキ</t>
    </rPh>
    <rPh sb="25" eb="27">
      <t>スウチ</t>
    </rPh>
    <rPh sb="28" eb="29">
      <t>モチ</t>
    </rPh>
    <rPh sb="31" eb="33">
      <t>キサイ</t>
    </rPh>
    <phoneticPr fontId="1"/>
  </si>
  <si>
    <t>＜介護業務支援＞</t>
    <rPh sb="1" eb="3">
      <t>カイゴ</t>
    </rPh>
    <rPh sb="3" eb="5">
      <t>ギョウム</t>
    </rPh>
    <rPh sb="5" eb="7">
      <t>シエン</t>
    </rPh>
    <phoneticPr fontId="1"/>
  </si>
  <si>
    <t>機器等の支払いは令和8年2月20日までに必ず完了できるか。</t>
    <rPh sb="0" eb="2">
      <t>キキ</t>
    </rPh>
    <rPh sb="2" eb="3">
      <t>トウ</t>
    </rPh>
    <rPh sb="4" eb="6">
      <t>シハラ</t>
    </rPh>
    <rPh sb="8" eb="10">
      <t>レイワ</t>
    </rPh>
    <rPh sb="11" eb="12">
      <t>ネン</t>
    </rPh>
    <rPh sb="13" eb="14">
      <t>ガツ</t>
    </rPh>
    <rPh sb="16" eb="17">
      <t>ニチ</t>
    </rPh>
    <rPh sb="20" eb="21">
      <t>カナラ</t>
    </rPh>
    <rPh sb="22" eb="24">
      <t>カンリョウ</t>
    </rPh>
    <phoneticPr fontId="1"/>
  </si>
  <si>
    <t>国・県・他事業所から要請があれば、見学等を受け入れ、導入事例を県のホームページ等で公表することや、国が実施する効果検証事業に可能な限り協力することに同意できるか。</t>
    <phoneticPr fontId="1"/>
  </si>
  <si>
    <t>導入予定時期</t>
    <rPh sb="0" eb="2">
      <t>ドウニュウ</t>
    </rPh>
    <rPh sb="2" eb="4">
      <t>ヨテイ</t>
    </rPh>
    <rPh sb="4" eb="6">
      <t>ジキ</t>
    </rPh>
    <phoneticPr fontId="1"/>
  </si>
  <si>
    <t>4．機器等の導入・活用により「業務効率化」、「職員の身体的・精神的負担の軽減」、「介護サービスの質の向上」の観点から、
　　導入後3年間の達成すべき目標を記載してください。</t>
    <rPh sb="4" eb="5">
      <t>トウ</t>
    </rPh>
    <phoneticPr fontId="1"/>
  </si>
  <si>
    <t>購入日又は（リース）契約期間</t>
    <rPh sb="0" eb="2">
      <t>コウニュウ</t>
    </rPh>
    <rPh sb="2" eb="3">
      <t>ビ</t>
    </rPh>
    <rPh sb="3" eb="4">
      <t>マタ</t>
    </rPh>
    <rPh sb="10" eb="12">
      <t>ケイヤク</t>
    </rPh>
    <rPh sb="12" eb="14">
      <t>キカン</t>
    </rPh>
    <phoneticPr fontId="1"/>
  </si>
  <si>
    <t>（２）機器の導入により、どのような効果または成果がありましたか。</t>
  </si>
  <si>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</si>
  <si>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電話番号（ハイフン有り）</t>
  </si>
  <si>
    <t>補助総額</t>
    <rPh sb="0" eb="2">
      <t>ホジョ</t>
    </rPh>
    <rPh sb="2" eb="4">
      <t>ソウガク</t>
    </rPh>
    <phoneticPr fontId="1"/>
  </si>
  <si>
    <t>補助実績</t>
    <rPh sb="0" eb="4">
      <t>ホジョジッセキ</t>
    </rPh>
    <phoneticPr fontId="1"/>
  </si>
  <si>
    <t>チェックリスト</t>
    <phoneticPr fontId="1"/>
  </si>
  <si>
    <t>Nはーと</t>
    <phoneticPr fontId="1"/>
  </si>
  <si>
    <t>業務改善</t>
    <rPh sb="0" eb="4">
      <t>ギョウムカイゼン</t>
    </rPh>
    <phoneticPr fontId="1"/>
  </si>
  <si>
    <t>種別①</t>
    <rPh sb="0" eb="2">
      <t>シュベツ</t>
    </rPh>
    <phoneticPr fontId="1"/>
  </si>
  <si>
    <t>製品名①</t>
    <rPh sb="0" eb="2">
      <t>セイヒン</t>
    </rPh>
    <rPh sb="2" eb="3">
      <t>ナ</t>
    </rPh>
    <phoneticPr fontId="1"/>
  </si>
  <si>
    <t>種別②</t>
    <rPh sb="0" eb="2">
      <t>シュベツ</t>
    </rPh>
    <phoneticPr fontId="1"/>
  </si>
  <si>
    <t>製品名②</t>
    <rPh sb="0" eb="2">
      <t>セイヒン</t>
    </rPh>
    <rPh sb="2" eb="3">
      <t>ナ</t>
    </rPh>
    <phoneticPr fontId="1"/>
  </si>
  <si>
    <t>台数①</t>
    <rPh sb="0" eb="2">
      <t>ダイスウ</t>
    </rPh>
    <phoneticPr fontId="1"/>
  </si>
  <si>
    <t>台数②</t>
    <rPh sb="0" eb="2">
      <t>ダイスウ</t>
    </rPh>
    <phoneticPr fontId="1"/>
  </si>
  <si>
    <t>種別③</t>
    <rPh sb="0" eb="2">
      <t>シュベツ</t>
    </rPh>
    <phoneticPr fontId="1"/>
  </si>
  <si>
    <t>製品名③</t>
    <rPh sb="0" eb="2">
      <t>セイヒン</t>
    </rPh>
    <rPh sb="2" eb="3">
      <t>ナ</t>
    </rPh>
    <phoneticPr fontId="1"/>
  </si>
  <si>
    <t>台数③</t>
    <rPh sb="0" eb="2">
      <t>ダイスウ</t>
    </rPh>
    <phoneticPr fontId="1"/>
  </si>
  <si>
    <t>種別④</t>
    <rPh sb="0" eb="2">
      <t>シュベツ</t>
    </rPh>
    <phoneticPr fontId="1"/>
  </si>
  <si>
    <t>製品名④</t>
    <rPh sb="0" eb="2">
      <t>セイヒン</t>
    </rPh>
    <rPh sb="2" eb="3">
      <t>ナ</t>
    </rPh>
    <phoneticPr fontId="1"/>
  </si>
  <si>
    <t>台数④</t>
    <rPh sb="0" eb="2">
      <t>ダイスウ</t>
    </rPh>
    <phoneticPr fontId="1"/>
  </si>
  <si>
    <t>種別⑤</t>
    <rPh sb="0" eb="2">
      <t>シュベツ</t>
    </rPh>
    <phoneticPr fontId="1"/>
  </si>
  <si>
    <t>製品名⑤</t>
    <rPh sb="0" eb="2">
      <t>セイヒン</t>
    </rPh>
    <rPh sb="2" eb="3">
      <t>ナ</t>
    </rPh>
    <phoneticPr fontId="1"/>
  </si>
  <si>
    <t>台数⑤</t>
    <rPh sb="0" eb="2">
      <t>ダイスウ</t>
    </rPh>
    <phoneticPr fontId="1"/>
  </si>
  <si>
    <t>種別⑥</t>
    <rPh sb="0" eb="2">
      <t>シュベツ</t>
    </rPh>
    <phoneticPr fontId="1"/>
  </si>
  <si>
    <t>製品名⑥</t>
    <rPh sb="0" eb="2">
      <t>セイヒン</t>
    </rPh>
    <rPh sb="2" eb="3">
      <t>ナ</t>
    </rPh>
    <phoneticPr fontId="1"/>
  </si>
  <si>
    <t>台数⑥</t>
    <rPh sb="0" eb="2">
      <t>ダイスウ</t>
    </rPh>
    <phoneticPr fontId="1"/>
  </si>
  <si>
    <t>種別⑦</t>
    <rPh sb="0" eb="2">
      <t>シュベツ</t>
    </rPh>
    <phoneticPr fontId="1"/>
  </si>
  <si>
    <t>製品名⑦</t>
    <rPh sb="0" eb="2">
      <t>セイヒン</t>
    </rPh>
    <rPh sb="2" eb="3">
      <t>ナ</t>
    </rPh>
    <phoneticPr fontId="1"/>
  </si>
  <si>
    <t>台数⑦</t>
    <rPh sb="0" eb="2">
      <t>ダイスウ</t>
    </rPh>
    <phoneticPr fontId="1"/>
  </si>
  <si>
    <t>川棚町</t>
    <rPh sb="0" eb="3">
      <t>カワタナマチ</t>
    </rPh>
    <phoneticPr fontId="1"/>
  </si>
  <si>
    <t>波佐見町</t>
    <rPh sb="0" eb="4">
      <t>ハサミチョウ</t>
    </rPh>
    <phoneticPr fontId="1"/>
  </si>
  <si>
    <t>小値賀町</t>
    <rPh sb="0" eb="4">
      <t>オヂカチョウ</t>
    </rPh>
    <phoneticPr fontId="1"/>
  </si>
  <si>
    <t>佐々町</t>
    <rPh sb="0" eb="3">
      <t>サザマチ</t>
    </rPh>
    <phoneticPr fontId="1"/>
  </si>
  <si>
    <t>新上五島町</t>
    <rPh sb="0" eb="1">
      <t>シン</t>
    </rPh>
    <rPh sb="1" eb="5">
      <t>カミゴトウチョウ</t>
    </rPh>
    <phoneticPr fontId="1"/>
  </si>
  <si>
    <t>C.パッケージ型導入支援
＜限度額合計400万円＞</t>
    <phoneticPr fontId="1"/>
  </si>
  <si>
    <t>補助率</t>
    <rPh sb="0" eb="3">
      <t>ホジョリツ</t>
    </rPh>
    <phoneticPr fontId="1"/>
  </si>
  <si>
    <t>選定額</t>
    <rPh sb="0" eb="3">
      <t>センテイガク</t>
    </rPh>
    <phoneticPr fontId="1"/>
  </si>
  <si>
    <t>補助限度額</t>
    <rPh sb="0" eb="2">
      <t>ホジョ</t>
    </rPh>
    <rPh sb="2" eb="4">
      <t>ゲンド</t>
    </rPh>
    <rPh sb="4" eb="5">
      <t>ガク</t>
    </rPh>
    <phoneticPr fontId="1"/>
  </si>
  <si>
    <t>区分</t>
    <rPh sb="0" eb="2">
      <t>クブン</t>
    </rPh>
    <phoneticPr fontId="1"/>
  </si>
  <si>
    <t>4/5</t>
    <phoneticPr fontId="1"/>
  </si>
  <si>
    <t>円</t>
    <rPh sb="0" eb="1">
      <t>エン</t>
    </rPh>
    <phoneticPr fontId="1"/>
  </si>
  <si>
    <t>h</t>
    <phoneticPr fontId="1"/>
  </si>
  <si>
    <t>主となる機器の</t>
    <rPh sb="0" eb="1">
      <t>シュ</t>
    </rPh>
    <rPh sb="4" eb="6">
      <t>キキ</t>
    </rPh>
    <phoneticPr fontId="1"/>
  </si>
  <si>
    <t>導入台数</t>
    <rPh sb="0" eb="2">
      <t>ドウニュウ</t>
    </rPh>
    <rPh sb="2" eb="4">
      <t>ダイスウ</t>
    </rPh>
    <phoneticPr fontId="1"/>
  </si>
  <si>
    <t>＜参考＞
支出額総額</t>
    <rPh sb="1" eb="3">
      <t>サンコウ</t>
    </rPh>
    <rPh sb="5" eb="7">
      <t>シシュツ</t>
    </rPh>
    <rPh sb="7" eb="8">
      <t>ガク</t>
    </rPh>
    <rPh sb="8" eb="10">
      <t>ソウガク</t>
    </rPh>
    <phoneticPr fontId="1"/>
  </si>
  <si>
    <t>区分別</t>
    <rPh sb="0" eb="2">
      <t>クブン</t>
    </rPh>
    <rPh sb="2" eb="3">
      <t>ベツ</t>
    </rPh>
    <phoneticPr fontId="1"/>
  </si>
  <si>
    <t>支出額総額</t>
    <rPh sb="0" eb="2">
      <t>シシュツ</t>
    </rPh>
    <rPh sb="2" eb="3">
      <t>ガク</t>
    </rPh>
    <rPh sb="3" eb="5">
      <t>ソウガク</t>
    </rPh>
    <phoneticPr fontId="1"/>
  </si>
  <si>
    <t>経費所要額調（変更）</t>
    <rPh sb="0" eb="2">
      <t>ケイヒ</t>
    </rPh>
    <rPh sb="2" eb="4">
      <t>ショヨウ</t>
    </rPh>
    <rPh sb="7" eb="9">
      <t>ヘンコウ</t>
    </rPh>
    <phoneticPr fontId="1"/>
  </si>
  <si>
    <t>c</t>
    <phoneticPr fontId="1"/>
  </si>
  <si>
    <t>q×b</t>
  </si>
  <si>
    <t>1人～１０人</t>
    <rPh sb="1" eb="2">
      <t>ニン</t>
    </rPh>
    <rPh sb="5" eb="6">
      <t>ニン</t>
    </rPh>
    <phoneticPr fontId="1"/>
  </si>
  <si>
    <t>対象機器の合計額</t>
    <rPh sb="0" eb="4">
      <t>タイショウキキ</t>
    </rPh>
    <rPh sb="5" eb="8">
      <t>ゴウケイガク</t>
    </rPh>
    <phoneticPr fontId="1"/>
  </si>
  <si>
    <t>i</t>
    <phoneticPr fontId="1"/>
  </si>
  <si>
    <t>j</t>
    <phoneticPr fontId="1"/>
  </si>
  <si>
    <t>h×i
（千円未満切捨て)</t>
    <phoneticPr fontId="1"/>
  </si>
  <si>
    <t>k</t>
    <phoneticPr fontId="1"/>
  </si>
  <si>
    <t>l</t>
    <phoneticPr fontId="1"/>
  </si>
  <si>
    <t>補助所要額　　m</t>
    <phoneticPr fontId="1"/>
  </si>
  <si>
    <t>補助上限額　n</t>
    <phoneticPr fontId="1"/>
  </si>
  <si>
    <t>交付決定額 　 　o</t>
    <phoneticPr fontId="1"/>
  </si>
  <si>
    <t>（cまたはdの</t>
    <phoneticPr fontId="1"/>
  </si>
  <si>
    <t>受入済額　　　　  p</t>
    <phoneticPr fontId="1"/>
  </si>
  <si>
    <t>差引増減額(p-q) 　　q</t>
    <phoneticPr fontId="1"/>
  </si>
  <si>
    <t>既交付決定額 　　 　p</t>
    <rPh sb="0" eb="1">
      <t>スデ</t>
    </rPh>
    <phoneticPr fontId="1"/>
  </si>
  <si>
    <t>差引増減額(o-p) 　　q</t>
    <phoneticPr fontId="1"/>
  </si>
  <si>
    <t>社会福祉法人○○会</t>
    <rPh sb="0" eb="6">
      <t>シャカイフクシホウジン</t>
    </rPh>
    <rPh sb="8" eb="9">
      <t>カイ</t>
    </rPh>
    <phoneticPr fontId="1"/>
  </si>
  <si>
    <t>理事長</t>
    <rPh sb="0" eb="3">
      <t>リジチョウ</t>
    </rPh>
    <phoneticPr fontId="1"/>
  </si>
  <si>
    <t>850-8570</t>
  </si>
  <si>
    <t>特別養護老人ホーム○○</t>
    <rPh sb="0" eb="6">
      <t>トクベツヨウゴロウジン</t>
    </rPh>
    <phoneticPr fontId="1"/>
  </si>
  <si>
    <t>095-895-2440</t>
    <phoneticPr fontId="1"/>
  </si>
  <si>
    <t>○○　○○</t>
  </si>
  <si>
    <t>長崎市尾上町3-1</t>
    <rPh sb="0" eb="3">
      <t>ナガサキシ</t>
    </rPh>
    <rPh sb="3" eb="5">
      <t>オノウエ</t>
    </rPh>
    <rPh sb="5" eb="6">
      <t>マチ</t>
    </rPh>
    <phoneticPr fontId="1"/>
  </si>
  <si>
    <t>生活相談員　○○　○○</t>
    <rPh sb="0" eb="5">
      <t>セイカツソウダンイン</t>
    </rPh>
    <phoneticPr fontId="1"/>
  </si>
  <si>
    <t>kaigojinzai@pref.nagasaki.lg.jp</t>
    <phoneticPr fontId="1"/>
  </si>
  <si>
    <t>○</t>
  </si>
  <si>
    <t>a:機器メーカーが実施する機器活用セミナーを３回受講する。
b:諫早市で開催の研修会に参加予定。</t>
    <rPh sb="2" eb="4">
      <t>キキ</t>
    </rPh>
    <rPh sb="9" eb="11">
      <t>ジッシ</t>
    </rPh>
    <rPh sb="13" eb="15">
      <t>キキ</t>
    </rPh>
    <rPh sb="15" eb="17">
      <t>カツヨウ</t>
    </rPh>
    <rPh sb="23" eb="24">
      <t>カイ</t>
    </rPh>
    <rPh sb="24" eb="26">
      <t>ジュコウ</t>
    </rPh>
    <rPh sb="32" eb="35">
      <t>イサハヤシ</t>
    </rPh>
    <rPh sb="36" eb="38">
      <t>カイサイ</t>
    </rPh>
    <rPh sb="39" eb="42">
      <t>ケンシュウカイ</t>
    </rPh>
    <rPh sb="43" eb="45">
      <t>サンカ</t>
    </rPh>
    <rPh sb="45" eb="47">
      <t>ヨテイ</t>
    </rPh>
    <phoneticPr fontId="1"/>
  </si>
  <si>
    <t>２０台</t>
    <rPh sb="2" eb="3">
      <t>ダイ</t>
    </rPh>
    <phoneticPr fontId="1"/>
  </si>
  <si>
    <t>見守りセンサー○○</t>
    <rPh sb="0" eb="2">
      <t>ミマモ</t>
    </rPh>
    <phoneticPr fontId="1"/>
  </si>
  <si>
    <t>１台</t>
    <rPh sb="1" eb="2">
      <t>ダイ</t>
    </rPh>
    <phoneticPr fontId="1"/>
  </si>
  <si>
    <t>移動式リフト○○</t>
    <rPh sb="0" eb="3">
      <t>イドウシキ</t>
    </rPh>
    <phoneticPr fontId="1"/>
  </si>
  <si>
    <t>介護ソフト○○</t>
    <rPh sb="0" eb="2">
      <t>カイゴ</t>
    </rPh>
    <phoneticPr fontId="1"/>
  </si>
  <si>
    <t>１式</t>
    <rPh sb="1" eb="2">
      <t>シキ</t>
    </rPh>
    <phoneticPr fontId="1"/>
  </si>
  <si>
    <t>１０台</t>
    <rPh sb="2" eb="3">
      <t>ダイ</t>
    </rPh>
    <phoneticPr fontId="1"/>
  </si>
  <si>
    <t>介護ソフト○○はR7.11頃から</t>
    <rPh sb="0" eb="2">
      <t>カイゴ</t>
    </rPh>
    <rPh sb="13" eb="14">
      <t>ゴロ</t>
    </rPh>
    <phoneticPr fontId="1"/>
  </si>
  <si>
    <t>見守りセンサー○○とコミュニケーションロボット○○はR7.12頃から</t>
    <rPh sb="31" eb="32">
      <t>ゴロ</t>
    </rPh>
    <phoneticPr fontId="1"/>
  </si>
  <si>
    <t>コミュニケーションロボット○○</t>
  </si>
  <si>
    <t>１台</t>
    <rPh sb="1" eb="2">
      <t>ダイ</t>
    </rPh>
    <phoneticPr fontId="1"/>
  </si>
  <si>
    <t>R7.11.15-R8.2.20</t>
    <phoneticPr fontId="1"/>
  </si>
  <si>
    <r>
      <t>　また、法人内で採択を優先してほしい事業所がある場合は、</t>
    </r>
    <r>
      <rPr>
        <b/>
        <sz val="14"/>
        <rFont val="游ゴシック"/>
        <family val="3"/>
        <charset val="128"/>
        <scheme val="minor"/>
      </rPr>
      <t>以下に</t>
    </r>
    <r>
      <rPr>
        <b/>
        <sz val="14"/>
        <color rgb="FFFF0000"/>
        <rFont val="游ゴシック"/>
        <family val="3"/>
        <charset val="128"/>
        <scheme val="minor"/>
      </rPr>
      <t>優先順位を入力してください。</t>
    </r>
    <rPh sb="4" eb="6">
      <t>ホウジン</t>
    </rPh>
    <rPh sb="6" eb="7">
      <t>ナイ</t>
    </rPh>
    <rPh sb="8" eb="10">
      <t>サイタク</t>
    </rPh>
    <rPh sb="11" eb="13">
      <t>ユウセン</t>
    </rPh>
    <rPh sb="18" eb="21">
      <t>ジギョウショ</t>
    </rPh>
    <rPh sb="24" eb="26">
      <t>バアイ</t>
    </rPh>
    <rPh sb="28" eb="30">
      <t>イカ</t>
    </rPh>
    <rPh sb="31" eb="33">
      <t>ユウセン</t>
    </rPh>
    <rPh sb="33" eb="35">
      <t>ジュンイ</t>
    </rPh>
    <rPh sb="36" eb="38">
      <t>ニュウリョク</t>
    </rPh>
    <phoneticPr fontId="1"/>
  </si>
  <si>
    <t>優先順位</t>
    <rPh sb="0" eb="4">
      <t>ユウセンジュンイ</t>
    </rPh>
    <phoneticPr fontId="1"/>
  </si>
  <si>
    <t>番</t>
    <rPh sb="0" eb="1">
      <t>バン</t>
    </rPh>
    <phoneticPr fontId="1"/>
  </si>
  <si>
    <r>
      <t>※優先順位が最も高い事業所を１番としてください。審査の結果、</t>
    </r>
    <r>
      <rPr>
        <b/>
        <sz val="14"/>
        <rFont val="游ゴシック"/>
        <family val="3"/>
        <charset val="128"/>
        <scheme val="minor"/>
      </rPr>
      <t>基準を満たした事業所の中で優先順位が高い事業所から採択</t>
    </r>
    <r>
      <rPr>
        <sz val="14"/>
        <rFont val="游ゴシック"/>
        <family val="3"/>
        <charset val="128"/>
        <scheme val="minor"/>
      </rPr>
      <t>します。</t>
    </r>
    <phoneticPr fontId="1"/>
  </si>
  <si>
    <r>
      <t>※基準を満たしていない事業所が高い順位の場合や予算の都合など、</t>
    </r>
    <r>
      <rPr>
        <b/>
        <sz val="14"/>
        <color theme="1"/>
        <rFont val="游ゴシック"/>
        <family val="3"/>
        <charset val="128"/>
        <scheme val="minor"/>
      </rPr>
      <t>場合によっては高い順位ではない事業所が採択される場合があります。ご了承ください。</t>
    </r>
    <rPh sb="23" eb="25">
      <t>ヨサン</t>
    </rPh>
    <rPh sb="26" eb="28">
      <t>ツゴウ</t>
    </rPh>
    <phoneticPr fontId="1"/>
  </si>
  <si>
    <t>導入した時期</t>
    <rPh sb="4" eb="6">
      <t>ジキ</t>
    </rPh>
    <phoneticPr fontId="1"/>
  </si>
  <si>
    <t>R4.5</t>
    <phoneticPr fontId="1"/>
  </si>
  <si>
    <t>R6.10</t>
    <phoneticPr fontId="1"/>
  </si>
  <si>
    <t>a.コンサルティング会社等による業務改善支援を受けた</t>
    <rPh sb="23" eb="24">
      <t>ウ</t>
    </rPh>
    <phoneticPr fontId="1"/>
  </si>
  <si>
    <t>b.「ながさき介護現場サポートセンター」等による業務改善支援を受けた</t>
    <rPh sb="31" eb="32">
      <t>ウ</t>
    </rPh>
    <phoneticPr fontId="1"/>
  </si>
  <si>
    <t>a.bの両方を受けた</t>
    <rPh sb="4" eb="6">
      <t>リョウホウ</t>
    </rPh>
    <rPh sb="7" eb="8">
      <t>ウ</t>
    </rPh>
    <phoneticPr fontId="1"/>
  </si>
  <si>
    <r>
      <t>導入</t>
    </r>
    <r>
      <rPr>
        <b/>
        <sz val="11"/>
        <color theme="1"/>
        <rFont val="游ゴシック"/>
        <family val="3"/>
        <charset val="128"/>
        <scheme val="minor"/>
      </rPr>
      <t>した</t>
    </r>
    <r>
      <rPr>
        <sz val="11"/>
        <color theme="1"/>
        <rFont val="游ゴシック"/>
        <family val="2"/>
        <charset val="128"/>
        <scheme val="minor"/>
      </rPr>
      <t>テクノロジー</t>
    </r>
    <phoneticPr fontId="1"/>
  </si>
  <si>
    <t>a:機器メーカーが実施する機器活用セミナーを３回受講した。
b:諫早市で開催の研修会に参加した。</t>
    <phoneticPr fontId="1"/>
  </si>
  <si>
    <t>介護老人福祉施設</t>
    <phoneticPr fontId="1"/>
  </si>
  <si>
    <t>令和7年7月11日（金）17時締切</t>
    <rPh sb="10" eb="11">
      <t>キン</t>
    </rPh>
    <phoneticPr fontId="1"/>
  </si>
  <si>
    <t>Ⅱ．通信環境整備費用を計上する場合は、通信環境整備の内容がわかる書類（図面等）</t>
    <rPh sb="8" eb="10">
      <t>ヒヨウ</t>
    </rPh>
    <rPh sb="11" eb="13">
      <t>ケイジョウ</t>
    </rPh>
    <phoneticPr fontId="1"/>
  </si>
  <si>
    <t>Ⅲ．⑥介護業務支援の場合は、勤務形態一覧表（参考様式１）（常勤換算の人数を記入したもの）</t>
    <rPh sb="3" eb="5">
      <t>カイゴ</t>
    </rPh>
    <rPh sb="5" eb="7">
      <t>ギョウム</t>
    </rPh>
    <rPh sb="7" eb="9">
      <t>シエン</t>
    </rPh>
    <phoneticPr fontId="1"/>
  </si>
  <si>
    <t>Ⅳ．見積書の写し</t>
    <phoneticPr fontId="1"/>
  </si>
  <si>
    <t>Ⅴ．その他参考となる書類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</si>
</sst>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2"/>
      <color theme="1"/>
      <name val="HG丸ｺﾞｼｯｸM-PRO"/>
      <family val="3"/>
      <charset val="128"/>
    </font>
    <font>
      <sz val="14"/>
      <color theme="1"/>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4"/>
      <name val="游ゴシック"/>
      <family val="3"/>
      <charset val="128"/>
      <scheme val="minor"/>
    </font>
    <font>
      <b/>
      <sz val="14"/>
      <color rgb="FF0070C0"/>
      <name val="游ゴシック"/>
      <family val="3"/>
      <charset val="128"/>
      <scheme val="minor"/>
    </font>
    <font>
      <sz val="16"/>
      <color theme="1"/>
      <name val="HG丸ｺﾞｼｯｸM-PRO"/>
      <family val="3"/>
      <charset val="128"/>
    </font>
    <font>
      <b/>
      <sz val="14"/>
      <name val="HG丸ｺﾞｼｯｸM-PRO"/>
      <family val="3"/>
      <charset val="128"/>
    </font>
    <font>
      <sz val="14"/>
      <name val="HG丸ｺﾞｼｯｸM-PRO"/>
      <family val="3"/>
      <charset val="128"/>
    </font>
    <font>
      <b/>
      <sz val="14"/>
      <color theme="1"/>
      <name val="HG丸ｺﾞｼｯｸM-PRO"/>
      <family val="3"/>
      <charset val="128"/>
    </font>
    <font>
      <b/>
      <sz val="18"/>
      <color theme="1"/>
      <name val="游ゴシック"/>
      <family val="3"/>
      <charset val="128"/>
      <scheme val="minor"/>
    </font>
    <font>
      <u val="double"/>
      <sz val="11"/>
      <color theme="1"/>
      <name val="游ゴシック"/>
      <family val="3"/>
      <charset val="128"/>
      <scheme val="minor"/>
    </font>
    <font>
      <sz val="11"/>
      <color rgb="FFFF0000"/>
      <name val="游ゴシック"/>
      <family val="2"/>
      <charset val="128"/>
      <scheme val="minor"/>
    </font>
    <font>
      <sz val="14"/>
      <color rgb="FFFF0000"/>
      <name val="游ゴシック"/>
      <family val="2"/>
      <charset val="128"/>
      <scheme val="minor"/>
    </font>
    <font>
      <sz val="11"/>
      <color rgb="FFFF0000"/>
      <name val="游ゴシック"/>
      <family val="3"/>
      <charset val="128"/>
      <scheme val="minor"/>
    </font>
    <font>
      <sz val="9"/>
      <color indexed="81"/>
      <name val="MS P ゴシック"/>
      <family val="3"/>
      <charset val="128"/>
    </font>
    <font>
      <sz val="14"/>
      <color rgb="FFFF0000"/>
      <name val="HG丸ｺﾞｼｯｸM-PRO"/>
      <family val="3"/>
      <charset val="128"/>
    </font>
    <font>
      <sz val="14"/>
      <color theme="0"/>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306">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0" fillId="0" borderId="0" xfId="0"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2" xfId="0" applyFont="1" applyBorder="1">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lef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22" fillId="0" borderId="0" xfId="0" applyFont="1">
      <alignment vertical="center"/>
    </xf>
    <xf numFmtId="0" fontId="5" fillId="0" borderId="0" xfId="0" applyFont="1">
      <alignment vertical="center"/>
    </xf>
    <xf numFmtId="38" fontId="0" fillId="0" borderId="0" xfId="0" applyNumberForma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Border="1" applyAlignment="1">
      <alignment vertical="center"/>
    </xf>
    <xf numFmtId="0" fontId="21" fillId="0" borderId="0" xfId="0" applyFont="1">
      <alignment vertical="center"/>
    </xf>
    <xf numFmtId="0" fontId="9" fillId="0" borderId="0" xfId="0" applyFont="1">
      <alignment vertical="center"/>
    </xf>
    <xf numFmtId="0" fontId="6" fillId="2" borderId="27" xfId="0" applyFont="1" applyFill="1" applyBorder="1">
      <alignment vertical="center"/>
    </xf>
    <xf numFmtId="0" fontId="0" fillId="2" borderId="28" xfId="0" applyFill="1" applyBorder="1">
      <alignment vertical="center"/>
    </xf>
    <xf numFmtId="0" fontId="0" fillId="2" borderId="29" xfId="0" applyFill="1" applyBorder="1">
      <alignment vertical="center"/>
    </xf>
    <xf numFmtId="0" fontId="27" fillId="0" borderId="0" xfId="0" applyFont="1">
      <alignment vertical="center"/>
    </xf>
    <xf numFmtId="0" fontId="0" fillId="0" borderId="10"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xf>
    <xf numFmtId="0" fontId="29" fillId="0" borderId="10" xfId="0" applyFont="1" applyBorder="1" applyAlignment="1">
      <alignment horizontal="center" vertical="center" shrinkToFit="1"/>
    </xf>
    <xf numFmtId="0" fontId="30"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xf>
    <xf numFmtId="0" fontId="30" fillId="0" borderId="12" xfId="0" applyFont="1" applyBorder="1" applyAlignment="1">
      <alignment horizontal="center" vertical="center" shrinkToFit="1"/>
    </xf>
    <xf numFmtId="0" fontId="30"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2" xfId="0" applyFont="1" applyBorder="1" applyAlignment="1">
      <alignment horizontal="center" vertical="center"/>
    </xf>
    <xf numFmtId="0" fontId="30" fillId="0" borderId="15" xfId="0" applyFont="1" applyBorder="1" applyAlignment="1">
      <alignment horizontal="right" vertical="center" shrinkToFit="1"/>
    </xf>
    <xf numFmtId="0" fontId="30" fillId="0" borderId="14"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2" xfId="0" applyFont="1" applyBorder="1" applyAlignment="1">
      <alignment horizontal="right" vertical="center"/>
    </xf>
    <xf numFmtId="0" fontId="14" fillId="0" borderId="15" xfId="0" applyFont="1" applyBorder="1" applyAlignment="1">
      <alignment horizontal="center" vertical="center"/>
    </xf>
    <xf numFmtId="0" fontId="30" fillId="0" borderId="12" xfId="0" applyFont="1" applyBorder="1" applyAlignment="1">
      <alignment horizontal="right" vertical="center"/>
    </xf>
    <xf numFmtId="0" fontId="30" fillId="0" borderId="5" xfId="0" applyFont="1" applyBorder="1" applyAlignment="1">
      <alignment horizontal="right" vertical="center"/>
    </xf>
    <xf numFmtId="0" fontId="14" fillId="0" borderId="10" xfId="0" applyFont="1" applyBorder="1" applyAlignment="1">
      <alignment horizontal="right" vertical="center"/>
    </xf>
    <xf numFmtId="38" fontId="30" fillId="0" borderId="15" xfId="2" applyFont="1" applyFill="1" applyBorder="1">
      <alignment vertical="center"/>
    </xf>
    <xf numFmtId="38" fontId="30" fillId="0" borderId="14" xfId="2" applyFont="1" applyFill="1" applyBorder="1">
      <alignment vertical="center"/>
    </xf>
    <xf numFmtId="0" fontId="30" fillId="0" borderId="10" xfId="0" applyFont="1" applyBorder="1" applyAlignment="1">
      <alignment horizontal="right" vertical="center"/>
    </xf>
    <xf numFmtId="0" fontId="30" fillId="0" borderId="9" xfId="0" applyFont="1" applyBorder="1" applyAlignment="1">
      <alignment horizontal="right" vertical="center"/>
    </xf>
    <xf numFmtId="0" fontId="14" fillId="0" borderId="7" xfId="0" applyFont="1" applyBorder="1" applyAlignment="1">
      <alignment horizontal="right" vertical="center"/>
    </xf>
    <xf numFmtId="0" fontId="14" fillId="0" borderId="15" xfId="0" applyFont="1" applyBorder="1">
      <alignment vertical="center"/>
    </xf>
    <xf numFmtId="38" fontId="30" fillId="0" borderId="16" xfId="2" applyFont="1" applyFill="1" applyBorder="1" applyAlignment="1">
      <alignment vertical="center"/>
    </xf>
    <xf numFmtId="38" fontId="30" fillId="0" borderId="16" xfId="2" applyFont="1" applyFill="1" applyBorder="1">
      <alignment vertical="center"/>
    </xf>
    <xf numFmtId="38" fontId="14" fillId="0" borderId="16" xfId="2" applyFont="1" applyFill="1" applyBorder="1">
      <alignment vertical="center"/>
    </xf>
    <xf numFmtId="38" fontId="30" fillId="0" borderId="15" xfId="2" applyFont="1" applyFill="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shrinkToFit="1"/>
    </xf>
    <xf numFmtId="0" fontId="0" fillId="0" borderId="0" xfId="0" applyBorder="1">
      <alignment vertical="center"/>
    </xf>
    <xf numFmtId="0" fontId="32" fillId="0" borderId="0" xfId="0" applyFont="1">
      <alignment vertical="center"/>
    </xf>
    <xf numFmtId="0" fontId="24" fillId="0" borderId="30"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6" xfId="0" applyFont="1" applyBorder="1" applyAlignment="1">
      <alignment horizontal="justify" vertical="center" wrapText="1"/>
    </xf>
    <xf numFmtId="0" fontId="24" fillId="0" borderId="38" xfId="0" applyFont="1" applyBorder="1" applyAlignment="1">
      <alignment horizontal="justify" vertical="center" wrapText="1"/>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vertical="center" shrinkToFit="1"/>
    </xf>
    <xf numFmtId="0" fontId="23" fillId="0" borderId="0" xfId="0" applyFont="1">
      <alignment vertical="center"/>
    </xf>
    <xf numFmtId="0" fontId="14" fillId="0" borderId="4" xfId="3" applyFont="1" applyBorder="1" applyAlignment="1">
      <alignment horizontal="right" wrapText="1"/>
    </xf>
    <xf numFmtId="0" fontId="14" fillId="0" borderId="15" xfId="3" applyFont="1" applyBorder="1" applyAlignment="1">
      <alignment horizontal="right"/>
    </xf>
    <xf numFmtId="0" fontId="14" fillId="0" borderId="13" xfId="3" applyFont="1" applyBorder="1" applyAlignment="1">
      <alignment horizontal="right"/>
    </xf>
    <xf numFmtId="38" fontId="14" fillId="0" borderId="15" xfId="0" applyNumberFormat="1" applyFont="1" applyBorder="1">
      <alignment vertical="center"/>
    </xf>
    <xf numFmtId="0" fontId="14" fillId="0" borderId="0" xfId="0" applyFont="1" applyBorder="1" applyAlignment="1">
      <alignment horizontal="right" vertical="center"/>
    </xf>
    <xf numFmtId="0" fontId="14" fillId="0" borderId="0" xfId="3" applyFont="1" applyAlignment="1">
      <alignment horizontal="left"/>
    </xf>
    <xf numFmtId="0" fontId="14" fillId="0" borderId="2" xfId="0" applyFont="1" applyBorder="1" applyAlignment="1">
      <alignment horizontal="right" vertical="center"/>
    </xf>
    <xf numFmtId="38" fontId="14" fillId="0" borderId="12" xfId="2" applyFont="1" applyFill="1" applyBorder="1" applyAlignment="1">
      <alignment horizontal="right" vertical="center"/>
    </xf>
    <xf numFmtId="38" fontId="14" fillId="0" borderId="15" xfId="2" applyFont="1" applyFill="1" applyBorder="1" applyAlignment="1">
      <alignment horizontal="right" vertical="center"/>
    </xf>
    <xf numFmtId="38" fontId="30" fillId="0" borderId="12" xfId="2" applyFont="1" applyFill="1" applyBorder="1" applyAlignment="1">
      <alignment horizontal="right" vertical="center"/>
    </xf>
    <xf numFmtId="38" fontId="30" fillId="0" borderId="15" xfId="2" applyFont="1" applyFill="1" applyBorder="1" applyAlignment="1">
      <alignment horizontal="right" vertical="center"/>
    </xf>
    <xf numFmtId="0" fontId="14" fillId="0" borderId="6" xfId="0" applyFont="1" applyBorder="1" applyAlignment="1">
      <alignment horizontal="center" vertical="center"/>
    </xf>
    <xf numFmtId="0" fontId="14" fillId="0" borderId="4" xfId="0" applyFont="1" applyBorder="1" applyAlignment="1">
      <alignment horizontal="right" vertical="center" shrinkToFit="1"/>
    </xf>
    <xf numFmtId="0" fontId="14" fillId="0" borderId="11" xfId="0" applyFont="1" applyBorder="1" applyAlignment="1">
      <alignment horizontal="right" vertical="center"/>
    </xf>
    <xf numFmtId="0" fontId="24" fillId="0" borderId="37" xfId="0" applyFont="1" applyBorder="1" applyAlignment="1">
      <alignment horizontal="justify" vertical="center" wrapText="1"/>
    </xf>
    <xf numFmtId="176" fontId="13" fillId="0" borderId="10" xfId="0" applyNumberFormat="1" applyFont="1" applyBorder="1" applyAlignment="1">
      <alignment horizontal="right" vertical="center"/>
    </xf>
    <xf numFmtId="176" fontId="14" fillId="0" borderId="15" xfId="3" applyNumberFormat="1" applyFont="1" applyBorder="1" applyAlignment="1">
      <alignment vertical="center"/>
    </xf>
    <xf numFmtId="176" fontId="14" fillId="0" borderId="15" xfId="3" applyNumberFormat="1" applyFont="1" applyBorder="1" applyAlignment="1">
      <alignment vertical="center" shrinkToFit="1"/>
    </xf>
    <xf numFmtId="176" fontId="14" fillId="0" borderId="15" xfId="2" applyNumberFormat="1" applyFont="1" applyFill="1" applyBorder="1" applyAlignment="1">
      <alignment horizontal="right" vertical="center"/>
    </xf>
    <xf numFmtId="0" fontId="14" fillId="0" borderId="11" xfId="0" applyFont="1" applyBorder="1" applyAlignment="1">
      <alignment horizontal="right" vertical="center" wrapText="1"/>
    </xf>
    <xf numFmtId="38" fontId="30" fillId="0" borderId="4" xfId="2" applyFont="1" applyFill="1" applyBorder="1">
      <alignment vertical="center"/>
    </xf>
    <xf numFmtId="38" fontId="14" fillId="0" borderId="0" xfId="0" applyNumberFormat="1" applyFont="1" applyBorder="1" applyAlignment="1">
      <alignment horizontal="right" vertical="center" wrapText="1"/>
    </xf>
    <xf numFmtId="38" fontId="30" fillId="0" borderId="0" xfId="2" applyFont="1" applyFill="1" applyBorder="1">
      <alignment vertical="center"/>
    </xf>
    <xf numFmtId="38" fontId="30" fillId="0" borderId="0" xfId="2" applyFont="1" applyFill="1" applyBorder="1" applyAlignment="1">
      <alignment horizontal="right" vertical="center"/>
    </xf>
    <xf numFmtId="38" fontId="30" fillId="0" borderId="0" xfId="2" applyFont="1" applyFill="1" applyBorder="1" applyAlignment="1">
      <alignment horizontal="center" vertical="center"/>
    </xf>
    <xf numFmtId="38" fontId="14" fillId="0" borderId="0" xfId="0" applyNumberFormat="1" applyFont="1" applyBorder="1">
      <alignment vertical="center"/>
    </xf>
    <xf numFmtId="0" fontId="24" fillId="0" borderId="0" xfId="0" applyFont="1" applyAlignment="1">
      <alignment horizontal="justify" vertical="center" wrapText="1"/>
    </xf>
    <xf numFmtId="0" fontId="21" fillId="0" borderId="0" xfId="0" applyFont="1" applyAlignment="1">
      <alignment horizontal="justify" vertical="center"/>
    </xf>
    <xf numFmtId="0" fontId="14" fillId="0" borderId="4" xfId="0" applyFont="1" applyBorder="1" applyAlignment="1">
      <alignment horizontal="right" vertical="center" shrinkToFit="1"/>
    </xf>
    <xf numFmtId="0" fontId="14" fillId="0" borderId="0" xfId="0" applyFont="1" applyBorder="1" applyAlignment="1">
      <alignment horizontal="right" vertical="center"/>
    </xf>
    <xf numFmtId="0" fontId="14" fillId="0" borderId="0" xfId="3" applyFont="1" applyAlignment="1">
      <alignment horizontal="left"/>
    </xf>
    <xf numFmtId="0" fontId="14" fillId="0" borderId="2" xfId="0" applyFont="1" applyBorder="1" applyAlignment="1">
      <alignment horizontal="right" vertical="center"/>
    </xf>
    <xf numFmtId="0" fontId="14" fillId="0" borderId="11" xfId="0" applyFont="1" applyBorder="1" applyAlignment="1">
      <alignment horizontal="right" vertical="center" wrapText="1"/>
    </xf>
    <xf numFmtId="0" fontId="34" fillId="0" borderId="30" xfId="0" applyFont="1" applyBorder="1" applyAlignment="1">
      <alignment horizontal="center" vertical="center"/>
    </xf>
    <xf numFmtId="0" fontId="36" fillId="0" borderId="0" xfId="0" applyFont="1">
      <alignment vertical="center"/>
    </xf>
    <xf numFmtId="38" fontId="38" fillId="0" borderId="15" xfId="2" applyFont="1" applyFill="1" applyBorder="1">
      <alignment vertical="center"/>
    </xf>
    <xf numFmtId="38" fontId="38" fillId="0" borderId="15" xfId="2" applyFont="1" applyFill="1" applyBorder="1" applyAlignment="1">
      <alignment horizontal="right" vertical="center"/>
    </xf>
    <xf numFmtId="176" fontId="38" fillId="0" borderId="15" xfId="2" applyNumberFormat="1" applyFont="1" applyFill="1" applyBorder="1" applyAlignment="1">
      <alignment horizontal="right" vertical="center"/>
    </xf>
    <xf numFmtId="0" fontId="14" fillId="0" borderId="0" xfId="0" applyFont="1" applyAlignment="1">
      <alignment horizontal="left" vertical="center"/>
    </xf>
    <xf numFmtId="0" fontId="39" fillId="0" borderId="0" xfId="0" applyFont="1">
      <alignment vertical="center"/>
    </xf>
    <xf numFmtId="176" fontId="14" fillId="0" borderId="10" xfId="0" applyNumberFormat="1" applyFont="1" applyBorder="1" applyAlignment="1">
      <alignment horizontal="right" vertical="center"/>
    </xf>
    <xf numFmtId="58" fontId="34" fillId="0" borderId="0" xfId="0" applyNumberFormat="1" applyFont="1" applyAlignment="1">
      <alignment horizontal="right" vertical="center"/>
    </xf>
    <xf numFmtId="0" fontId="34" fillId="0" borderId="3" xfId="0" applyFont="1" applyBorder="1" applyAlignment="1">
      <alignment horizontal="left" vertical="center"/>
    </xf>
    <xf numFmtId="0" fontId="36" fillId="0" borderId="3" xfId="0" applyFont="1" applyBorder="1" applyAlignment="1">
      <alignment horizontal="left" vertical="center"/>
    </xf>
    <xf numFmtId="0" fontId="34" fillId="0" borderId="1" xfId="0" applyFont="1" applyBorder="1" applyAlignment="1">
      <alignment horizontal="left" vertical="center" shrinkToFit="1"/>
    </xf>
    <xf numFmtId="0" fontId="36" fillId="0" borderId="1" xfId="0" applyFont="1" applyBorder="1" applyAlignment="1">
      <alignment vertical="center" shrinkToFit="1"/>
    </xf>
    <xf numFmtId="0" fontId="0" fillId="0" borderId="0" xfId="0" applyAlignment="1">
      <alignment horizontal="left" vertical="center" wrapText="1"/>
    </xf>
    <xf numFmtId="0" fontId="34" fillId="0" borderId="1" xfId="0" applyFont="1" applyBorder="1" applyAlignment="1">
      <alignment vertical="center" shrinkToFit="1"/>
    </xf>
    <xf numFmtId="57" fontId="36" fillId="0" borderId="1" xfId="0" applyNumberFormat="1" applyFont="1" applyBorder="1" applyAlignment="1">
      <alignment vertical="center" shrinkToFit="1"/>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32" fillId="3" borderId="33" xfId="0" applyFont="1" applyFill="1" applyBorder="1" applyAlignment="1">
      <alignment horizontal="center" vertical="center"/>
    </xf>
    <xf numFmtId="0" fontId="32" fillId="3" borderId="36" xfId="0" applyFont="1" applyFill="1" applyBorder="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35"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shrinkToFit="1"/>
    </xf>
    <xf numFmtId="0" fontId="12" fillId="0" borderId="1" xfId="0" applyFont="1" applyBorder="1" applyAlignment="1">
      <alignment horizontal="center" vertical="center" shrinkToFit="1"/>
    </xf>
    <xf numFmtId="0" fontId="24" fillId="0" borderId="39" xfId="0" applyFont="1" applyBorder="1" applyAlignment="1">
      <alignment horizontal="justify" vertical="center" wrapText="1"/>
    </xf>
    <xf numFmtId="0" fontId="24" fillId="0" borderId="37" xfId="0" applyFont="1"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4" fillId="0" borderId="4" xfId="0" applyFont="1" applyBorder="1" applyAlignment="1">
      <alignment horizontal="right"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3" applyFont="1" applyBorder="1" applyAlignment="1">
      <alignment horizontal="center" wrapText="1"/>
    </xf>
    <xf numFmtId="0" fontId="14" fillId="0" borderId="12" xfId="3" applyFont="1" applyBorder="1" applyAlignment="1">
      <alignment horizontal="center"/>
    </xf>
    <xf numFmtId="0" fontId="14" fillId="0" borderId="15" xfId="3" applyFont="1" applyBorder="1" applyAlignment="1">
      <alignment horizontal="center"/>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10" xfId="3" applyFont="1" applyBorder="1" applyAlignment="1">
      <alignment horizontal="center" vertical="center" wrapText="1"/>
    </xf>
    <xf numFmtId="0" fontId="14" fillId="0" borderId="12" xfId="3" applyFont="1" applyBorder="1" applyAlignment="1">
      <alignment horizontal="center" vertical="center" wrapText="1"/>
    </xf>
    <xf numFmtId="176" fontId="14" fillId="0" borderId="10" xfId="3" quotePrefix="1" applyNumberFormat="1" applyFont="1" applyBorder="1" applyAlignment="1">
      <alignment horizontal="center" vertical="center"/>
    </xf>
    <xf numFmtId="176" fontId="14" fillId="0" borderId="15" xfId="3" quotePrefix="1" applyNumberFormat="1" applyFont="1" applyBorder="1" applyAlignment="1">
      <alignment horizontal="center" vertical="center"/>
    </xf>
    <xf numFmtId="0" fontId="14" fillId="0" borderId="40" xfId="0" applyFont="1" applyBorder="1" applyAlignment="1">
      <alignment horizontal="right" vertical="center" wrapText="1"/>
    </xf>
    <xf numFmtId="0" fontId="14" fillId="0" borderId="41" xfId="0" applyFont="1" applyBorder="1" applyAlignment="1">
      <alignment horizontal="right" vertical="center" wrapText="1"/>
    </xf>
    <xf numFmtId="0" fontId="14" fillId="0" borderId="8" xfId="3" applyFont="1" applyBorder="1" applyAlignment="1">
      <alignment horizontal="center" vertical="center"/>
    </xf>
    <xf numFmtId="0" fontId="14" fillId="0" borderId="7" xfId="3" applyFont="1" applyBorder="1" applyAlignment="1">
      <alignment horizontal="center" vertical="center"/>
    </xf>
    <xf numFmtId="0" fontId="14" fillId="0" borderId="9" xfId="3" applyFont="1" applyBorder="1" applyAlignment="1">
      <alignment horizontal="center" vertical="center"/>
    </xf>
    <xf numFmtId="0" fontId="14" fillId="0" borderId="11" xfId="3" applyFont="1" applyBorder="1" applyAlignment="1">
      <alignment horizontal="center" vertical="center"/>
    </xf>
    <xf numFmtId="0" fontId="14" fillId="0" borderId="0" xfId="3" applyFont="1" applyBorder="1" applyAlignment="1">
      <alignment horizontal="center" vertical="center"/>
    </xf>
    <xf numFmtId="0" fontId="14" fillId="0" borderId="5" xfId="3" applyFont="1" applyBorder="1" applyAlignment="1">
      <alignment horizontal="center" vertical="center"/>
    </xf>
    <xf numFmtId="0" fontId="14" fillId="0" borderId="13" xfId="3" applyFont="1" applyBorder="1" applyAlignment="1">
      <alignment horizontal="center" vertical="center"/>
    </xf>
    <xf numFmtId="0" fontId="14" fillId="0" borderId="4" xfId="3" applyFont="1" applyBorder="1" applyAlignment="1">
      <alignment horizontal="center" vertical="center"/>
    </xf>
    <xf numFmtId="0" fontId="14" fillId="0" borderId="14" xfId="3" applyFont="1" applyBorder="1" applyAlignment="1">
      <alignment horizontal="center" vertical="center"/>
    </xf>
    <xf numFmtId="0" fontId="14" fillId="0" borderId="8"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13" xfId="3" applyFont="1" applyBorder="1" applyAlignment="1">
      <alignment horizontal="right" vertical="center" wrapText="1"/>
    </xf>
    <xf numFmtId="0" fontId="14" fillId="0" borderId="4" xfId="3" applyFont="1" applyBorder="1" applyAlignment="1">
      <alignment horizontal="right" vertical="center" wrapText="1"/>
    </xf>
    <xf numFmtId="176" fontId="14" fillId="0" borderId="8"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1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9" xfId="0" applyNumberFormat="1" applyFont="1" applyBorder="1" applyAlignment="1">
      <alignment horizontal="right" vertical="center"/>
    </xf>
    <xf numFmtId="176" fontId="14" fillId="0" borderId="13" xfId="3" applyNumberFormat="1" applyFont="1" applyBorder="1" applyAlignment="1">
      <alignment horizontal="right" vertical="center"/>
    </xf>
    <xf numFmtId="176" fontId="14" fillId="0" borderId="14" xfId="3" applyNumberFormat="1" applyFont="1" applyBorder="1" applyAlignment="1">
      <alignment horizontal="righ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38" fontId="14" fillId="0" borderId="13" xfId="0" applyNumberFormat="1" applyFont="1" applyBorder="1" applyAlignment="1">
      <alignment horizontal="right" vertical="center" wrapText="1"/>
    </xf>
    <xf numFmtId="38" fontId="14" fillId="0" borderId="4" xfId="0" applyNumberFormat="1" applyFont="1" applyBorder="1" applyAlignment="1">
      <alignment horizontal="right" vertical="center" wrapText="1"/>
    </xf>
    <xf numFmtId="38" fontId="14" fillId="0" borderId="14" xfId="0" applyNumberFormat="1" applyFont="1" applyBorder="1" applyAlignment="1">
      <alignment horizontal="righ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right" vertical="center" wrapText="1"/>
    </xf>
    <xf numFmtId="0" fontId="14" fillId="0" borderId="7" xfId="0" applyFont="1" applyBorder="1" applyAlignment="1">
      <alignment horizontal="right" vertical="center" wrapText="1"/>
    </xf>
    <xf numFmtId="0" fontId="14" fillId="0" borderId="9" xfId="0" applyFont="1" applyBorder="1" applyAlignment="1">
      <alignment horizontal="right" vertical="center" wrapText="1"/>
    </xf>
    <xf numFmtId="38" fontId="30" fillId="0" borderId="34" xfId="2" applyFont="1" applyFill="1" applyBorder="1" applyAlignment="1">
      <alignment horizontal="right" vertical="center"/>
    </xf>
    <xf numFmtId="38" fontId="30" fillId="0" borderId="36" xfId="2" applyFont="1" applyFill="1" applyBorder="1" applyAlignment="1">
      <alignment horizontal="right"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38" fontId="30" fillId="0" borderId="4" xfId="2" applyFont="1" applyFill="1" applyBorder="1" applyAlignment="1">
      <alignment horizontal="center" vertical="center"/>
    </xf>
    <xf numFmtId="38" fontId="30" fillId="0" borderId="14" xfId="2" applyFont="1" applyFill="1" applyBorder="1" applyAlignment="1">
      <alignment horizontal="center" vertical="center"/>
    </xf>
    <xf numFmtId="0" fontId="14" fillId="0" borderId="27" xfId="0" applyFont="1" applyBorder="1" applyAlignment="1">
      <alignment horizontal="right" vertical="center"/>
    </xf>
    <xf numFmtId="0" fontId="14" fillId="0" borderId="29" xfId="0" applyFont="1" applyBorder="1" applyAlignment="1">
      <alignment horizontal="right" vertical="center"/>
    </xf>
    <xf numFmtId="0" fontId="14" fillId="0" borderId="0" xfId="0" applyFont="1" applyBorder="1" applyAlignment="1">
      <alignment horizontal="right" vertical="center"/>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xf numFmtId="3" fontId="38" fillId="0" borderId="1" xfId="0" applyNumberFormat="1" applyFont="1" applyBorder="1" applyAlignment="1">
      <alignment horizontal="right" vertical="center"/>
    </xf>
    <xf numFmtId="3" fontId="38" fillId="0" borderId="2" xfId="0" applyNumberFormat="1" applyFont="1" applyBorder="1" applyAlignment="1">
      <alignment horizontal="right" vertical="center"/>
    </xf>
    <xf numFmtId="3" fontId="38" fillId="0" borderId="3" xfId="0" applyNumberFormat="1" applyFont="1" applyBorder="1" applyAlignment="1">
      <alignment horizontal="right" vertical="center"/>
    </xf>
    <xf numFmtId="0" fontId="14" fillId="0" borderId="0" xfId="3" applyFont="1" applyAlignment="1">
      <alignment horizontal="left"/>
    </xf>
    <xf numFmtId="38" fontId="30" fillId="0" borderId="10" xfId="2" quotePrefix="1" applyFont="1" applyFill="1" applyBorder="1" applyAlignment="1">
      <alignment horizontal="center" vertical="center"/>
    </xf>
    <xf numFmtId="38" fontId="30" fillId="0" borderId="12" xfId="2" quotePrefix="1" applyFont="1" applyFill="1" applyBorder="1" applyAlignment="1">
      <alignment horizontal="center" vertical="center"/>
    </xf>
    <xf numFmtId="38" fontId="30" fillId="0" borderId="15" xfId="2" quotePrefix="1" applyFont="1" applyFill="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176" fontId="38" fillId="0" borderId="13" xfId="0" applyNumberFormat="1" applyFont="1" applyBorder="1" applyAlignment="1">
      <alignment horizontal="center" vertical="center"/>
    </xf>
    <xf numFmtId="176" fontId="38" fillId="0" borderId="4" xfId="0" applyNumberFormat="1" applyFont="1" applyBorder="1" applyAlignment="1">
      <alignment horizontal="center" vertical="center"/>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center" vertical="center"/>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4" fillId="0" borderId="2" xfId="0" applyFont="1" applyBorder="1" applyAlignment="1">
      <alignment horizontal="right" vertical="center"/>
    </xf>
    <xf numFmtId="0" fontId="14" fillId="0" borderId="6" xfId="0" applyFont="1" applyBorder="1" applyAlignment="1">
      <alignment horizontal="right" vertical="center"/>
    </xf>
    <xf numFmtId="0" fontId="14" fillId="0" borderId="11" xfId="0" applyFont="1" applyBorder="1" applyAlignment="1">
      <alignment horizontal="right" vertical="center" wrapText="1"/>
    </xf>
    <xf numFmtId="0" fontId="14" fillId="0" borderId="0" xfId="0" applyFont="1" applyBorder="1" applyAlignment="1">
      <alignment horizontal="right" vertical="center" wrapText="1"/>
    </xf>
    <xf numFmtId="38" fontId="38" fillId="0" borderId="13" xfId="2" applyFont="1" applyFill="1" applyBorder="1" applyAlignment="1">
      <alignment horizontal="right" vertical="center"/>
    </xf>
    <xf numFmtId="38" fontId="38" fillId="0" borderId="4" xfId="2" applyFont="1" applyFill="1" applyBorder="1" applyAlignment="1">
      <alignment horizontal="right"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176" fontId="13" fillId="0" borderId="8"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3" xfId="0" applyNumberFormat="1" applyFont="1" applyBorder="1" applyAlignment="1">
      <alignment horizontal="center" vertical="center"/>
    </xf>
    <xf numFmtId="176" fontId="13" fillId="0" borderId="4" xfId="0" applyNumberFormat="1" applyFont="1" applyBorder="1" applyAlignment="1">
      <alignment horizontal="center" vertical="center"/>
    </xf>
    <xf numFmtId="38" fontId="30" fillId="0" borderId="13" xfId="2" applyFont="1" applyFill="1" applyBorder="1" applyAlignment="1">
      <alignment horizontal="right" vertical="center"/>
    </xf>
    <xf numFmtId="38" fontId="30" fillId="0" borderId="4" xfId="2" applyFont="1" applyFill="1" applyBorder="1" applyAlignment="1">
      <alignment horizontal="right" vertical="center"/>
    </xf>
    <xf numFmtId="176" fontId="13" fillId="0" borderId="7" xfId="0" applyNumberFormat="1" applyFont="1" applyBorder="1" applyAlignment="1">
      <alignment horizontal="right" vertical="center"/>
    </xf>
    <xf numFmtId="0" fontId="14" fillId="0" borderId="5" xfId="3" applyFont="1" applyBorder="1" applyAlignment="1">
      <alignment horizontal="center" vertical="center" wrapText="1"/>
    </xf>
    <xf numFmtId="0" fontId="14" fillId="0" borderId="14" xfId="3" applyFont="1" applyBorder="1" applyAlignment="1">
      <alignment horizontal="right" vertical="center" wrapText="1"/>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30" fillId="0" borderId="10" xfId="0" applyFont="1" applyBorder="1" applyAlignment="1">
      <alignment horizontal="center" vertical="center"/>
    </xf>
    <xf numFmtId="0" fontId="30" fillId="0" borderId="15" xfId="0" applyFont="1" applyBorder="1" applyAlignment="1">
      <alignment horizontal="center" vertical="center"/>
    </xf>
    <xf numFmtId="3" fontId="38" fillId="0" borderId="4" xfId="0" applyNumberFormat="1" applyFont="1" applyBorder="1" applyAlignment="1">
      <alignment horizontal="right" vertical="center"/>
    </xf>
    <xf numFmtId="3" fontId="38" fillId="0" borderId="14" xfId="0" applyNumberFormat="1" applyFont="1" applyBorder="1" applyAlignment="1">
      <alignment horizontal="right" vertical="center"/>
    </xf>
    <xf numFmtId="38" fontId="30" fillId="0" borderId="14" xfId="2" applyFont="1" applyFill="1" applyBorder="1" applyAlignment="1">
      <alignment horizontal="right"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4"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0" fillId="0" borderId="1" xfId="0" applyBorder="1" applyAlignment="1">
      <alignment horizontal="left" vertical="center" wrapText="1"/>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23" fillId="0" borderId="0" xfId="0" applyFont="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cellXfs>
  <cellStyles count="4">
    <cellStyle name="桁区切り" xfId="2" builtinId="6"/>
    <cellStyle name="標準" xfId="0" builtinId="0"/>
    <cellStyle name="標準 2" xfId="1" xr:uid="{6D32CDE6-9F71-4E7F-8F03-9200C39B8747}"/>
    <cellStyle name="標準 3" xfId="3" xr:uid="{4013EFA8-FF0D-4CC7-B16C-E17943986ED0}"/>
  </cellStyles>
  <dxfs count="1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323850</xdr:colOff>
      <xdr:row>12</xdr:row>
      <xdr:rowOff>104775</xdr:rowOff>
    </xdr:from>
    <xdr:to>
      <xdr:col>17</xdr:col>
      <xdr:colOff>169209</xdr:colOff>
      <xdr:row>20</xdr:row>
      <xdr:rowOff>22411</xdr:rowOff>
    </xdr:to>
    <xdr:sp macro="" textlink="">
      <xdr:nvSpPr>
        <xdr:cNvPr id="11" name="テキスト ボックス 10">
          <a:extLst>
            <a:ext uri="{FF2B5EF4-FFF2-40B4-BE49-F238E27FC236}">
              <a16:creationId xmlns:a16="http://schemas.microsoft.com/office/drawing/2014/main" id="{1C51AB5B-FBD3-439D-BB47-79A6E29387FC}"/>
            </a:ext>
          </a:extLst>
        </xdr:cNvPr>
        <xdr:cNvSpPr txBox="1"/>
      </xdr:nvSpPr>
      <xdr:spPr>
        <a:xfrm>
          <a:off x="5810250" y="3752850"/>
          <a:ext cx="6017559"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各シート</a:t>
          </a:r>
          <a:r>
            <a:rPr kumimoji="1" lang="ja-JP" altLang="en-US" sz="2000"/>
            <a:t>に入力例が記載されておりますので、</a:t>
          </a:r>
          <a:endParaRPr kumimoji="1" lang="en-US" altLang="ja-JP" sz="2000"/>
        </a:p>
        <a:p>
          <a:pPr algn="ctr"/>
          <a:r>
            <a:rPr kumimoji="1" lang="ja-JP" altLang="en-US" sz="2000"/>
            <a:t>申請前に一度ご確認ください（申請者が入力すべき部分は</a:t>
          </a:r>
          <a:r>
            <a:rPr kumimoji="1" lang="ja-JP" altLang="en-US" sz="2000">
              <a:solidFill>
                <a:srgbClr val="FF0000"/>
              </a:solidFill>
            </a:rPr>
            <a:t>赤文字</a:t>
          </a:r>
          <a:r>
            <a:rPr kumimoji="1" lang="ja-JP" altLang="en-US" sz="2000"/>
            <a:t>にしています。）</a:t>
          </a:r>
          <a:endParaRPr kumimoji="1" lang="en-US" altLang="ja-JP" sz="2000"/>
        </a:p>
      </xdr:txBody>
    </xdr:sp>
    <xdr:clientData/>
  </xdr:twoCellAnchor>
  <xdr:twoCellAnchor>
    <xdr:from>
      <xdr:col>7</xdr:col>
      <xdr:colOff>254000</xdr:colOff>
      <xdr:row>22</xdr:row>
      <xdr:rowOff>0</xdr:rowOff>
    </xdr:from>
    <xdr:to>
      <xdr:col>8</xdr:col>
      <xdr:colOff>520700</xdr:colOff>
      <xdr:row>25</xdr:row>
      <xdr:rowOff>228600</xdr:rowOff>
    </xdr:to>
    <xdr:sp macro="" textlink="">
      <xdr:nvSpPr>
        <xdr:cNvPr id="10" name="右中かっこ 9">
          <a:extLst>
            <a:ext uri="{FF2B5EF4-FFF2-40B4-BE49-F238E27FC236}">
              <a16:creationId xmlns:a16="http://schemas.microsoft.com/office/drawing/2014/main" id="{EF69911F-B853-49DF-B320-25C318A253FB}"/>
            </a:ext>
          </a:extLst>
        </xdr:cNvPr>
        <xdr:cNvSpPr/>
      </xdr:nvSpPr>
      <xdr:spPr>
        <a:xfrm>
          <a:off x="5054600" y="6648450"/>
          <a:ext cx="952500" cy="1143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625476</xdr:colOff>
      <xdr:row>22</xdr:row>
      <xdr:rowOff>123825</xdr:rowOff>
    </xdr:from>
    <xdr:to>
      <xdr:col>11</xdr:col>
      <xdr:colOff>447676</xdr:colOff>
      <xdr:row>25</xdr:row>
      <xdr:rowOff>38100</xdr:rowOff>
    </xdr:to>
    <xdr:sp macro="" textlink="">
      <xdr:nvSpPr>
        <xdr:cNvPr id="12" name="テキスト ボックス 11">
          <a:extLst>
            <a:ext uri="{FF2B5EF4-FFF2-40B4-BE49-F238E27FC236}">
              <a16:creationId xmlns:a16="http://schemas.microsoft.com/office/drawing/2014/main" id="{43408495-42D7-4B65-B762-7AC826138425}"/>
            </a:ext>
          </a:extLst>
        </xdr:cNvPr>
        <xdr:cNvSpPr txBox="1"/>
      </xdr:nvSpPr>
      <xdr:spPr>
        <a:xfrm>
          <a:off x="6111876" y="6772275"/>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515470</xdr:colOff>
      <xdr:row>7</xdr:row>
      <xdr:rowOff>212911</xdr:rowOff>
    </xdr:from>
    <xdr:to>
      <xdr:col>12</xdr:col>
      <xdr:colOff>1322294</xdr:colOff>
      <xdr:row>14</xdr:row>
      <xdr:rowOff>33617</xdr:rowOff>
    </xdr:to>
    <xdr:sp macro="" textlink="">
      <xdr:nvSpPr>
        <xdr:cNvPr id="2" name="テキスト ボックス 1">
          <a:extLst>
            <a:ext uri="{FF2B5EF4-FFF2-40B4-BE49-F238E27FC236}">
              <a16:creationId xmlns:a16="http://schemas.microsoft.com/office/drawing/2014/main" id="{C6D41809-40CF-4E26-BE77-4B307DD907F8}"/>
            </a:ext>
          </a:extLst>
        </xdr:cNvPr>
        <xdr:cNvSpPr txBox="1"/>
      </xdr:nvSpPr>
      <xdr:spPr>
        <a:xfrm>
          <a:off x="8583705" y="2162735"/>
          <a:ext cx="5804648" cy="2465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例１：</a:t>
          </a:r>
          <a:endParaRPr kumimoji="1" lang="en-US" altLang="ja-JP" sz="1800"/>
        </a:p>
        <a:p>
          <a:r>
            <a:rPr kumimoji="1" lang="ja-JP" altLang="en-US" sz="1800"/>
            <a:t>・見守り機器５万円</a:t>
          </a:r>
          <a:r>
            <a:rPr kumimoji="1" lang="en-US" altLang="ja-JP" sz="1800"/>
            <a:t>×</a:t>
          </a:r>
          <a:r>
            <a:rPr kumimoji="1" lang="ja-JP" altLang="en-US" sz="1800"/>
            <a:t>２０台＋サーバーＰＣ１５万円</a:t>
          </a:r>
          <a:r>
            <a:rPr kumimoji="1" lang="en-US" altLang="ja-JP" sz="1800"/>
            <a:t>×</a:t>
          </a:r>
          <a:r>
            <a:rPr kumimoji="1" lang="ja-JP" altLang="en-US" sz="1800"/>
            <a:t>２台：総額１３０万円</a:t>
          </a:r>
          <a:endParaRPr kumimoji="1" lang="en-US" altLang="ja-JP" sz="1800"/>
        </a:p>
        <a:p>
          <a:r>
            <a:rPr kumimoji="1" lang="ja-JP" altLang="en-US" sz="1800"/>
            <a:t>・インカム３万円</a:t>
          </a:r>
          <a:r>
            <a:rPr kumimoji="1" lang="en-US" altLang="ja-JP" sz="1800"/>
            <a:t>×</a:t>
          </a:r>
          <a:r>
            <a:rPr kumimoji="1" lang="ja-JP" altLang="en-US" sz="1800"/>
            <a:t>２０台：総額６０万円</a:t>
          </a:r>
        </a:p>
        <a:p>
          <a:r>
            <a:rPr kumimoji="1" lang="ja-JP" altLang="en-US" sz="1800"/>
            <a:t>・配膳ロボット１００万円</a:t>
          </a:r>
          <a:r>
            <a:rPr kumimoji="1" lang="en-US" altLang="ja-JP" sz="1800"/>
            <a:t>×</a:t>
          </a:r>
          <a:r>
            <a:rPr kumimoji="1" lang="ja-JP" altLang="en-US" sz="1800"/>
            <a:t>１台</a:t>
          </a:r>
          <a:endParaRPr kumimoji="1" lang="en-US" altLang="ja-JP" sz="1800"/>
        </a:p>
        <a:p>
          <a:r>
            <a:rPr kumimoji="1" lang="ja-JP" altLang="en-US" sz="1800"/>
            <a:t>・コンサルタント１０万円　のケース</a:t>
          </a:r>
          <a:endParaRPr kumimoji="1" lang="en-US" altLang="ja-JP" sz="1800"/>
        </a:p>
      </xdr:txBody>
    </xdr:sp>
    <xdr:clientData/>
  </xdr:twoCellAnchor>
  <xdr:twoCellAnchor>
    <xdr:from>
      <xdr:col>5</xdr:col>
      <xdr:colOff>963706</xdr:colOff>
      <xdr:row>23</xdr:row>
      <xdr:rowOff>437029</xdr:rowOff>
    </xdr:from>
    <xdr:to>
      <xdr:col>9</xdr:col>
      <xdr:colOff>179294</xdr:colOff>
      <xdr:row>27</xdr:row>
      <xdr:rowOff>515470</xdr:rowOff>
    </xdr:to>
    <xdr:sp macro="" textlink="">
      <xdr:nvSpPr>
        <xdr:cNvPr id="3" name="吹き出し: 角を丸めた四角形 2">
          <a:extLst>
            <a:ext uri="{FF2B5EF4-FFF2-40B4-BE49-F238E27FC236}">
              <a16:creationId xmlns:a16="http://schemas.microsoft.com/office/drawing/2014/main" id="{2D55E57A-FAD0-DF72-56F9-F3E86A319496}"/>
            </a:ext>
          </a:extLst>
        </xdr:cNvPr>
        <xdr:cNvSpPr/>
      </xdr:nvSpPr>
      <xdr:spPr>
        <a:xfrm>
          <a:off x="5423647" y="9177617"/>
          <a:ext cx="4101353" cy="1692088"/>
        </a:xfrm>
        <a:prstGeom prst="wedgeRoundRectCallout">
          <a:avLst>
            <a:gd name="adj1" fmla="val -42687"/>
            <a:gd name="adj2" fmla="val 6581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インカムと配膳ロボットがどちらも「その他」なので合計額１６０万円を合計台数２１台で割った額を</a:t>
          </a:r>
          <a:r>
            <a:rPr kumimoji="1" lang="en-US" altLang="ja-JP" sz="1600"/>
            <a:t>B</a:t>
          </a:r>
          <a:r>
            <a:rPr kumimoji="1" lang="ja-JP" altLang="en-US" sz="1600"/>
            <a:t>その他の</a:t>
          </a:r>
          <a:r>
            <a:rPr kumimoji="1" lang="en-US" altLang="ja-JP" sz="1600"/>
            <a:t>a</a:t>
          </a:r>
          <a:r>
            <a:rPr kumimoji="1" lang="ja-JP" altLang="en-US" sz="1600"/>
            <a:t>のセルに入力する</a:t>
          </a:r>
        </a:p>
      </xdr:txBody>
    </xdr:sp>
    <xdr:clientData/>
  </xdr:twoCellAnchor>
  <xdr:twoCellAnchor>
    <xdr:from>
      <xdr:col>4</xdr:col>
      <xdr:colOff>1053354</xdr:colOff>
      <xdr:row>8</xdr:row>
      <xdr:rowOff>89647</xdr:rowOff>
    </xdr:from>
    <xdr:to>
      <xdr:col>8</xdr:col>
      <xdr:colOff>526679</xdr:colOff>
      <xdr:row>13</xdr:row>
      <xdr:rowOff>44823</xdr:rowOff>
    </xdr:to>
    <xdr:sp macro="" textlink="">
      <xdr:nvSpPr>
        <xdr:cNvPr id="5" name="吹き出し: 角を丸めた四角形 4">
          <a:extLst>
            <a:ext uri="{FF2B5EF4-FFF2-40B4-BE49-F238E27FC236}">
              <a16:creationId xmlns:a16="http://schemas.microsoft.com/office/drawing/2014/main" id="{312C9062-AB6C-44B2-97A1-227F69A2A788}"/>
            </a:ext>
          </a:extLst>
        </xdr:cNvPr>
        <xdr:cNvSpPr/>
      </xdr:nvSpPr>
      <xdr:spPr>
        <a:xfrm>
          <a:off x="3899648" y="2263588"/>
          <a:ext cx="4695266" cy="1804147"/>
        </a:xfrm>
        <a:prstGeom prst="wedgeRoundRectCallout">
          <a:avLst>
            <a:gd name="adj1" fmla="val -22162"/>
            <a:gd name="adj2" fmla="val 8755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サーバー</a:t>
          </a:r>
          <a:r>
            <a:rPr kumimoji="1" lang="en-US" altLang="ja-JP" sz="1600"/>
            <a:t>PC</a:t>
          </a:r>
          <a:r>
            <a:rPr kumimoji="1" lang="ja-JP" altLang="en-US" sz="1600"/>
            <a:t>は付帯費用の上限額１０万円を超えているため、付帯費用の総額は２０万円と見なす。見守り機器の総額は１００万円なので、総額１２０万円を２０台で割った額が入る</a:t>
          </a:r>
        </a:p>
      </xdr:txBody>
    </xdr:sp>
    <xdr:clientData/>
  </xdr:twoCellAnchor>
  <xdr:twoCellAnchor>
    <xdr:from>
      <xdr:col>8</xdr:col>
      <xdr:colOff>44823</xdr:colOff>
      <xdr:row>50</xdr:row>
      <xdr:rowOff>22413</xdr:rowOff>
    </xdr:from>
    <xdr:to>
      <xdr:col>9</xdr:col>
      <xdr:colOff>571499</xdr:colOff>
      <xdr:row>52</xdr:row>
      <xdr:rowOff>33618</xdr:rowOff>
    </xdr:to>
    <xdr:cxnSp macro="">
      <xdr:nvCxnSpPr>
        <xdr:cNvPr id="8" name="直線矢印コネクタ 7">
          <a:extLst>
            <a:ext uri="{FF2B5EF4-FFF2-40B4-BE49-F238E27FC236}">
              <a16:creationId xmlns:a16="http://schemas.microsoft.com/office/drawing/2014/main" id="{7EF44352-ECA1-3FFF-0327-0167192F97F9}"/>
            </a:ext>
          </a:extLst>
        </xdr:cNvPr>
        <xdr:cNvCxnSpPr/>
      </xdr:nvCxnSpPr>
      <xdr:spPr>
        <a:xfrm flipH="1">
          <a:off x="8113058" y="18276795"/>
          <a:ext cx="1804147" cy="6387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795617</xdr:colOff>
      <xdr:row>44</xdr:row>
      <xdr:rowOff>638734</xdr:rowOff>
    </xdr:from>
    <xdr:to>
      <xdr:col>12</xdr:col>
      <xdr:colOff>257734</xdr:colOff>
      <xdr:row>48</xdr:row>
      <xdr:rowOff>0</xdr:rowOff>
    </xdr:to>
    <xdr:cxnSp macro="">
      <xdr:nvCxnSpPr>
        <xdr:cNvPr id="9" name="直線矢印コネクタ 8">
          <a:extLst>
            <a:ext uri="{FF2B5EF4-FFF2-40B4-BE49-F238E27FC236}">
              <a16:creationId xmlns:a16="http://schemas.microsoft.com/office/drawing/2014/main" id="{6B4581F9-C5DD-484A-B79E-0B09D7B99810}"/>
            </a:ext>
          </a:extLst>
        </xdr:cNvPr>
        <xdr:cNvCxnSpPr/>
      </xdr:nvCxnSpPr>
      <xdr:spPr>
        <a:xfrm flipV="1">
          <a:off x="11698941" y="16495058"/>
          <a:ext cx="1624852" cy="113179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268941</xdr:colOff>
      <xdr:row>47</xdr:row>
      <xdr:rowOff>291353</xdr:rowOff>
    </xdr:from>
    <xdr:to>
      <xdr:col>11</xdr:col>
      <xdr:colOff>549088</xdr:colOff>
      <xdr:row>50</xdr:row>
      <xdr:rowOff>44824</xdr:rowOff>
    </xdr:to>
    <xdr:sp macro="" textlink="">
      <xdr:nvSpPr>
        <xdr:cNvPr id="12" name="テキスト ボックス 11">
          <a:extLst>
            <a:ext uri="{FF2B5EF4-FFF2-40B4-BE49-F238E27FC236}">
              <a16:creationId xmlns:a16="http://schemas.microsoft.com/office/drawing/2014/main" id="{2F003A58-88A1-B2F2-8FEA-5E0B1C906AEE}"/>
            </a:ext>
          </a:extLst>
        </xdr:cNvPr>
        <xdr:cNvSpPr txBox="1"/>
      </xdr:nvSpPr>
      <xdr:spPr>
        <a:xfrm>
          <a:off x="9614647" y="17615647"/>
          <a:ext cx="2857500" cy="68355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ここが一致するようにする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1456764</xdr:colOff>
      <xdr:row>10</xdr:row>
      <xdr:rowOff>224118</xdr:rowOff>
    </xdr:from>
    <xdr:to>
      <xdr:col>11</xdr:col>
      <xdr:colOff>1086970</xdr:colOff>
      <xdr:row>19</xdr:row>
      <xdr:rowOff>414617</xdr:rowOff>
    </xdr:to>
    <xdr:sp macro="" textlink="">
      <xdr:nvSpPr>
        <xdr:cNvPr id="5" name="テキスト ボックス 4">
          <a:extLst>
            <a:ext uri="{FF2B5EF4-FFF2-40B4-BE49-F238E27FC236}">
              <a16:creationId xmlns:a16="http://schemas.microsoft.com/office/drawing/2014/main" id="{91E5BF59-011F-4A46-A442-5ECB45B86414}"/>
            </a:ext>
          </a:extLst>
        </xdr:cNvPr>
        <xdr:cNvSpPr txBox="1"/>
      </xdr:nvSpPr>
      <xdr:spPr>
        <a:xfrm>
          <a:off x="8057029" y="3204883"/>
          <a:ext cx="4953000" cy="3922058"/>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例２：</a:t>
          </a:r>
          <a:endParaRPr kumimoji="1" lang="en-US" altLang="ja-JP" sz="1800"/>
        </a:p>
        <a:p>
          <a:r>
            <a:rPr kumimoji="1" lang="ja-JP" altLang="en-US" sz="1800"/>
            <a:t>・移乗用リフト１５０万円</a:t>
          </a:r>
          <a:r>
            <a:rPr kumimoji="1" lang="en-US" altLang="ja-JP" sz="1800"/>
            <a:t>×</a:t>
          </a:r>
          <a:r>
            <a:rPr kumimoji="1" lang="ja-JP" altLang="en-US" sz="1800"/>
            <a:t>３台</a:t>
          </a:r>
          <a:endParaRPr kumimoji="1" lang="en-US" altLang="ja-JP" sz="1800"/>
        </a:p>
        <a:p>
          <a:r>
            <a:rPr kumimoji="1" lang="ja-JP" altLang="en-US" sz="1800"/>
            <a:t>・介護ソフト１００万円</a:t>
          </a:r>
          <a:endParaRPr kumimoji="1" lang="en-US" altLang="ja-JP" sz="1800"/>
        </a:p>
        <a:p>
          <a:r>
            <a:rPr kumimoji="1" lang="ja-JP" altLang="en-US" sz="1800"/>
            <a:t>・見守り機器５万円</a:t>
          </a:r>
          <a:r>
            <a:rPr kumimoji="1" lang="en-US" altLang="ja-JP" sz="1800"/>
            <a:t>×</a:t>
          </a:r>
          <a:r>
            <a:rPr kumimoji="1" lang="ja-JP" altLang="en-US" sz="1800"/>
            <a:t>２０台：総額１００万円</a:t>
          </a:r>
          <a:endParaRPr kumimoji="1" lang="en-US" altLang="ja-JP" sz="1800"/>
        </a:p>
        <a:p>
          <a:r>
            <a:rPr kumimoji="1" lang="ja-JP" altLang="en-US" sz="1800"/>
            <a:t>・</a:t>
          </a:r>
          <a:r>
            <a:rPr kumimoji="1" lang="en-US" altLang="ja-JP" sz="1800"/>
            <a:t>wifi</a:t>
          </a:r>
          <a:r>
            <a:rPr kumimoji="1" lang="ja-JP" altLang="en-US" sz="1800"/>
            <a:t>工事５０万円</a:t>
          </a:r>
          <a:endParaRPr kumimoji="1" lang="en-US" altLang="ja-JP" sz="1800"/>
        </a:p>
        <a:p>
          <a:r>
            <a:rPr kumimoji="1" lang="ja-JP" altLang="en-US" sz="1800"/>
            <a:t>・インカム３万円</a:t>
          </a:r>
          <a:r>
            <a:rPr kumimoji="1" lang="en-US" altLang="ja-JP" sz="1800"/>
            <a:t>×</a:t>
          </a:r>
          <a:r>
            <a:rPr kumimoji="1" lang="ja-JP" altLang="en-US" sz="1800"/>
            <a:t>２０台：総額６０万円</a:t>
          </a:r>
          <a:endParaRPr kumimoji="1" lang="en-US" altLang="ja-JP" sz="1800"/>
        </a:p>
        <a:p>
          <a:r>
            <a:rPr kumimoji="1" lang="ja-JP" altLang="en-US" sz="1800"/>
            <a:t>を導入する場合で、</a:t>
          </a:r>
          <a:r>
            <a:rPr kumimoji="1" lang="ja-JP" altLang="en-US" sz="1800" b="1">
              <a:solidFill>
                <a:srgbClr val="FF0000"/>
              </a:solidFill>
            </a:rPr>
            <a:t>リフト以外が全てが連動している場合</a:t>
          </a:r>
          <a:endParaRPr kumimoji="1" lang="en-US" altLang="ja-JP" sz="1800" b="1">
            <a:solidFill>
              <a:srgbClr val="FF0000"/>
            </a:solidFill>
          </a:endParaRPr>
        </a:p>
        <a:p>
          <a:endParaRPr kumimoji="1" lang="en-US" altLang="ja-JP" sz="1800"/>
        </a:p>
        <a:p>
          <a:endParaRPr kumimoji="1" lang="en-US" altLang="ja-JP" sz="1800"/>
        </a:p>
      </xdr:txBody>
    </xdr:sp>
    <xdr:clientData/>
  </xdr:twoCellAnchor>
  <xdr:twoCellAnchor>
    <xdr:from>
      <xdr:col>8</xdr:col>
      <xdr:colOff>134471</xdr:colOff>
      <xdr:row>50</xdr:row>
      <xdr:rowOff>89649</xdr:rowOff>
    </xdr:from>
    <xdr:to>
      <xdr:col>9</xdr:col>
      <xdr:colOff>661147</xdr:colOff>
      <xdr:row>52</xdr:row>
      <xdr:rowOff>100854</xdr:rowOff>
    </xdr:to>
    <xdr:cxnSp macro="">
      <xdr:nvCxnSpPr>
        <xdr:cNvPr id="6" name="直線矢印コネクタ 5">
          <a:extLst>
            <a:ext uri="{FF2B5EF4-FFF2-40B4-BE49-F238E27FC236}">
              <a16:creationId xmlns:a16="http://schemas.microsoft.com/office/drawing/2014/main" id="{7410F9B6-0D85-45C7-8DAA-6806E3F3B918}"/>
            </a:ext>
          </a:extLst>
        </xdr:cNvPr>
        <xdr:cNvCxnSpPr/>
      </xdr:nvCxnSpPr>
      <xdr:spPr>
        <a:xfrm flipH="1">
          <a:off x="8202706" y="18344031"/>
          <a:ext cx="1804147" cy="6387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885265</xdr:colOff>
      <xdr:row>44</xdr:row>
      <xdr:rowOff>705970</xdr:rowOff>
    </xdr:from>
    <xdr:to>
      <xdr:col>12</xdr:col>
      <xdr:colOff>347382</xdr:colOff>
      <xdr:row>48</xdr:row>
      <xdr:rowOff>67236</xdr:rowOff>
    </xdr:to>
    <xdr:cxnSp macro="">
      <xdr:nvCxnSpPr>
        <xdr:cNvPr id="7" name="直線矢印コネクタ 6">
          <a:extLst>
            <a:ext uri="{FF2B5EF4-FFF2-40B4-BE49-F238E27FC236}">
              <a16:creationId xmlns:a16="http://schemas.microsoft.com/office/drawing/2014/main" id="{AAB57CDE-B95C-4164-982C-ED660E946A3F}"/>
            </a:ext>
          </a:extLst>
        </xdr:cNvPr>
        <xdr:cNvCxnSpPr/>
      </xdr:nvCxnSpPr>
      <xdr:spPr>
        <a:xfrm flipV="1">
          <a:off x="11788589" y="16562294"/>
          <a:ext cx="1624852" cy="113179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358589</xdr:colOff>
      <xdr:row>48</xdr:row>
      <xdr:rowOff>56030</xdr:rowOff>
    </xdr:from>
    <xdr:to>
      <xdr:col>11</xdr:col>
      <xdr:colOff>638736</xdr:colOff>
      <xdr:row>50</xdr:row>
      <xdr:rowOff>112060</xdr:rowOff>
    </xdr:to>
    <xdr:sp macro="" textlink="">
      <xdr:nvSpPr>
        <xdr:cNvPr id="8" name="テキスト ボックス 7">
          <a:extLst>
            <a:ext uri="{FF2B5EF4-FFF2-40B4-BE49-F238E27FC236}">
              <a16:creationId xmlns:a16="http://schemas.microsoft.com/office/drawing/2014/main" id="{DD740268-C09F-4C8D-B257-282D42049ACE}"/>
            </a:ext>
          </a:extLst>
        </xdr:cNvPr>
        <xdr:cNvSpPr txBox="1"/>
      </xdr:nvSpPr>
      <xdr:spPr>
        <a:xfrm>
          <a:off x="9704295" y="17682883"/>
          <a:ext cx="2857500" cy="68355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ここが一致するようにする</a:t>
          </a:r>
        </a:p>
      </xdr:txBody>
    </xdr:sp>
    <xdr:clientData/>
  </xdr:twoCellAnchor>
  <xdr:twoCellAnchor>
    <xdr:from>
      <xdr:col>6</xdr:col>
      <xdr:colOff>504265</xdr:colOff>
      <xdr:row>31</xdr:row>
      <xdr:rowOff>33619</xdr:rowOff>
    </xdr:from>
    <xdr:to>
      <xdr:col>9</xdr:col>
      <xdr:colOff>1042147</xdr:colOff>
      <xdr:row>34</xdr:row>
      <xdr:rowOff>67235</xdr:rowOff>
    </xdr:to>
    <xdr:sp macro="" textlink="">
      <xdr:nvSpPr>
        <xdr:cNvPr id="9" name="吹き出し: 角を丸めた四角形 8">
          <a:extLst>
            <a:ext uri="{FF2B5EF4-FFF2-40B4-BE49-F238E27FC236}">
              <a16:creationId xmlns:a16="http://schemas.microsoft.com/office/drawing/2014/main" id="{080010F1-2414-4C25-A80B-96922484D4A3}"/>
            </a:ext>
          </a:extLst>
        </xdr:cNvPr>
        <xdr:cNvSpPr/>
      </xdr:nvSpPr>
      <xdr:spPr>
        <a:xfrm>
          <a:off x="6286500" y="12001501"/>
          <a:ext cx="4101353" cy="1400734"/>
        </a:xfrm>
        <a:prstGeom prst="wedgeRoundRectCallout">
          <a:avLst>
            <a:gd name="adj1" fmla="val -42687"/>
            <a:gd name="adj2" fmla="val 6581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リフト以外の経費を全て合計して入力</a:t>
          </a:r>
          <a:endParaRPr kumimoji="1" lang="en-US" altLang="ja-JP" sz="1600"/>
        </a:p>
        <a:p>
          <a:pPr algn="l"/>
          <a:r>
            <a:rPr kumimoji="1" lang="ja-JP" altLang="en-US" sz="1600"/>
            <a:t>（連動していない場合はＡの区分にそれぞれ区分ごとに入れる）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9AD9ED2C-9F71-1978-5A32-A0291FFB0D9E}"/>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0D41A6BC-B34D-D99B-22D6-01D7CC9DD3BC}"/>
            </a:ext>
          </a:extLst>
        </xdr:cNvPr>
        <xdr:cNvSpPr txBox="1"/>
      </xdr:nvSpPr>
      <xdr:spPr>
        <a:xfrm>
          <a:off x="9958855" y="1338170"/>
          <a:ext cx="1736351" cy="88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1724025</xdr:colOff>
      <xdr:row>43</xdr:row>
      <xdr:rowOff>123825</xdr:rowOff>
    </xdr:from>
    <xdr:to>
      <xdr:col>3</xdr:col>
      <xdr:colOff>1571625</xdr:colOff>
      <xdr:row>53</xdr:row>
      <xdr:rowOff>50986</xdr:rowOff>
    </xdr:to>
    <xdr:sp macro="" textlink="">
      <xdr:nvSpPr>
        <xdr:cNvPr id="4" name="テキスト ボックス 3">
          <a:extLst>
            <a:ext uri="{FF2B5EF4-FFF2-40B4-BE49-F238E27FC236}">
              <a16:creationId xmlns:a16="http://schemas.microsoft.com/office/drawing/2014/main" id="{E14572FB-CAF1-4DBE-AF67-1B8045D5DA11}"/>
            </a:ext>
          </a:extLst>
        </xdr:cNvPr>
        <xdr:cNvSpPr txBox="1"/>
      </xdr:nvSpPr>
      <xdr:spPr>
        <a:xfrm>
          <a:off x="1724025" y="10201275"/>
          <a:ext cx="6848475"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事業所の現状・問題点</a:t>
          </a:r>
          <a:endParaRPr kumimoji="1" lang="en-US" altLang="ja-JP" sz="2000"/>
        </a:p>
        <a:p>
          <a:pPr algn="ctr"/>
          <a:r>
            <a:rPr kumimoji="1" lang="ja-JP" altLang="en-US" sz="2000"/>
            <a:t>・テクノロジー導入によりどう改善が見込めるか</a:t>
          </a:r>
          <a:endParaRPr kumimoji="1" lang="en-US" altLang="ja-JP" sz="2000"/>
        </a:p>
        <a:p>
          <a:pPr algn="ctr"/>
          <a:r>
            <a:rPr kumimoji="1" lang="ja-JP" altLang="en-US" sz="2000"/>
            <a:t>等について、職員の人数や所要時間等</a:t>
          </a:r>
          <a:r>
            <a:rPr kumimoji="1" lang="ja-JP" altLang="en-US" sz="2000">
              <a:solidFill>
                <a:srgbClr val="FF0000"/>
              </a:solidFill>
            </a:rPr>
            <a:t>具体的数値</a:t>
          </a:r>
          <a:r>
            <a:rPr kumimoji="1" lang="ja-JP" altLang="en-US" sz="2000"/>
            <a:t>を用いて説明してください。</a:t>
          </a:r>
          <a:endParaRPr kumimoji="1" lang="en-US" altLang="ja-JP" sz="2000"/>
        </a:p>
      </xdr:txBody>
    </xdr:sp>
    <xdr:clientData/>
  </xdr:twoCellAnchor>
  <xdr:twoCellAnchor>
    <xdr:from>
      <xdr:col>1</xdr:col>
      <xdr:colOff>180975</xdr:colOff>
      <xdr:row>59</xdr:row>
      <xdr:rowOff>133350</xdr:rowOff>
    </xdr:from>
    <xdr:to>
      <xdr:col>4</xdr:col>
      <xdr:colOff>28575</xdr:colOff>
      <xdr:row>63</xdr:row>
      <xdr:rowOff>193861</xdr:rowOff>
    </xdr:to>
    <xdr:sp macro="" textlink="">
      <xdr:nvSpPr>
        <xdr:cNvPr id="5" name="テキスト ボックス 4">
          <a:extLst>
            <a:ext uri="{FF2B5EF4-FFF2-40B4-BE49-F238E27FC236}">
              <a16:creationId xmlns:a16="http://schemas.microsoft.com/office/drawing/2014/main" id="{AC935E60-EF16-44A5-8379-E581346A0CFE}"/>
            </a:ext>
          </a:extLst>
        </xdr:cNvPr>
        <xdr:cNvSpPr txBox="1"/>
      </xdr:nvSpPr>
      <xdr:spPr>
        <a:xfrm>
          <a:off x="2514600" y="14287500"/>
          <a:ext cx="6848475" cy="18131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テクノロジー導入によりどう改善が見込めるか</a:t>
          </a:r>
          <a:endParaRPr kumimoji="1" lang="en-US" altLang="ja-JP" sz="2000"/>
        </a:p>
        <a:p>
          <a:pPr algn="ctr"/>
          <a:r>
            <a:rPr kumimoji="1" lang="ja-JP" altLang="en-US" sz="2000"/>
            <a:t>等について、職員の人数や所要時間等</a:t>
          </a:r>
          <a:r>
            <a:rPr kumimoji="1" lang="ja-JP" altLang="en-US" sz="2000">
              <a:solidFill>
                <a:srgbClr val="FF0000"/>
              </a:solidFill>
            </a:rPr>
            <a:t>具体的数値</a:t>
          </a:r>
          <a:r>
            <a:rPr kumimoji="1" lang="ja-JP" altLang="en-US" sz="2000"/>
            <a:t>を用いて説明してください。</a:t>
          </a:r>
          <a:endParaRPr kumimoji="1" lang="en-US" altLang="ja-JP"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1019736</xdr:colOff>
      <xdr:row>9</xdr:row>
      <xdr:rowOff>403413</xdr:rowOff>
    </xdr:from>
    <xdr:to>
      <xdr:col>11</xdr:col>
      <xdr:colOff>885265</xdr:colOff>
      <xdr:row>13</xdr:row>
      <xdr:rowOff>112060</xdr:rowOff>
    </xdr:to>
    <xdr:sp macro="" textlink="">
      <xdr:nvSpPr>
        <xdr:cNvPr id="2" name="テキスト ボックス 1">
          <a:extLst>
            <a:ext uri="{FF2B5EF4-FFF2-40B4-BE49-F238E27FC236}">
              <a16:creationId xmlns:a16="http://schemas.microsoft.com/office/drawing/2014/main" id="{81E1D04C-B77D-419C-9A8B-76A92401FC95}"/>
            </a:ext>
          </a:extLst>
        </xdr:cNvPr>
        <xdr:cNvSpPr txBox="1"/>
      </xdr:nvSpPr>
      <xdr:spPr>
        <a:xfrm>
          <a:off x="5479677" y="2812678"/>
          <a:ext cx="7328647" cy="1322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a:t>
          </a:r>
          <a:r>
            <a:rPr kumimoji="1" lang="ja-JP" altLang="en-US" sz="2000">
              <a:solidFill>
                <a:srgbClr val="FF0000"/>
              </a:solidFill>
            </a:rPr>
            <a:t>交付決定後に金額が変わった場合にのみ</a:t>
          </a:r>
          <a:r>
            <a:rPr kumimoji="1" lang="ja-JP" altLang="en-US" sz="2000"/>
            <a:t>使用します</a:t>
          </a:r>
          <a:endParaRPr kumimoji="1" lang="en-US" altLang="ja-JP" sz="2000"/>
        </a:p>
      </xdr:txBody>
    </xdr:sp>
    <xdr:clientData/>
  </xdr:twoCellAnchor>
  <xdr:twoCellAnchor>
    <xdr:from>
      <xdr:col>7</xdr:col>
      <xdr:colOff>0</xdr:colOff>
      <xdr:row>18</xdr:row>
      <xdr:rowOff>0</xdr:rowOff>
    </xdr:from>
    <xdr:to>
      <xdr:col>10</xdr:col>
      <xdr:colOff>649941</xdr:colOff>
      <xdr:row>19</xdr:row>
      <xdr:rowOff>918882</xdr:rowOff>
    </xdr:to>
    <xdr:sp macro="" textlink="">
      <xdr:nvSpPr>
        <xdr:cNvPr id="3" name="テキスト ボックス 2">
          <a:extLst>
            <a:ext uri="{FF2B5EF4-FFF2-40B4-BE49-F238E27FC236}">
              <a16:creationId xmlns:a16="http://schemas.microsoft.com/office/drawing/2014/main" id="{CEF3394E-91A1-4ABE-B55E-AB83216C01CB}"/>
            </a:ext>
          </a:extLst>
        </xdr:cNvPr>
        <xdr:cNvSpPr txBox="1"/>
      </xdr:nvSpPr>
      <xdr:spPr>
        <a:xfrm>
          <a:off x="6600265" y="6208059"/>
          <a:ext cx="4953000" cy="1423147"/>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endParaRPr kumimoji="1" lang="en-US" altLang="ja-JP" sz="1800"/>
        </a:p>
        <a:p>
          <a:r>
            <a:rPr kumimoji="1" lang="ja-JP" altLang="en-US" sz="1800"/>
            <a:t>当初１５０万円で２台購入予定だった配膳ロボットが１台１００万円になった場合</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9</xdr:row>
      <xdr:rowOff>0</xdr:rowOff>
    </xdr:from>
    <xdr:to>
      <xdr:col>11</xdr:col>
      <xdr:colOff>694765</xdr:colOff>
      <xdr:row>14</xdr:row>
      <xdr:rowOff>123264</xdr:rowOff>
    </xdr:to>
    <xdr:sp macro="" textlink="">
      <xdr:nvSpPr>
        <xdr:cNvPr id="2" name="テキスト ボックス 1">
          <a:extLst>
            <a:ext uri="{FF2B5EF4-FFF2-40B4-BE49-F238E27FC236}">
              <a16:creationId xmlns:a16="http://schemas.microsoft.com/office/drawing/2014/main" id="{D4A6F8A5-051D-4224-81A6-52DB559A1091}"/>
            </a:ext>
          </a:extLst>
        </xdr:cNvPr>
        <xdr:cNvSpPr txBox="1"/>
      </xdr:nvSpPr>
      <xdr:spPr>
        <a:xfrm>
          <a:off x="6600265" y="2409265"/>
          <a:ext cx="6017559"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ここはテクノロジー導入が終わり、実績報告をする際に使用します。</a:t>
          </a:r>
          <a:endParaRPr kumimoji="1" lang="en-US" altLang="ja-JP" sz="2000"/>
        </a:p>
      </xdr:txBody>
    </xdr:sp>
    <xdr:clientData/>
  </xdr:twoCellAnchor>
  <xdr:twoCellAnchor>
    <xdr:from>
      <xdr:col>7</xdr:col>
      <xdr:colOff>1467969</xdr:colOff>
      <xdr:row>21</xdr:row>
      <xdr:rowOff>1</xdr:rowOff>
    </xdr:from>
    <xdr:to>
      <xdr:col>12</xdr:col>
      <xdr:colOff>672352</xdr:colOff>
      <xdr:row>23</xdr:row>
      <xdr:rowOff>347384</xdr:rowOff>
    </xdr:to>
    <xdr:sp macro="" textlink="">
      <xdr:nvSpPr>
        <xdr:cNvPr id="3" name="テキスト ボックス 2">
          <a:extLst>
            <a:ext uri="{FF2B5EF4-FFF2-40B4-BE49-F238E27FC236}">
              <a16:creationId xmlns:a16="http://schemas.microsoft.com/office/drawing/2014/main" id="{431D6CFF-6939-4753-8649-6AF4CD0E7B80}"/>
            </a:ext>
          </a:extLst>
        </xdr:cNvPr>
        <xdr:cNvSpPr txBox="1"/>
      </xdr:nvSpPr>
      <xdr:spPr>
        <a:xfrm>
          <a:off x="8068234" y="7933766"/>
          <a:ext cx="5670177" cy="1154206"/>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endParaRPr kumimoji="1" lang="en-US" altLang="ja-JP" sz="1800"/>
        </a:p>
        <a:p>
          <a:r>
            <a:rPr kumimoji="1" lang="ja-JP" altLang="en-US" sz="1800"/>
            <a:t>１００万円の配膳ロボットを２台購入した場合</a:t>
          </a:r>
          <a:endParaRPr kumimoji="1" lang="en-US" altLang="ja-JP"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C2F0EDED-600A-4D81-BBF7-7EDB5156619C}"/>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24F23C31-6ED8-4953-8281-A7608ED1FCA1}"/>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1162050</xdr:colOff>
      <xdr:row>8</xdr:row>
      <xdr:rowOff>104775</xdr:rowOff>
    </xdr:from>
    <xdr:to>
      <xdr:col>3</xdr:col>
      <xdr:colOff>1489822</xdr:colOff>
      <xdr:row>13</xdr:row>
      <xdr:rowOff>236444</xdr:rowOff>
    </xdr:to>
    <xdr:sp macro="" textlink="">
      <xdr:nvSpPr>
        <xdr:cNvPr id="4" name="テキスト ボックス 3">
          <a:extLst>
            <a:ext uri="{FF2B5EF4-FFF2-40B4-BE49-F238E27FC236}">
              <a16:creationId xmlns:a16="http://schemas.microsoft.com/office/drawing/2014/main" id="{0A1F4067-1C12-49A1-AB59-F0CA60EADA1D}"/>
            </a:ext>
          </a:extLst>
        </xdr:cNvPr>
        <xdr:cNvSpPr txBox="1"/>
      </xdr:nvSpPr>
      <xdr:spPr>
        <a:xfrm>
          <a:off x="1162050" y="2114550"/>
          <a:ext cx="7328647" cy="1322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このシートは</a:t>
          </a:r>
          <a:r>
            <a:rPr kumimoji="1" lang="ja-JP" altLang="en-US" sz="2000">
              <a:solidFill>
                <a:srgbClr val="FF0000"/>
              </a:solidFill>
            </a:rPr>
            <a:t>変更の交付申請を行う場合にのみ</a:t>
          </a:r>
          <a:r>
            <a:rPr kumimoji="1" lang="ja-JP" altLang="en-US" sz="2000"/>
            <a:t>使用します</a:t>
          </a:r>
          <a:endParaRPr kumimoji="1" lang="en-US" altLang="ja-JP"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06FC1AAE-88F5-4434-916F-B2181C3CCF77}"/>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73B839DF-4EED-4B49-AF32-870376D4FF67}"/>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666750</xdr:colOff>
      <xdr:row>28</xdr:row>
      <xdr:rowOff>28575</xdr:rowOff>
    </xdr:from>
    <xdr:to>
      <xdr:col>3</xdr:col>
      <xdr:colOff>514350</xdr:colOff>
      <xdr:row>37</xdr:row>
      <xdr:rowOff>193861</xdr:rowOff>
    </xdr:to>
    <xdr:sp macro="" textlink="">
      <xdr:nvSpPr>
        <xdr:cNvPr id="4" name="テキスト ボックス 3">
          <a:extLst>
            <a:ext uri="{FF2B5EF4-FFF2-40B4-BE49-F238E27FC236}">
              <a16:creationId xmlns:a16="http://schemas.microsoft.com/office/drawing/2014/main" id="{C21A9646-A3E1-44E2-AEA6-01B42D8F3FA0}"/>
            </a:ext>
          </a:extLst>
        </xdr:cNvPr>
        <xdr:cNvSpPr txBox="1"/>
      </xdr:nvSpPr>
      <xdr:spPr>
        <a:xfrm>
          <a:off x="666750" y="5619750"/>
          <a:ext cx="6848475"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事業所の現状・問題点</a:t>
          </a:r>
          <a:endParaRPr kumimoji="1" lang="en-US" altLang="ja-JP" sz="2000"/>
        </a:p>
        <a:p>
          <a:pPr algn="ctr"/>
          <a:r>
            <a:rPr kumimoji="1" lang="ja-JP" altLang="en-US" sz="2000"/>
            <a:t>・テクノロジー導入によりどう改善できたか</a:t>
          </a:r>
          <a:endParaRPr kumimoji="1" lang="en-US" altLang="ja-JP" sz="2000"/>
        </a:p>
        <a:p>
          <a:pPr algn="ctr"/>
          <a:r>
            <a:rPr kumimoji="1" lang="ja-JP" altLang="en-US" sz="2000"/>
            <a:t>等について、職員の人数や所要時間等</a:t>
          </a:r>
          <a:r>
            <a:rPr kumimoji="1" lang="ja-JP" altLang="en-US" sz="2000">
              <a:solidFill>
                <a:srgbClr val="FF0000"/>
              </a:solidFill>
            </a:rPr>
            <a:t>具体的数値</a:t>
          </a:r>
          <a:r>
            <a:rPr kumimoji="1" lang="ja-JP" altLang="en-US" sz="2000"/>
            <a:t>を用いて説明してください。</a:t>
          </a:r>
          <a:endParaRPr kumimoji="1" lang="en-US" altLang="ja-JP" sz="2000"/>
        </a:p>
      </xdr:txBody>
    </xdr:sp>
    <xdr:clientData/>
  </xdr:twoCellAnchor>
  <xdr:twoCellAnchor>
    <xdr:from>
      <xdr:col>0</xdr:col>
      <xdr:colOff>1247775</xdr:colOff>
      <xdr:row>5</xdr:row>
      <xdr:rowOff>190500</xdr:rowOff>
    </xdr:from>
    <xdr:to>
      <xdr:col>3</xdr:col>
      <xdr:colOff>1575547</xdr:colOff>
      <xdr:row>11</xdr:row>
      <xdr:rowOff>84044</xdr:rowOff>
    </xdr:to>
    <xdr:sp macro="" textlink="">
      <xdr:nvSpPr>
        <xdr:cNvPr id="5" name="テキスト ボックス 4">
          <a:extLst>
            <a:ext uri="{FF2B5EF4-FFF2-40B4-BE49-F238E27FC236}">
              <a16:creationId xmlns:a16="http://schemas.microsoft.com/office/drawing/2014/main" id="{D61CD1CF-05D0-43EE-ABB5-3A0F2F04AD78}"/>
            </a:ext>
          </a:extLst>
        </xdr:cNvPr>
        <xdr:cNvSpPr txBox="1"/>
      </xdr:nvSpPr>
      <xdr:spPr>
        <a:xfrm>
          <a:off x="1247775" y="1485900"/>
          <a:ext cx="7328647" cy="1322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このシートは</a:t>
          </a:r>
          <a:r>
            <a:rPr kumimoji="1" lang="ja-JP" altLang="en-US" sz="2000">
              <a:solidFill>
                <a:srgbClr val="FF0000"/>
              </a:solidFill>
            </a:rPr>
            <a:t>機器導入後の実績報告を行う際に</a:t>
          </a:r>
          <a:r>
            <a:rPr kumimoji="1" lang="ja-JP" altLang="en-US" sz="2000"/>
            <a:t>使用します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FF00"/>
  </sheetPr>
  <dimension ref="A1:Z31"/>
  <sheetViews>
    <sheetView tabSelected="1" zoomScaleNormal="100" workbookViewId="0">
      <selection activeCell="D28" sqref="D28"/>
    </sheetView>
  </sheetViews>
  <sheetFormatPr defaultRowHeight="18.75"/>
  <sheetData>
    <row r="1" spans="1:26" ht="26.25" thickBot="1">
      <c r="A1" s="30" t="s">
        <v>132</v>
      </c>
      <c r="B1" s="31"/>
      <c r="C1" s="31"/>
      <c r="D1" s="31"/>
      <c r="E1" s="31"/>
      <c r="F1" s="31"/>
      <c r="G1" s="31"/>
      <c r="H1" s="31"/>
      <c r="I1" s="31"/>
      <c r="J1" s="31"/>
      <c r="K1" s="32"/>
    </row>
    <row r="2" spans="1:26" ht="24">
      <c r="A2" s="33" t="s">
        <v>203</v>
      </c>
    </row>
    <row r="3" spans="1:26" ht="24">
      <c r="A3" s="5" t="s">
        <v>209</v>
      </c>
    </row>
    <row r="4" spans="1:26" ht="19.5" thickBot="1">
      <c r="A4" s="28" t="s">
        <v>265</v>
      </c>
      <c r="Z4" s="23" t="s">
        <v>211</v>
      </c>
    </row>
    <row r="5" spans="1:26" ht="24.75" thickBot="1">
      <c r="A5" s="152" t="s">
        <v>204</v>
      </c>
      <c r="B5" s="149"/>
      <c r="C5" s="149"/>
      <c r="D5" s="140" t="s">
        <v>437</v>
      </c>
      <c r="E5" s="140"/>
      <c r="F5" s="140"/>
      <c r="G5" s="140"/>
      <c r="H5" s="140"/>
      <c r="I5" s="141"/>
      <c r="J5" s="27"/>
      <c r="K5" s="27"/>
      <c r="L5" s="27"/>
      <c r="M5" s="27"/>
      <c r="N5" s="27"/>
      <c r="O5" s="27"/>
      <c r="P5" s="27"/>
      <c r="Q5" s="27"/>
      <c r="R5" s="27"/>
      <c r="S5" s="25"/>
      <c r="T5" s="25"/>
      <c r="Z5" s="23" t="s">
        <v>212</v>
      </c>
    </row>
    <row r="6" spans="1:26" ht="24">
      <c r="A6" s="151" t="s">
        <v>229</v>
      </c>
      <c r="B6" s="147"/>
      <c r="C6" s="147"/>
      <c r="D6" s="142" t="s">
        <v>438</v>
      </c>
      <c r="E6" s="142"/>
      <c r="F6" s="142"/>
      <c r="G6" s="142"/>
      <c r="H6" s="142"/>
      <c r="I6" s="143"/>
      <c r="J6" s="148" t="s">
        <v>230</v>
      </c>
      <c r="K6" s="149"/>
      <c r="L6" s="149"/>
      <c r="M6" s="140" t="s">
        <v>442</v>
      </c>
      <c r="N6" s="140"/>
      <c r="O6" s="140"/>
      <c r="P6" s="140"/>
      <c r="Q6" s="140"/>
      <c r="R6" s="141"/>
      <c r="S6" s="25"/>
      <c r="T6" s="25"/>
      <c r="Z6" s="23" t="s">
        <v>213</v>
      </c>
    </row>
    <row r="7" spans="1:26" ht="24">
      <c r="A7" s="153" t="s">
        <v>228</v>
      </c>
      <c r="B7" s="154"/>
      <c r="C7" s="154"/>
      <c r="D7" s="142" t="s">
        <v>439</v>
      </c>
      <c r="E7" s="142"/>
      <c r="F7" s="142"/>
      <c r="G7" s="142"/>
      <c r="H7" s="142"/>
      <c r="I7" s="143"/>
      <c r="J7" s="146" t="s">
        <v>210</v>
      </c>
      <c r="K7" s="147"/>
      <c r="L7" s="147"/>
      <c r="M7" s="142" t="s">
        <v>443</v>
      </c>
      <c r="N7" s="142"/>
      <c r="O7" s="142"/>
      <c r="P7" s="142"/>
      <c r="Q7" s="142"/>
      <c r="R7" s="143"/>
      <c r="S7" s="25"/>
      <c r="T7" s="25"/>
      <c r="Z7" s="23" t="s">
        <v>214</v>
      </c>
    </row>
    <row r="8" spans="1:26" ht="24">
      <c r="A8" s="151" t="s">
        <v>205</v>
      </c>
      <c r="B8" s="147"/>
      <c r="C8" s="147"/>
      <c r="D8" s="142" t="s">
        <v>440</v>
      </c>
      <c r="E8" s="142"/>
      <c r="F8" s="142"/>
      <c r="G8" s="142"/>
      <c r="H8" s="142"/>
      <c r="I8" s="143"/>
      <c r="J8" s="146" t="s">
        <v>207</v>
      </c>
      <c r="K8" s="147"/>
      <c r="L8" s="147"/>
      <c r="M8" s="142" t="s">
        <v>473</v>
      </c>
      <c r="N8" s="142"/>
      <c r="O8" s="142"/>
      <c r="P8" s="142"/>
      <c r="Q8" s="142"/>
      <c r="R8" s="143"/>
      <c r="S8" s="25"/>
      <c r="T8" s="25"/>
      <c r="Z8" s="23" t="s">
        <v>215</v>
      </c>
    </row>
    <row r="9" spans="1:26" ht="24">
      <c r="A9" s="153" t="s">
        <v>227</v>
      </c>
      <c r="B9" s="154"/>
      <c r="C9" s="154"/>
      <c r="D9" s="142" t="s">
        <v>211</v>
      </c>
      <c r="E9" s="142"/>
      <c r="F9" s="142"/>
      <c r="G9" s="142"/>
      <c r="H9" s="142"/>
      <c r="I9" s="143"/>
      <c r="J9" s="146" t="s">
        <v>231</v>
      </c>
      <c r="K9" s="147"/>
      <c r="L9" s="147"/>
      <c r="M9" s="142" t="s">
        <v>444</v>
      </c>
      <c r="N9" s="142"/>
      <c r="O9" s="142"/>
      <c r="P9" s="142"/>
      <c r="Q9" s="142"/>
      <c r="R9" s="143"/>
      <c r="S9" s="25"/>
      <c r="T9" s="25"/>
      <c r="Z9" s="23" t="s">
        <v>216</v>
      </c>
    </row>
    <row r="10" spans="1:26" ht="24">
      <c r="A10" s="153" t="s">
        <v>233</v>
      </c>
      <c r="B10" s="154"/>
      <c r="C10" s="154"/>
      <c r="D10" s="142" t="s">
        <v>441</v>
      </c>
      <c r="E10" s="142"/>
      <c r="F10" s="142"/>
      <c r="G10" s="142"/>
      <c r="H10" s="142"/>
      <c r="I10" s="143"/>
      <c r="J10" s="146" t="s">
        <v>208</v>
      </c>
      <c r="K10" s="147"/>
      <c r="L10" s="147"/>
      <c r="M10" s="142" t="s">
        <v>445</v>
      </c>
      <c r="N10" s="142"/>
      <c r="O10" s="142"/>
      <c r="P10" s="142"/>
      <c r="Q10" s="142"/>
      <c r="R10" s="143"/>
      <c r="S10" s="25"/>
      <c r="T10" s="25"/>
      <c r="Z10" s="23" t="s">
        <v>217</v>
      </c>
    </row>
    <row r="11" spans="1:26" ht="24.75" thickBot="1">
      <c r="A11" s="150" t="s">
        <v>206</v>
      </c>
      <c r="B11" s="139"/>
      <c r="C11" s="139"/>
      <c r="D11" s="144">
        <v>50</v>
      </c>
      <c r="E11" s="144"/>
      <c r="F11" s="144"/>
      <c r="G11" s="144"/>
      <c r="H11" s="144"/>
      <c r="I11" s="145"/>
      <c r="J11" s="138" t="s">
        <v>232</v>
      </c>
      <c r="K11" s="139"/>
      <c r="L11" s="139"/>
      <c r="M11" s="144">
        <v>30</v>
      </c>
      <c r="N11" s="144"/>
      <c r="O11" s="144"/>
      <c r="P11" s="144"/>
      <c r="Q11" s="144"/>
      <c r="R11" s="145"/>
      <c r="S11" s="25"/>
      <c r="T11" s="25"/>
      <c r="Z11" s="23" t="s">
        <v>218</v>
      </c>
    </row>
    <row r="12" spans="1:26" ht="24">
      <c r="A12" s="3" t="s">
        <v>201</v>
      </c>
      <c r="Z12" s="12" t="s">
        <v>219</v>
      </c>
    </row>
    <row r="13" spans="1:26" ht="24">
      <c r="A13" s="4" t="s">
        <v>202</v>
      </c>
      <c r="Z13" s="23" t="s">
        <v>220</v>
      </c>
    </row>
    <row r="14" spans="1:26" ht="24.75" thickBot="1">
      <c r="A14" s="4" t="s">
        <v>460</v>
      </c>
      <c r="F14" s="26"/>
      <c r="G14" s="26"/>
      <c r="Z14" s="23" t="s">
        <v>221</v>
      </c>
    </row>
    <row r="15" spans="1:26" ht="24">
      <c r="B15" s="126" t="s">
        <v>461</v>
      </c>
      <c r="C15" s="127"/>
      <c r="D15" s="130">
        <v>1</v>
      </c>
      <c r="E15" s="131"/>
      <c r="F15" s="134" t="s">
        <v>462</v>
      </c>
      <c r="G15" s="26"/>
      <c r="M15" s="33" t="s">
        <v>133</v>
      </c>
      <c r="Z15" s="23" t="s">
        <v>222</v>
      </c>
    </row>
    <row r="16" spans="1:26" ht="19.5" thickBot="1">
      <c r="B16" s="128"/>
      <c r="C16" s="129"/>
      <c r="D16" s="132"/>
      <c r="E16" s="133"/>
      <c r="F16" s="135"/>
      <c r="Z16" s="23" t="s">
        <v>223</v>
      </c>
    </row>
    <row r="17" spans="1:26" ht="24">
      <c r="A17" s="136" t="s">
        <v>463</v>
      </c>
      <c r="B17" s="136"/>
      <c r="C17" s="136"/>
      <c r="D17" s="136"/>
      <c r="E17" s="136"/>
      <c r="F17" s="136"/>
      <c r="G17" s="136"/>
      <c r="H17" s="136"/>
      <c r="I17" s="136"/>
      <c r="J17" s="136"/>
      <c r="K17" s="136"/>
      <c r="N17" s="29" t="s">
        <v>474</v>
      </c>
      <c r="Z17" s="23" t="s">
        <v>224</v>
      </c>
    </row>
    <row r="18" spans="1:26" ht="24" customHeight="1">
      <c r="A18" s="136"/>
      <c r="B18" s="136"/>
      <c r="C18" s="136"/>
      <c r="D18" s="136"/>
      <c r="E18" s="136"/>
      <c r="F18" s="136"/>
      <c r="G18" s="136"/>
      <c r="H18" s="136"/>
      <c r="I18" s="136"/>
      <c r="J18" s="136"/>
      <c r="K18" s="136"/>
      <c r="M18" s="137" t="s">
        <v>237</v>
      </c>
      <c r="N18" s="137"/>
      <c r="O18" s="137"/>
      <c r="P18" s="137"/>
      <c r="Q18" s="137"/>
      <c r="R18" s="137"/>
      <c r="S18" s="137"/>
      <c r="T18" s="137"/>
      <c r="Z18" s="23" t="s">
        <v>225</v>
      </c>
    </row>
    <row r="19" spans="1:26" ht="24" customHeight="1">
      <c r="A19" s="137" t="s">
        <v>464</v>
      </c>
      <c r="B19" s="137"/>
      <c r="C19" s="137"/>
      <c r="D19" s="137"/>
      <c r="E19" s="137"/>
      <c r="F19" s="137"/>
      <c r="G19" s="137"/>
      <c r="H19" s="137"/>
      <c r="I19" s="137"/>
      <c r="J19" s="137"/>
      <c r="K19" s="137"/>
      <c r="M19" s="137"/>
      <c r="N19" s="137"/>
      <c r="O19" s="137"/>
      <c r="P19" s="137"/>
      <c r="Q19" s="137"/>
      <c r="R19" s="137"/>
      <c r="S19" s="137"/>
      <c r="T19" s="137"/>
      <c r="Z19" s="23" t="s">
        <v>226</v>
      </c>
    </row>
    <row r="20" spans="1:26" ht="24" customHeight="1">
      <c r="A20" s="137"/>
      <c r="B20" s="137"/>
      <c r="C20" s="137"/>
      <c r="D20" s="137"/>
      <c r="E20" s="137"/>
      <c r="F20" s="137"/>
      <c r="G20" s="137"/>
      <c r="H20" s="137"/>
      <c r="I20" s="137"/>
      <c r="J20" s="137"/>
      <c r="K20" s="137"/>
      <c r="Z20" s="23" t="s">
        <v>401</v>
      </c>
    </row>
    <row r="21" spans="1:26" ht="24">
      <c r="A21" s="33" t="s">
        <v>134</v>
      </c>
      <c r="Z21" s="23" t="s">
        <v>402</v>
      </c>
    </row>
    <row r="22" spans="1:26" ht="24">
      <c r="A22" s="5" t="s">
        <v>135</v>
      </c>
      <c r="Z22" s="23" t="s">
        <v>403</v>
      </c>
    </row>
    <row r="23" spans="1:26" ht="24">
      <c r="B23" s="5" t="s">
        <v>235</v>
      </c>
      <c r="Z23" s="23" t="s">
        <v>404</v>
      </c>
    </row>
    <row r="24" spans="1:26" ht="24">
      <c r="B24" s="5" t="s">
        <v>239</v>
      </c>
      <c r="Z24" s="23" t="s">
        <v>405</v>
      </c>
    </row>
    <row r="25" spans="1:26" ht="24">
      <c r="B25" s="5" t="s">
        <v>236</v>
      </c>
    </row>
    <row r="26" spans="1:26" ht="24">
      <c r="B26" s="5" t="s">
        <v>136</v>
      </c>
    </row>
    <row r="27" spans="1:26" ht="24">
      <c r="A27" s="5" t="s">
        <v>475</v>
      </c>
    </row>
    <row r="28" spans="1:26" ht="24">
      <c r="A28" s="5" t="s">
        <v>476</v>
      </c>
    </row>
    <row r="29" spans="1:26" ht="24">
      <c r="A29" s="5" t="s">
        <v>477</v>
      </c>
    </row>
    <row r="30" spans="1:26" ht="24">
      <c r="A30" s="3" t="s">
        <v>478</v>
      </c>
    </row>
    <row r="31" spans="1:26" ht="24">
      <c r="A31" s="3" t="s">
        <v>238</v>
      </c>
    </row>
  </sheetData>
  <mergeCells count="32">
    <mergeCell ref="A11:C11"/>
    <mergeCell ref="D5:I5"/>
    <mergeCell ref="D7:I7"/>
    <mergeCell ref="D8:I8"/>
    <mergeCell ref="D9:I9"/>
    <mergeCell ref="D10:I10"/>
    <mergeCell ref="D11:I11"/>
    <mergeCell ref="A6:C6"/>
    <mergeCell ref="D6:I6"/>
    <mergeCell ref="A5:C5"/>
    <mergeCell ref="A7:C7"/>
    <mergeCell ref="A8:C8"/>
    <mergeCell ref="A9:C9"/>
    <mergeCell ref="A10:C10"/>
    <mergeCell ref="J11:L11"/>
    <mergeCell ref="M6:R6"/>
    <mergeCell ref="M8:R8"/>
    <mergeCell ref="M10:R10"/>
    <mergeCell ref="M11:R11"/>
    <mergeCell ref="M7:R7"/>
    <mergeCell ref="M9:R9"/>
    <mergeCell ref="J7:L7"/>
    <mergeCell ref="J8:L8"/>
    <mergeCell ref="J9:L9"/>
    <mergeCell ref="J10:L10"/>
    <mergeCell ref="J6:L6"/>
    <mergeCell ref="B15:C16"/>
    <mergeCell ref="D15:E16"/>
    <mergeCell ref="F15:F16"/>
    <mergeCell ref="A17:K18"/>
    <mergeCell ref="M18:T19"/>
    <mergeCell ref="A19:K20"/>
  </mergeCells>
  <phoneticPr fontId="1"/>
  <conditionalFormatting sqref="D5:D8 D10:D11">
    <cfRule type="containsBlanks" dxfId="131" priority="4">
      <formula>LEN(TRIM(D5))=0</formula>
    </cfRule>
  </conditionalFormatting>
  <conditionalFormatting sqref="D9">
    <cfRule type="containsBlanks" dxfId="130" priority="3">
      <formula>LEN(TRIM(D9))=0</formula>
    </cfRule>
  </conditionalFormatting>
  <conditionalFormatting sqref="M6:R11">
    <cfRule type="containsBlanks" dxfId="129" priority="2">
      <formula>LEN(TRIM(M6))=0</formula>
    </cfRule>
  </conditionalFormatting>
  <conditionalFormatting sqref="D15:E16">
    <cfRule type="containsBlanks" dxfId="128" priority="1">
      <formula>LEN(TRIM(D15))=0</formula>
    </cfRule>
  </conditionalFormatting>
  <dataValidations count="3">
    <dataValidation imeMode="off" allowBlank="1" showInputMessage="1" showErrorMessage="1" sqref="M10:R10" xr:uid="{EBD16191-6E50-49C6-AEFB-4A78B0634FC4}"/>
    <dataValidation imeMode="halfAlpha" allowBlank="1" showInputMessage="1" showErrorMessage="1" sqref="D11:I11 M11:R11" xr:uid="{10F89F3B-E69D-452C-8F9F-177BD5E68765}"/>
    <dataValidation type="list" allowBlank="1" showInputMessage="1" showErrorMessage="1" sqref="D9:I9" xr:uid="{CE04ADF3-3F67-4615-B50C-0D1E7B7B946F}">
      <formula1>$Z$3:$Z$11</formula1>
    </dataValidation>
  </dataValidation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54-B3AC-42EB-870A-513A77F86D47}">
  <sheetPr>
    <tabColor rgb="FFFFFF00"/>
  </sheetPr>
  <dimension ref="A1:X48"/>
  <sheetViews>
    <sheetView zoomScaleNormal="100" workbookViewId="0">
      <pane ySplit="2" topLeftCell="A3" activePane="bottomLeft" state="frozen"/>
      <selection pane="bottomLeft" activeCell="C36" sqref="C36"/>
    </sheetView>
  </sheetViews>
  <sheetFormatPr defaultRowHeight="18.75"/>
  <cols>
    <col min="1" max="1" width="3" customWidth="1"/>
    <col min="3" max="6" width="50.625" customWidth="1"/>
  </cols>
  <sheetData>
    <row r="1" spans="1:24" ht="30">
      <c r="A1" s="68" t="s">
        <v>240</v>
      </c>
    </row>
    <row r="2" spans="1:24" ht="19.5">
      <c r="A2" s="15" t="s">
        <v>272</v>
      </c>
    </row>
    <row r="3" spans="1:24" ht="19.5" thickBot="1">
      <c r="X3" s="23" t="s">
        <v>16</v>
      </c>
    </row>
    <row r="4" spans="1:24" ht="19.5" thickBot="1">
      <c r="A4">
        <v>1</v>
      </c>
      <c r="B4" s="110" t="s">
        <v>446</v>
      </c>
      <c r="C4" t="s">
        <v>268</v>
      </c>
      <c r="X4" s="12" t="s">
        <v>271</v>
      </c>
    </row>
    <row r="5" spans="1:24" ht="19.5" thickBot="1">
      <c r="B5" s="111"/>
    </row>
    <row r="6" spans="1:24" ht="19.5" thickBot="1">
      <c r="A6">
        <v>2</v>
      </c>
      <c r="B6" s="110" t="s">
        <v>446</v>
      </c>
      <c r="C6" t="s">
        <v>269</v>
      </c>
    </row>
    <row r="7" spans="1:24" ht="19.5" thickBot="1">
      <c r="B7" s="111"/>
    </row>
    <row r="8" spans="1:24" ht="19.5" thickBot="1">
      <c r="A8">
        <v>3</v>
      </c>
      <c r="B8" s="110" t="s">
        <v>446</v>
      </c>
      <c r="C8" t="s">
        <v>270</v>
      </c>
    </row>
    <row r="9" spans="1:24">
      <c r="B9" s="111"/>
      <c r="C9" t="s">
        <v>273</v>
      </c>
    </row>
    <row r="10" spans="1:24" ht="19.5" thickBot="1">
      <c r="B10" s="111"/>
    </row>
    <row r="11" spans="1:24" ht="19.5" thickBot="1">
      <c r="A11">
        <v>4</v>
      </c>
      <c r="B11" s="110" t="s">
        <v>446</v>
      </c>
      <c r="C11" t="s">
        <v>274</v>
      </c>
    </row>
    <row r="12" spans="1:24" ht="19.5" thickBot="1">
      <c r="B12" s="111"/>
      <c r="C12" t="s">
        <v>275</v>
      </c>
    </row>
    <row r="13" spans="1:24">
      <c r="B13" s="111"/>
      <c r="C13" s="157"/>
      <c r="D13" s="158"/>
      <c r="E13" s="159"/>
      <c r="F13" s="26"/>
      <c r="G13" s="26"/>
      <c r="H13" s="26"/>
      <c r="I13" s="26"/>
      <c r="J13" s="26"/>
      <c r="K13" s="26"/>
      <c r="L13" s="26"/>
      <c r="M13" s="26"/>
      <c r="N13" s="26"/>
      <c r="O13" s="26"/>
      <c r="P13" s="26"/>
      <c r="Q13" s="26"/>
      <c r="R13" s="26"/>
      <c r="S13" s="26"/>
      <c r="T13" s="26"/>
      <c r="U13" s="26"/>
    </row>
    <row r="14" spans="1:24" ht="19.5" thickBot="1">
      <c r="B14" s="111"/>
      <c r="C14" s="160"/>
      <c r="D14" s="161"/>
      <c r="E14" s="162"/>
      <c r="F14" s="26"/>
      <c r="G14" s="26"/>
      <c r="H14" s="26"/>
      <c r="I14" s="26"/>
      <c r="J14" s="26"/>
      <c r="K14" s="26"/>
      <c r="L14" s="26"/>
      <c r="M14" s="26"/>
      <c r="N14" s="26"/>
      <c r="O14" s="26"/>
      <c r="P14" s="26"/>
      <c r="Q14" s="26"/>
      <c r="R14" s="26"/>
      <c r="S14" s="26"/>
      <c r="T14" s="26"/>
      <c r="U14" s="26"/>
    </row>
    <row r="15" spans="1:24" ht="19.5" thickBot="1">
      <c r="B15" s="111"/>
    </row>
    <row r="16" spans="1:24" ht="19.5" thickBot="1">
      <c r="A16">
        <v>5</v>
      </c>
      <c r="B16" s="110" t="s">
        <v>446</v>
      </c>
      <c r="C16" t="s">
        <v>276</v>
      </c>
    </row>
    <row r="17" spans="1:6" ht="19.5" thickBot="1">
      <c r="B17" s="111"/>
    </row>
    <row r="18" spans="1:6" ht="19.5" thickBot="1">
      <c r="A18">
        <v>6</v>
      </c>
      <c r="B18" s="110" t="s">
        <v>446</v>
      </c>
      <c r="C18" t="s">
        <v>277</v>
      </c>
    </row>
    <row r="19" spans="1:6" ht="20.25" thickBot="1">
      <c r="B19" s="111"/>
      <c r="C19" s="69" t="s">
        <v>278</v>
      </c>
      <c r="D19" s="70" t="s">
        <v>279</v>
      </c>
    </row>
    <row r="20" spans="1:6" ht="20.25" thickBot="1">
      <c r="B20" s="111"/>
      <c r="C20" s="91" t="s">
        <v>280</v>
      </c>
      <c r="D20" s="71" t="s">
        <v>281</v>
      </c>
    </row>
    <row r="21" spans="1:6" ht="20.25" thickBot="1">
      <c r="B21" s="111"/>
      <c r="C21" s="91" t="s">
        <v>282</v>
      </c>
      <c r="D21" s="71" t="s">
        <v>283</v>
      </c>
    </row>
    <row r="22" spans="1:6" ht="19.5">
      <c r="B22" s="111"/>
      <c r="C22" s="72" t="s">
        <v>284</v>
      </c>
      <c r="D22" s="155" t="s">
        <v>286</v>
      </c>
    </row>
    <row r="23" spans="1:6" ht="20.25" thickBot="1">
      <c r="B23" s="111"/>
      <c r="C23" s="91" t="s">
        <v>285</v>
      </c>
      <c r="D23" s="156"/>
    </row>
    <row r="24" spans="1:6" ht="20.25" thickBot="1">
      <c r="B24" s="111"/>
      <c r="C24" s="91" t="s">
        <v>287</v>
      </c>
      <c r="D24" s="71" t="s">
        <v>288</v>
      </c>
    </row>
    <row r="25" spans="1:6" ht="20.25" thickBot="1">
      <c r="B25" s="111"/>
      <c r="C25" s="91" t="s">
        <v>289</v>
      </c>
      <c r="D25" s="71" t="s">
        <v>290</v>
      </c>
    </row>
    <row r="26" spans="1:6" ht="20.25" thickBot="1">
      <c r="B26" s="111"/>
      <c r="C26" s="91" t="s">
        <v>291</v>
      </c>
      <c r="D26" s="71" t="s">
        <v>292</v>
      </c>
    </row>
    <row r="27" spans="1:6" ht="20.25" thickBot="1">
      <c r="B27" s="111"/>
      <c r="C27" s="91" t="s">
        <v>293</v>
      </c>
      <c r="D27" s="71" t="s">
        <v>294</v>
      </c>
    </row>
    <row r="28" spans="1:6" ht="20.25" thickBot="1">
      <c r="B28" s="111"/>
      <c r="C28" s="103"/>
      <c r="D28" s="103"/>
    </row>
    <row r="29" spans="1:6" ht="19.5" thickBot="1">
      <c r="A29">
        <v>7</v>
      </c>
      <c r="B29" s="110"/>
      <c r="C29" t="s">
        <v>295</v>
      </c>
    </row>
    <row r="30" spans="1:6" ht="20.25" thickBot="1">
      <c r="B30" s="111"/>
      <c r="C30" s="69" t="s">
        <v>296</v>
      </c>
      <c r="D30" s="69" t="s">
        <v>313</v>
      </c>
      <c r="E30" s="70" t="s">
        <v>297</v>
      </c>
      <c r="F30" s="70" t="s">
        <v>314</v>
      </c>
    </row>
    <row r="31" spans="1:6" ht="20.25" thickBot="1">
      <c r="B31" s="111"/>
      <c r="C31" s="91" t="s">
        <v>298</v>
      </c>
      <c r="D31" s="91" t="s">
        <v>315</v>
      </c>
      <c r="E31" s="71" t="s">
        <v>299</v>
      </c>
      <c r="F31" s="71" t="s">
        <v>316</v>
      </c>
    </row>
    <row r="32" spans="1:6" ht="20.25" thickBot="1">
      <c r="B32" s="111"/>
      <c r="C32" s="91" t="s">
        <v>300</v>
      </c>
      <c r="D32" s="91" t="s">
        <v>317</v>
      </c>
      <c r="E32" s="71" t="s">
        <v>301</v>
      </c>
      <c r="F32" s="71" t="s">
        <v>318</v>
      </c>
    </row>
    <row r="33" spans="1:6" ht="20.25" thickBot="1">
      <c r="B33" s="111"/>
      <c r="C33" s="91" t="s">
        <v>302</v>
      </c>
      <c r="D33" s="91" t="s">
        <v>319</v>
      </c>
      <c r="E33" s="71" t="s">
        <v>303</v>
      </c>
      <c r="F33" s="71" t="s">
        <v>320</v>
      </c>
    </row>
    <row r="34" spans="1:6" ht="20.25" thickBot="1">
      <c r="B34" s="111"/>
      <c r="C34" s="91" t="s">
        <v>304</v>
      </c>
      <c r="D34" s="91" t="s">
        <v>281</v>
      </c>
      <c r="E34" s="71" t="s">
        <v>290</v>
      </c>
      <c r="F34" s="71" t="s">
        <v>321</v>
      </c>
    </row>
    <row r="35" spans="1:6" ht="20.25" thickBot="1">
      <c r="B35" s="111"/>
      <c r="C35" s="91" t="s">
        <v>305</v>
      </c>
      <c r="D35" s="91" t="s">
        <v>322</v>
      </c>
      <c r="E35" s="71" t="s">
        <v>306</v>
      </c>
      <c r="F35" s="71" t="s">
        <v>323</v>
      </c>
    </row>
    <row r="36" spans="1:6" ht="20.25" thickBot="1">
      <c r="B36" s="111"/>
      <c r="C36" s="91" t="s">
        <v>307</v>
      </c>
      <c r="D36" s="91" t="s">
        <v>324</v>
      </c>
      <c r="E36" s="71" t="s">
        <v>308</v>
      </c>
      <c r="F36" s="71" t="s">
        <v>325</v>
      </c>
    </row>
    <row r="37" spans="1:6" ht="20.25" thickBot="1">
      <c r="B37" s="111"/>
      <c r="C37" s="91" t="s">
        <v>309</v>
      </c>
      <c r="D37" s="91" t="s">
        <v>326</v>
      </c>
      <c r="E37" s="71" t="s">
        <v>310</v>
      </c>
      <c r="F37" s="71" t="s">
        <v>327</v>
      </c>
    </row>
    <row r="38" spans="1:6" ht="20.25" thickBot="1">
      <c r="B38" s="111"/>
      <c r="C38" s="91" t="s">
        <v>278</v>
      </c>
      <c r="D38" s="91" t="s">
        <v>328</v>
      </c>
      <c r="E38" s="71" t="s">
        <v>311</v>
      </c>
      <c r="F38" s="71" t="s">
        <v>329</v>
      </c>
    </row>
    <row r="39" spans="1:6" ht="20.25" thickBot="1">
      <c r="B39" s="111"/>
      <c r="C39" s="91" t="s">
        <v>279</v>
      </c>
      <c r="D39" s="91" t="s">
        <v>330</v>
      </c>
      <c r="E39" s="71" t="s">
        <v>312</v>
      </c>
      <c r="F39" s="71" t="s">
        <v>331</v>
      </c>
    </row>
    <row r="40" spans="1:6" ht="20.25" thickBot="1">
      <c r="B40" s="111"/>
      <c r="C40" s="91" t="s">
        <v>309</v>
      </c>
      <c r="D40" s="91" t="s">
        <v>332</v>
      </c>
      <c r="E40" s="71" t="s">
        <v>293</v>
      </c>
      <c r="F40" s="71" t="s">
        <v>333</v>
      </c>
    </row>
    <row r="41" spans="1:6" ht="19.5" thickBot="1">
      <c r="B41" s="111"/>
    </row>
    <row r="42" spans="1:6" ht="19.5" thickBot="1">
      <c r="A42">
        <v>8</v>
      </c>
      <c r="B42" s="110" t="s">
        <v>446</v>
      </c>
      <c r="C42" s="104" t="s">
        <v>334</v>
      </c>
    </row>
    <row r="43" spans="1:6" ht="19.5" thickBot="1">
      <c r="B43" s="111"/>
    </row>
    <row r="44" spans="1:6" ht="19.5" thickBot="1">
      <c r="A44">
        <v>9</v>
      </c>
      <c r="B44" s="110" t="s">
        <v>446</v>
      </c>
      <c r="C44" t="s">
        <v>367</v>
      </c>
    </row>
    <row r="45" spans="1:6" ht="19.5" thickBot="1">
      <c r="B45" s="111"/>
    </row>
    <row r="46" spans="1:6" ht="19.5" thickBot="1">
      <c r="A46">
        <v>10</v>
      </c>
      <c r="B46" s="110" t="s">
        <v>446</v>
      </c>
      <c r="C46" t="s">
        <v>368</v>
      </c>
    </row>
    <row r="48" spans="1:6">
      <c r="B48" s="23">
        <f>COUNTIF(B4:B46,"○")</f>
        <v>9</v>
      </c>
    </row>
  </sheetData>
  <mergeCells count="2">
    <mergeCell ref="D22:D23"/>
    <mergeCell ref="C13:E14"/>
  </mergeCells>
  <phoneticPr fontId="1"/>
  <conditionalFormatting sqref="B4">
    <cfRule type="containsBlanks" dxfId="127" priority="8">
      <formula>LEN(TRIM(B4))=0</formula>
    </cfRule>
  </conditionalFormatting>
  <conditionalFormatting sqref="B11 B8 B6">
    <cfRule type="containsBlanks" dxfId="126" priority="7">
      <formula>LEN(TRIM(B6))=0</formula>
    </cfRule>
  </conditionalFormatting>
  <conditionalFormatting sqref="B16">
    <cfRule type="containsBlanks" dxfId="125" priority="6">
      <formula>LEN(TRIM(B16))=0</formula>
    </cfRule>
  </conditionalFormatting>
  <conditionalFormatting sqref="B18">
    <cfRule type="containsBlanks" dxfId="124" priority="5">
      <formula>LEN(TRIM(B18))=0</formula>
    </cfRule>
  </conditionalFormatting>
  <conditionalFormatting sqref="B29">
    <cfRule type="containsBlanks" dxfId="123" priority="4">
      <formula>LEN(TRIM(B29))=0</formula>
    </cfRule>
  </conditionalFormatting>
  <conditionalFormatting sqref="B42">
    <cfRule type="containsBlanks" dxfId="122" priority="3">
      <formula>LEN(TRIM(B42))=0</formula>
    </cfRule>
  </conditionalFormatting>
  <conditionalFormatting sqref="B44">
    <cfRule type="containsBlanks" dxfId="121" priority="2">
      <formula>LEN(TRIM(B44))=0</formula>
    </cfRule>
  </conditionalFormatting>
  <conditionalFormatting sqref="B46">
    <cfRule type="containsBlanks" dxfId="120" priority="1">
      <formula>LEN(TRIM(B46))=0</formula>
    </cfRule>
  </conditionalFormatting>
  <dataValidations count="1">
    <dataValidation type="list" allowBlank="1" showInputMessage="1" showErrorMessage="1" sqref="B4 B6 B8 B11 B16 B18 B29 B42 B44 B46" xr:uid="{AF01DA66-75C9-4BDF-9F48-6B86CD22C086}">
      <formula1>$X$2:$X$4</formula1>
    </dataValidation>
  </dataValidations>
  <pageMargins left="0.7" right="0.7" top="0.75" bottom="0.75" header="0.3" footer="0.3"/>
  <pageSetup paperSize="9" scale="53" orientation="landscape" verticalDpi="0" r:id="rId1"/>
  <colBreaks count="1" manualBreakCount="1">
    <brk id="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sheetPr>
    <tabColor rgb="FFFFFF00"/>
    <pageSetUpPr fitToPage="1"/>
  </sheetPr>
  <dimension ref="B1:P53"/>
  <sheetViews>
    <sheetView zoomScaleNormal="100" zoomScaleSheetLayoutView="85" workbookViewId="0"/>
  </sheetViews>
  <sheetFormatPr defaultColWidth="8.75" defaultRowHeight="17.25"/>
  <cols>
    <col min="1" max="1" width="3.5" style="9" customWidth="1"/>
    <col min="2" max="2" width="8.875" style="9" customWidth="1"/>
    <col min="3" max="4" width="12.5" style="9" customWidth="1"/>
    <col min="5" max="5" width="21.125" style="9" customWidth="1"/>
    <col min="6" max="6" width="17.375" style="9" customWidth="1"/>
    <col min="7" max="7" width="10.75" style="9" customWidth="1"/>
    <col min="8" max="8" width="19.25" style="9" customWidth="1"/>
    <col min="9" max="9" width="16.75" style="9" customWidth="1"/>
    <col min="10" max="10" width="20.5" style="9" customWidth="1"/>
    <col min="11" max="11" width="13.375" style="9" customWidth="1"/>
    <col min="12" max="12" width="15" style="9" customWidth="1"/>
    <col min="13" max="13" width="17.875" style="9" customWidth="1"/>
    <col min="14" max="14" width="4.75" style="9" customWidth="1"/>
    <col min="15" max="16384" width="8.75" style="9"/>
  </cols>
  <sheetData>
    <row r="1" spans="2:13" ht="26.25" customHeight="1">
      <c r="B1" s="9" t="s">
        <v>197</v>
      </c>
      <c r="C1" s="115"/>
      <c r="D1" s="115"/>
      <c r="E1" s="115"/>
      <c r="G1" s="226" t="s">
        <v>234</v>
      </c>
      <c r="H1" s="226"/>
      <c r="I1" s="163" t="str">
        <f>表紙!D8</f>
        <v>特別養護老人ホーム○○</v>
      </c>
      <c r="J1" s="163"/>
      <c r="K1" s="163"/>
      <c r="L1" s="163"/>
      <c r="M1" s="163"/>
    </row>
    <row r="2" spans="2:13" ht="27" customHeight="1">
      <c r="B2" s="247" t="s">
        <v>179</v>
      </c>
      <c r="C2" s="247"/>
      <c r="D2" s="247"/>
      <c r="E2" s="247"/>
      <c r="F2" s="247"/>
      <c r="G2" s="247"/>
      <c r="H2" s="247"/>
      <c r="I2" s="247"/>
      <c r="J2" s="247"/>
      <c r="K2" s="247"/>
      <c r="L2" s="247"/>
      <c r="M2" s="247"/>
    </row>
    <row r="3" spans="2:13" ht="23.25" customHeight="1">
      <c r="B3" s="252" t="s">
        <v>266</v>
      </c>
      <c r="C3" s="252"/>
      <c r="D3" s="252"/>
      <c r="E3" s="252"/>
      <c r="F3" s="252"/>
      <c r="G3" s="252"/>
      <c r="H3" s="252"/>
      <c r="I3" s="252"/>
      <c r="J3" s="252"/>
      <c r="K3" s="252"/>
      <c r="L3" s="252"/>
      <c r="M3" s="252"/>
    </row>
    <row r="4" spans="2:13" ht="23.25" customHeight="1">
      <c r="B4" s="253"/>
      <c r="C4" s="253"/>
      <c r="D4" s="253"/>
      <c r="E4" s="253"/>
      <c r="F4" s="253"/>
      <c r="G4" s="253"/>
      <c r="H4" s="253"/>
      <c r="I4" s="253"/>
      <c r="J4" s="253"/>
      <c r="K4" s="253"/>
      <c r="L4" s="253"/>
      <c r="M4" s="253"/>
    </row>
    <row r="5" spans="2:13" ht="18.75" customHeight="1">
      <c r="B5" s="238" t="s">
        <v>137</v>
      </c>
      <c r="C5" s="239"/>
      <c r="D5" s="239"/>
      <c r="E5" s="240"/>
      <c r="F5" s="37" t="s">
        <v>253</v>
      </c>
      <c r="G5" s="38"/>
      <c r="H5" s="38"/>
      <c r="I5" s="38" t="s">
        <v>180</v>
      </c>
      <c r="J5" s="39" t="s">
        <v>138</v>
      </c>
      <c r="K5" s="40" t="s">
        <v>414</v>
      </c>
      <c r="L5" s="41"/>
      <c r="M5" s="41" t="s">
        <v>242</v>
      </c>
    </row>
    <row r="6" spans="2:13" ht="18" customHeight="1">
      <c r="B6" s="241"/>
      <c r="C6" s="242"/>
      <c r="D6" s="242"/>
      <c r="E6" s="243"/>
      <c r="F6" s="42" t="s">
        <v>254</v>
      </c>
      <c r="G6" s="43" t="s">
        <v>139</v>
      </c>
      <c r="H6" s="43" t="s">
        <v>421</v>
      </c>
      <c r="I6" s="43" t="s">
        <v>181</v>
      </c>
      <c r="J6" s="44" t="s">
        <v>182</v>
      </c>
      <c r="K6" s="45" t="s">
        <v>415</v>
      </c>
      <c r="L6" s="46" t="s">
        <v>183</v>
      </c>
      <c r="M6" s="46" t="s">
        <v>417</v>
      </c>
    </row>
    <row r="7" spans="2:13" ht="18" customHeight="1">
      <c r="B7" s="241"/>
      <c r="C7" s="242"/>
      <c r="D7" s="242"/>
      <c r="E7" s="243"/>
      <c r="F7" s="42" t="s">
        <v>255</v>
      </c>
      <c r="G7" s="43"/>
      <c r="H7" s="43" t="s">
        <v>184</v>
      </c>
      <c r="I7" s="43" t="s">
        <v>200</v>
      </c>
      <c r="J7" s="44" t="s">
        <v>432</v>
      </c>
      <c r="K7" s="45"/>
      <c r="L7" s="46"/>
      <c r="M7" s="46" t="s">
        <v>418</v>
      </c>
    </row>
    <row r="8" spans="2:13">
      <c r="B8" s="244"/>
      <c r="C8" s="245"/>
      <c r="D8" s="245"/>
      <c r="E8" s="246"/>
      <c r="F8" s="47" t="s">
        <v>140</v>
      </c>
      <c r="G8" s="48" t="s">
        <v>141</v>
      </c>
      <c r="H8" s="48" t="s">
        <v>420</v>
      </c>
      <c r="I8" s="48" t="s">
        <v>142</v>
      </c>
      <c r="J8" s="105" t="s">
        <v>251</v>
      </c>
      <c r="K8" s="49" t="s">
        <v>152</v>
      </c>
      <c r="L8" s="50" t="s">
        <v>250</v>
      </c>
      <c r="M8" s="51"/>
    </row>
    <row r="9" spans="2:13" ht="18.75" customHeight="1">
      <c r="B9" s="236" t="s">
        <v>196</v>
      </c>
      <c r="C9" s="164" t="s">
        <v>186</v>
      </c>
      <c r="D9" s="165"/>
      <c r="E9" s="166"/>
      <c r="F9" s="52" t="s">
        <v>143</v>
      </c>
      <c r="G9" s="233" t="s">
        <v>144</v>
      </c>
      <c r="H9" s="53" t="s">
        <v>143</v>
      </c>
      <c r="I9" s="53" t="s">
        <v>143</v>
      </c>
      <c r="J9" s="106" t="s">
        <v>143</v>
      </c>
      <c r="K9" s="90" t="s">
        <v>185</v>
      </c>
      <c r="L9" s="54" t="s">
        <v>143</v>
      </c>
      <c r="M9" s="54" t="s">
        <v>143</v>
      </c>
    </row>
    <row r="10" spans="2:13" ht="45" customHeight="1">
      <c r="B10" s="237"/>
      <c r="C10" s="167"/>
      <c r="D10" s="168"/>
      <c r="E10" s="169"/>
      <c r="F10" s="55"/>
      <c r="G10" s="234"/>
      <c r="H10" s="56">
        <f>ROUNDDOWN((F10*4/5)/1000,0)*1000</f>
        <v>0</v>
      </c>
      <c r="I10" s="87">
        <v>1000000</v>
      </c>
      <c r="J10" s="85">
        <f>IF(H10&gt;I10,I10,H10)</f>
        <v>0</v>
      </c>
      <c r="K10" s="85"/>
      <c r="L10" s="84">
        <f>J10*K10</f>
        <v>0</v>
      </c>
      <c r="M10" s="85"/>
    </row>
    <row r="11" spans="2:13" ht="18.75" customHeight="1">
      <c r="B11" s="237"/>
      <c r="C11" s="164" t="s">
        <v>243</v>
      </c>
      <c r="D11" s="165"/>
      <c r="E11" s="166"/>
      <c r="F11" s="52" t="s">
        <v>143</v>
      </c>
      <c r="G11" s="234"/>
      <c r="H11" s="53" t="s">
        <v>143</v>
      </c>
      <c r="I11" s="53" t="s">
        <v>143</v>
      </c>
      <c r="J11" s="106" t="s">
        <v>143</v>
      </c>
      <c r="K11" s="90" t="s">
        <v>185</v>
      </c>
      <c r="L11" s="54" t="s">
        <v>143</v>
      </c>
      <c r="M11" s="54" t="s">
        <v>143</v>
      </c>
    </row>
    <row r="12" spans="2:13" ht="45" customHeight="1">
      <c r="B12" s="237"/>
      <c r="C12" s="167"/>
      <c r="D12" s="168"/>
      <c r="E12" s="169"/>
      <c r="F12" s="55"/>
      <c r="G12" s="234"/>
      <c r="H12" s="56">
        <f>ROUNDDOWN((F12*4/5)/1000,0)*1000</f>
        <v>0</v>
      </c>
      <c r="I12" s="87">
        <v>300000</v>
      </c>
      <c r="J12" s="85">
        <f>IF(H12&gt;I12,I12,H12)</f>
        <v>0</v>
      </c>
      <c r="K12" s="85"/>
      <c r="L12" s="84">
        <f>J12*K12</f>
        <v>0</v>
      </c>
      <c r="M12" s="85"/>
    </row>
    <row r="13" spans="2:13" ht="18.75" customHeight="1">
      <c r="B13" s="237"/>
      <c r="C13" s="164" t="s">
        <v>244</v>
      </c>
      <c r="D13" s="165"/>
      <c r="E13" s="166"/>
      <c r="F13" s="52" t="s">
        <v>143</v>
      </c>
      <c r="G13" s="234"/>
      <c r="H13" s="53" t="s">
        <v>143</v>
      </c>
      <c r="I13" s="53" t="s">
        <v>143</v>
      </c>
      <c r="J13" s="106" t="s">
        <v>143</v>
      </c>
      <c r="K13" s="90" t="s">
        <v>185</v>
      </c>
      <c r="L13" s="54" t="s">
        <v>143</v>
      </c>
      <c r="M13" s="54" t="s">
        <v>143</v>
      </c>
    </row>
    <row r="14" spans="2:13" ht="45" customHeight="1">
      <c r="B14" s="237"/>
      <c r="C14" s="167"/>
      <c r="D14" s="168"/>
      <c r="E14" s="169"/>
      <c r="F14" s="55"/>
      <c r="G14" s="234"/>
      <c r="H14" s="56">
        <f>ROUNDDOWN((F14*4/5)/1000,0)*1000</f>
        <v>0</v>
      </c>
      <c r="I14" s="87">
        <v>300000</v>
      </c>
      <c r="J14" s="85">
        <f>IF(H14&gt;I14,I14,H14)</f>
        <v>0</v>
      </c>
      <c r="K14" s="85"/>
      <c r="L14" s="84">
        <f>J14*K14</f>
        <v>0</v>
      </c>
      <c r="M14" s="85"/>
    </row>
    <row r="15" spans="2:13" ht="18.75" customHeight="1">
      <c r="B15" s="237"/>
      <c r="C15" s="164" t="s">
        <v>245</v>
      </c>
      <c r="D15" s="165"/>
      <c r="E15" s="166"/>
      <c r="F15" s="52" t="s">
        <v>143</v>
      </c>
      <c r="G15" s="234"/>
      <c r="H15" s="53" t="s">
        <v>143</v>
      </c>
      <c r="I15" s="53" t="s">
        <v>143</v>
      </c>
      <c r="J15" s="106" t="s">
        <v>143</v>
      </c>
      <c r="K15" s="90" t="s">
        <v>185</v>
      </c>
      <c r="L15" s="54" t="s">
        <v>143</v>
      </c>
      <c r="M15" s="54" t="s">
        <v>143</v>
      </c>
    </row>
    <row r="16" spans="2:13" ht="45" customHeight="1">
      <c r="B16" s="237"/>
      <c r="C16" s="167"/>
      <c r="D16" s="168"/>
      <c r="E16" s="169"/>
      <c r="F16" s="112">
        <f>1200000/20</f>
        <v>60000</v>
      </c>
      <c r="G16" s="234"/>
      <c r="H16" s="56">
        <f>ROUNDDOWN((F16*4/5)/1000,0)*1000</f>
        <v>48000</v>
      </c>
      <c r="I16" s="87">
        <v>300000</v>
      </c>
      <c r="J16" s="85">
        <f>IF(H16&gt;I16,I16,H16)</f>
        <v>48000</v>
      </c>
      <c r="K16" s="113">
        <v>20</v>
      </c>
      <c r="L16" s="84">
        <f>J16*K16</f>
        <v>960000</v>
      </c>
      <c r="M16" s="85">
        <v>1300000</v>
      </c>
    </row>
    <row r="17" spans="2:16" ht="18.75" customHeight="1">
      <c r="B17" s="237"/>
      <c r="C17" s="164" t="s">
        <v>246</v>
      </c>
      <c r="D17" s="165"/>
      <c r="E17" s="166"/>
      <c r="F17" s="52" t="s">
        <v>143</v>
      </c>
      <c r="G17" s="234"/>
      <c r="H17" s="53" t="s">
        <v>143</v>
      </c>
      <c r="I17" s="53" t="s">
        <v>143</v>
      </c>
      <c r="J17" s="106" t="s">
        <v>143</v>
      </c>
      <c r="K17" s="90" t="s">
        <v>185</v>
      </c>
      <c r="L17" s="54" t="s">
        <v>143</v>
      </c>
      <c r="M17" s="54" t="s">
        <v>143</v>
      </c>
    </row>
    <row r="18" spans="2:16" ht="45" customHeight="1">
      <c r="B18" s="237"/>
      <c r="C18" s="167"/>
      <c r="D18" s="168"/>
      <c r="E18" s="169"/>
      <c r="F18" s="55"/>
      <c r="G18" s="234"/>
      <c r="H18" s="56">
        <f>ROUNDDOWN((F18*4/5)/1000,0)*1000</f>
        <v>0</v>
      </c>
      <c r="I18" s="86">
        <v>1000000</v>
      </c>
      <c r="J18" s="85">
        <f>IF(H18&gt;I18,I18,H18)</f>
        <v>0</v>
      </c>
      <c r="K18" s="85"/>
      <c r="L18" s="84">
        <f>J18*K18</f>
        <v>0</v>
      </c>
      <c r="M18" s="85"/>
    </row>
    <row r="19" spans="2:16" ht="39.75" customHeight="1">
      <c r="B19" s="237"/>
      <c r="C19" s="248" t="s">
        <v>145</v>
      </c>
      <c r="D19" s="250" t="s">
        <v>256</v>
      </c>
      <c r="E19" s="66" t="s">
        <v>257</v>
      </c>
      <c r="F19" s="57" t="s">
        <v>143</v>
      </c>
      <c r="G19" s="234"/>
      <c r="H19" s="58" t="s">
        <v>143</v>
      </c>
      <c r="I19" s="58" t="s">
        <v>148</v>
      </c>
      <c r="J19" s="59" t="s">
        <v>143</v>
      </c>
      <c r="K19" s="50" t="s">
        <v>187</v>
      </c>
      <c r="L19" s="54" t="s">
        <v>143</v>
      </c>
      <c r="M19" s="54" t="s">
        <v>143</v>
      </c>
    </row>
    <row r="20" spans="2:16" ht="78" customHeight="1">
      <c r="B20" s="237"/>
      <c r="C20" s="249"/>
      <c r="D20" s="251"/>
      <c r="E20" s="60"/>
      <c r="F20" s="55"/>
      <c r="G20" s="234"/>
      <c r="H20" s="56">
        <f>ROUNDDOWN((F20*4/5)/1000,0)*1000</f>
        <v>0</v>
      </c>
      <c r="I20" s="86" cm="1">
        <f t="array" ref="I20">_xlfn.IFS(E20=P30,1000000,E20=P31,1500000,E20=P32,2000000,E20=P33,2500000,E20=P29,0)</f>
        <v>0</v>
      </c>
      <c r="J20" s="85">
        <f>IF(H20&gt;I20,I20,H20)</f>
        <v>0</v>
      </c>
      <c r="K20" s="85"/>
      <c r="L20" s="84">
        <f>J20*K20</f>
        <v>0</v>
      </c>
      <c r="M20" s="85"/>
    </row>
    <row r="21" spans="2:16" ht="18.75" customHeight="1">
      <c r="B21" s="237"/>
      <c r="C21" s="249"/>
      <c r="D21" s="164" t="s">
        <v>241</v>
      </c>
      <c r="E21" s="166"/>
      <c r="F21" s="57" t="s">
        <v>143</v>
      </c>
      <c r="G21" s="234"/>
      <c r="H21" s="58" t="s">
        <v>143</v>
      </c>
      <c r="I21" s="58" t="s">
        <v>148</v>
      </c>
      <c r="J21" s="59" t="s">
        <v>143</v>
      </c>
      <c r="K21" s="50" t="s">
        <v>187</v>
      </c>
      <c r="L21" s="54" t="s">
        <v>143</v>
      </c>
      <c r="M21" s="54" t="s">
        <v>143</v>
      </c>
    </row>
    <row r="22" spans="2:16" ht="45" customHeight="1">
      <c r="B22" s="237"/>
      <c r="C22" s="249"/>
      <c r="D22" s="167"/>
      <c r="E22" s="169"/>
      <c r="F22" s="55"/>
      <c r="G22" s="234"/>
      <c r="H22" s="56">
        <f>ROUNDDOWN((F22*4/5)/1000,0)*1000</f>
        <v>0</v>
      </c>
      <c r="I22" s="87">
        <v>2500000</v>
      </c>
      <c r="J22" s="85">
        <f>IF(H22&gt;I22,I22,H22)</f>
        <v>0</v>
      </c>
      <c r="K22" s="85"/>
      <c r="L22" s="84">
        <f>J22*K22</f>
        <v>0</v>
      </c>
      <c r="M22" s="85"/>
    </row>
    <row r="23" spans="2:16" ht="18.75" customHeight="1">
      <c r="B23" s="237"/>
      <c r="C23" s="164" t="s">
        <v>247</v>
      </c>
      <c r="D23" s="165"/>
      <c r="E23" s="166"/>
      <c r="F23" s="52" t="s">
        <v>143</v>
      </c>
      <c r="G23" s="234"/>
      <c r="H23" s="53" t="s">
        <v>143</v>
      </c>
      <c r="I23" s="53" t="s">
        <v>143</v>
      </c>
      <c r="J23" s="106" t="s">
        <v>143</v>
      </c>
      <c r="K23" s="90" t="s">
        <v>185</v>
      </c>
      <c r="L23" s="54" t="s">
        <v>143</v>
      </c>
      <c r="M23" s="54" t="s">
        <v>143</v>
      </c>
    </row>
    <row r="24" spans="2:16" ht="45" customHeight="1">
      <c r="B24" s="237"/>
      <c r="C24" s="167"/>
      <c r="D24" s="168"/>
      <c r="E24" s="169"/>
      <c r="F24" s="55"/>
      <c r="G24" s="234"/>
      <c r="H24" s="56">
        <f>ROUNDDOWN((F24*4/5)/1000,0)*1000</f>
        <v>0</v>
      </c>
      <c r="I24" s="87">
        <v>300000</v>
      </c>
      <c r="J24" s="85">
        <f>IF(H24&gt;I24,I24,H24)</f>
        <v>0</v>
      </c>
      <c r="K24" s="85"/>
      <c r="L24" s="84">
        <f>J24*K24</f>
        <v>0</v>
      </c>
      <c r="M24" s="85"/>
    </row>
    <row r="25" spans="2:16" ht="18.75" customHeight="1">
      <c r="B25" s="237"/>
      <c r="C25" s="164" t="s">
        <v>248</v>
      </c>
      <c r="D25" s="165"/>
      <c r="E25" s="166"/>
      <c r="F25" s="52" t="s">
        <v>143</v>
      </c>
      <c r="G25" s="234"/>
      <c r="H25" s="53" t="s">
        <v>143</v>
      </c>
      <c r="I25" s="53" t="s">
        <v>143</v>
      </c>
      <c r="J25" s="106" t="s">
        <v>143</v>
      </c>
      <c r="K25" s="90" t="s">
        <v>185</v>
      </c>
      <c r="L25" s="54" t="s">
        <v>143</v>
      </c>
      <c r="M25" s="54" t="s">
        <v>143</v>
      </c>
    </row>
    <row r="26" spans="2:16" ht="45" customHeight="1">
      <c r="B26" s="237"/>
      <c r="C26" s="167"/>
      <c r="D26" s="168"/>
      <c r="E26" s="169"/>
      <c r="F26" s="55"/>
      <c r="G26" s="234"/>
      <c r="H26" s="56">
        <f>ROUNDDOWN((F26*4/5)/1000,0)*1000</f>
        <v>0</v>
      </c>
      <c r="I26" s="87">
        <v>300000</v>
      </c>
      <c r="J26" s="85">
        <f>IF(H26&gt;I26,I26,H26)</f>
        <v>0</v>
      </c>
      <c r="K26" s="85"/>
      <c r="L26" s="84">
        <f>J26*K26</f>
        <v>0</v>
      </c>
      <c r="M26" s="85"/>
    </row>
    <row r="27" spans="2:16" ht="18.75" customHeight="1">
      <c r="B27" s="237"/>
      <c r="C27" s="164" t="s">
        <v>249</v>
      </c>
      <c r="D27" s="165"/>
      <c r="E27" s="166"/>
      <c r="F27" s="52" t="s">
        <v>143</v>
      </c>
      <c r="G27" s="234"/>
      <c r="H27" s="53" t="s">
        <v>143</v>
      </c>
      <c r="I27" s="53" t="s">
        <v>143</v>
      </c>
      <c r="J27" s="106" t="s">
        <v>143</v>
      </c>
      <c r="K27" s="90" t="s">
        <v>185</v>
      </c>
      <c r="L27" s="54" t="s">
        <v>143</v>
      </c>
      <c r="M27" s="54" t="s">
        <v>143</v>
      </c>
    </row>
    <row r="28" spans="2:16" ht="45" customHeight="1">
      <c r="B28" s="237"/>
      <c r="C28" s="167"/>
      <c r="D28" s="168"/>
      <c r="E28" s="169"/>
      <c r="F28" s="55"/>
      <c r="G28" s="234"/>
      <c r="H28" s="56">
        <f>ROUNDDOWN((F28*4/5)/1000,0)*1000</f>
        <v>0</v>
      </c>
      <c r="I28" s="86">
        <v>300000</v>
      </c>
      <c r="J28" s="85">
        <f>IF(H28&gt;I28,I28,H28)</f>
        <v>0</v>
      </c>
      <c r="K28" s="85"/>
      <c r="L28" s="84">
        <f>J28*K28</f>
        <v>0</v>
      </c>
      <c r="M28" s="85"/>
    </row>
    <row r="29" spans="2:16" ht="18.75" customHeight="1">
      <c r="B29" s="164" t="s">
        <v>198</v>
      </c>
      <c r="C29" s="165"/>
      <c r="D29" s="165"/>
      <c r="E29" s="166"/>
      <c r="F29" s="57" t="s">
        <v>143</v>
      </c>
      <c r="G29" s="234"/>
      <c r="H29" s="58" t="s">
        <v>143</v>
      </c>
      <c r="I29" s="58" t="s">
        <v>148</v>
      </c>
      <c r="J29" s="59" t="s">
        <v>143</v>
      </c>
      <c r="K29" s="50" t="s">
        <v>185</v>
      </c>
      <c r="L29" s="54" t="s">
        <v>143</v>
      </c>
      <c r="M29" s="54" t="s">
        <v>143</v>
      </c>
    </row>
    <row r="30" spans="2:16" ht="45" customHeight="1">
      <c r="B30" s="167"/>
      <c r="C30" s="168"/>
      <c r="D30" s="168"/>
      <c r="E30" s="169"/>
      <c r="F30" s="112">
        <f>1600000/21</f>
        <v>76190.476190476184</v>
      </c>
      <c r="G30" s="234"/>
      <c r="H30" s="56">
        <f>ROUNDDOWN((F30*4/5)/1000,0)*1000</f>
        <v>60000</v>
      </c>
      <c r="I30" s="86">
        <v>1000000</v>
      </c>
      <c r="J30" s="85">
        <f>IF(H30&gt;I30,I30,H30)</f>
        <v>60000</v>
      </c>
      <c r="K30" s="113">
        <v>21</v>
      </c>
      <c r="L30" s="84">
        <f>J30*K30</f>
        <v>1260000</v>
      </c>
      <c r="M30" s="113">
        <v>1600000</v>
      </c>
      <c r="P30" s="116" t="s">
        <v>422</v>
      </c>
    </row>
    <row r="31" spans="2:16" ht="18.75" customHeight="1">
      <c r="B31" s="164" t="s">
        <v>199</v>
      </c>
      <c r="C31" s="165"/>
      <c r="D31" s="165"/>
      <c r="E31" s="166"/>
      <c r="F31" s="57" t="s">
        <v>143</v>
      </c>
      <c r="G31" s="234"/>
      <c r="H31" s="58" t="s">
        <v>143</v>
      </c>
      <c r="I31" s="58" t="s">
        <v>148</v>
      </c>
      <c r="J31" s="59" t="s">
        <v>143</v>
      </c>
      <c r="K31" s="50" t="s">
        <v>187</v>
      </c>
      <c r="L31" s="54" t="s">
        <v>143</v>
      </c>
      <c r="M31" s="54" t="s">
        <v>143</v>
      </c>
      <c r="P31" s="116" t="s">
        <v>146</v>
      </c>
    </row>
    <row r="32" spans="2:16" ht="45" customHeight="1">
      <c r="B32" s="167"/>
      <c r="C32" s="168"/>
      <c r="D32" s="168"/>
      <c r="E32" s="169"/>
      <c r="F32" s="112">
        <v>100000</v>
      </c>
      <c r="G32" s="235"/>
      <c r="H32" s="56">
        <f>ROUNDDOWN((F32*4/5)/1000,0)*1000</f>
        <v>80000</v>
      </c>
      <c r="I32" s="56">
        <v>480000</v>
      </c>
      <c r="J32" s="85">
        <f>IF(H32&gt;I32,I32,H32)</f>
        <v>80000</v>
      </c>
      <c r="K32" s="113">
        <v>1</v>
      </c>
      <c r="L32" s="84">
        <f>J32*K32</f>
        <v>80000</v>
      </c>
      <c r="M32" s="113">
        <v>100000</v>
      </c>
      <c r="P32" s="116" t="s">
        <v>147</v>
      </c>
    </row>
    <row r="33" spans="2:16" ht="18" customHeight="1">
      <c r="B33" s="238"/>
      <c r="C33" s="239"/>
      <c r="D33" s="239"/>
      <c r="E33" s="240"/>
      <c r="F33" s="57" t="s">
        <v>143</v>
      </c>
      <c r="G33" s="58"/>
      <c r="H33" s="58" t="s">
        <v>143</v>
      </c>
      <c r="I33" s="58" t="s">
        <v>148</v>
      </c>
      <c r="J33" s="59" t="s">
        <v>143</v>
      </c>
      <c r="K33" s="54" t="s">
        <v>185</v>
      </c>
      <c r="L33" s="54" t="s">
        <v>143</v>
      </c>
      <c r="M33" s="54" t="s">
        <v>143</v>
      </c>
      <c r="P33" s="116" t="s">
        <v>149</v>
      </c>
    </row>
    <row r="34" spans="2:16" ht="45" customHeight="1">
      <c r="B34" s="167" t="s">
        <v>150</v>
      </c>
      <c r="C34" s="168"/>
      <c r="D34" s="168"/>
      <c r="E34" s="169"/>
      <c r="F34" s="61"/>
      <c r="G34" s="61"/>
      <c r="H34" s="61"/>
      <c r="I34" s="62"/>
      <c r="J34" s="63"/>
      <c r="K34" s="87">
        <f>K10+K12+K14+K16+K18+K24+K26+K28+K30</f>
        <v>41</v>
      </c>
      <c r="L34" s="64">
        <f>SUM(L10:L32)</f>
        <v>2300000</v>
      </c>
      <c r="M34" s="85">
        <f>SUM(M10:M32)</f>
        <v>3000000</v>
      </c>
    </row>
    <row r="35" spans="2:16" ht="13.5" customHeight="1">
      <c r="B35" s="232"/>
      <c r="C35" s="232"/>
      <c r="D35" s="232"/>
      <c r="E35" s="232"/>
      <c r="F35" s="232"/>
      <c r="G35" s="232"/>
      <c r="H35" s="232"/>
      <c r="I35" s="232"/>
      <c r="J35" s="232"/>
      <c r="K35" s="232"/>
      <c r="L35" s="232"/>
      <c r="M35" s="107"/>
    </row>
    <row r="36" spans="2:16" ht="18" customHeight="1">
      <c r="B36" s="181" t="s">
        <v>410</v>
      </c>
      <c r="C36" s="182"/>
      <c r="D36" s="182"/>
      <c r="E36" s="183"/>
      <c r="F36" s="190" t="s">
        <v>423</v>
      </c>
      <c r="G36" s="191"/>
      <c r="H36" s="173" t="s">
        <v>407</v>
      </c>
      <c r="I36" s="175" t="s">
        <v>426</v>
      </c>
      <c r="J36" s="175" t="s">
        <v>409</v>
      </c>
      <c r="K36" s="181" t="s">
        <v>408</v>
      </c>
      <c r="L36" s="183"/>
      <c r="M36" s="41" t="s">
        <v>242</v>
      </c>
    </row>
    <row r="37" spans="2:16" ht="18" customHeight="1">
      <c r="B37" s="184"/>
      <c r="C37" s="185"/>
      <c r="D37" s="185"/>
      <c r="E37" s="186"/>
      <c r="F37" s="196"/>
      <c r="G37" s="197"/>
      <c r="H37" s="174"/>
      <c r="I37" s="176"/>
      <c r="J37" s="176"/>
      <c r="K37" s="184"/>
      <c r="L37" s="186"/>
      <c r="M37" s="46" t="s">
        <v>417</v>
      </c>
    </row>
    <row r="38" spans="2:16" ht="18" customHeight="1">
      <c r="B38" s="184"/>
      <c r="C38" s="185"/>
      <c r="D38" s="185"/>
      <c r="E38" s="186"/>
      <c r="F38" s="196"/>
      <c r="G38" s="197"/>
      <c r="H38" s="174"/>
      <c r="I38" s="176"/>
      <c r="J38" s="176"/>
      <c r="K38" s="184"/>
      <c r="L38" s="186"/>
      <c r="M38" s="46" t="s">
        <v>418</v>
      </c>
    </row>
    <row r="39" spans="2:16" ht="15.75" customHeight="1">
      <c r="B39" s="187"/>
      <c r="C39" s="188"/>
      <c r="D39" s="188"/>
      <c r="E39" s="189"/>
      <c r="F39" s="198" t="s">
        <v>413</v>
      </c>
      <c r="G39" s="199"/>
      <c r="H39" s="77" t="s">
        <v>424</v>
      </c>
      <c r="I39" s="78" t="s">
        <v>425</v>
      </c>
      <c r="J39" s="79" t="s">
        <v>427</v>
      </c>
      <c r="K39" s="207" t="s">
        <v>428</v>
      </c>
      <c r="L39" s="208"/>
      <c r="M39" s="46"/>
    </row>
    <row r="40" spans="2:16" ht="21" customHeight="1">
      <c r="B40" s="190" t="s">
        <v>406</v>
      </c>
      <c r="C40" s="191"/>
      <c r="D40" s="191"/>
      <c r="E40" s="192"/>
      <c r="F40" s="200" t="s">
        <v>412</v>
      </c>
      <c r="G40" s="201"/>
      <c r="H40" s="177" t="s">
        <v>411</v>
      </c>
      <c r="I40" s="117" t="s">
        <v>412</v>
      </c>
      <c r="J40" s="117" t="s">
        <v>412</v>
      </c>
      <c r="K40" s="200" t="s">
        <v>412</v>
      </c>
      <c r="L40" s="204"/>
      <c r="M40" s="117" t="s">
        <v>143</v>
      </c>
    </row>
    <row r="41" spans="2:16" ht="45" customHeight="1">
      <c r="B41" s="193"/>
      <c r="C41" s="194"/>
      <c r="D41" s="194"/>
      <c r="E41" s="195"/>
      <c r="F41" s="202"/>
      <c r="G41" s="203"/>
      <c r="H41" s="178"/>
      <c r="I41" s="93">
        <f>ROUNDDOWN((F41*4/5)/1000,0)*1000</f>
        <v>0</v>
      </c>
      <c r="J41" s="94">
        <v>4000000</v>
      </c>
      <c r="K41" s="205">
        <f>IF(I41&gt;J41,J41,I41)</f>
        <v>0</v>
      </c>
      <c r="L41" s="206"/>
      <c r="M41" s="95"/>
    </row>
    <row r="42" spans="2:16" ht="13.5" customHeight="1" thickBot="1">
      <c r="B42" s="107"/>
      <c r="C42" s="107"/>
      <c r="D42" s="107"/>
      <c r="E42" s="107"/>
      <c r="F42" s="107"/>
      <c r="G42" s="107"/>
      <c r="H42" s="107"/>
      <c r="I42" s="107"/>
      <c r="J42" s="107"/>
      <c r="K42" s="107"/>
      <c r="L42" s="107"/>
      <c r="M42" s="170" t="s">
        <v>416</v>
      </c>
    </row>
    <row r="43" spans="2:16" ht="18.75" customHeight="1" thickBot="1">
      <c r="B43" s="212" t="s">
        <v>429</v>
      </c>
      <c r="C43" s="213"/>
      <c r="D43" s="214"/>
      <c r="E43" s="108" t="s">
        <v>430</v>
      </c>
      <c r="F43" s="224" t="s">
        <v>431</v>
      </c>
      <c r="G43" s="225"/>
      <c r="H43" s="213" t="s">
        <v>151</v>
      </c>
      <c r="I43" s="214"/>
      <c r="J43" s="65"/>
      <c r="M43" s="171"/>
    </row>
    <row r="44" spans="2:16" ht="18.75" customHeight="1">
      <c r="B44" s="215" t="s">
        <v>143</v>
      </c>
      <c r="C44" s="216"/>
      <c r="D44" s="217"/>
      <c r="E44" s="109" t="s">
        <v>143</v>
      </c>
      <c r="F44" s="179" t="s">
        <v>143</v>
      </c>
      <c r="G44" s="180"/>
      <c r="H44" s="220"/>
      <c r="I44" s="221"/>
      <c r="J44" s="65"/>
      <c r="M44" s="172"/>
    </row>
    <row r="45" spans="2:16" ht="57" customHeight="1" thickBot="1">
      <c r="B45" s="209">
        <f>L34+K41</f>
        <v>2300000</v>
      </c>
      <c r="C45" s="210"/>
      <c r="D45" s="211"/>
      <c r="E45" s="97">
        <v>4000000</v>
      </c>
      <c r="F45" s="218">
        <f>IF(B45&lt;E45,B45,E45)</f>
        <v>2300000</v>
      </c>
      <c r="G45" s="219"/>
      <c r="H45" s="222"/>
      <c r="I45" s="223"/>
      <c r="J45" s="65"/>
      <c r="M45" s="80">
        <f>M34+M41</f>
        <v>3000000</v>
      </c>
    </row>
    <row r="46" spans="2:16" ht="17.25" customHeight="1">
      <c r="B46" s="98"/>
      <c r="C46" s="98"/>
      <c r="D46" s="98"/>
      <c r="E46" s="99"/>
      <c r="F46" s="100"/>
      <c r="G46" s="100"/>
      <c r="H46" s="101"/>
      <c r="I46" s="101"/>
      <c r="J46" s="65"/>
      <c r="M46" s="102"/>
    </row>
    <row r="47" spans="2:16" ht="40.5" customHeight="1">
      <c r="B47" s="9" t="s">
        <v>153</v>
      </c>
    </row>
    <row r="48" spans="2:16" ht="24" customHeight="1">
      <c r="B48" s="9" t="s">
        <v>252</v>
      </c>
    </row>
    <row r="49" spans="2:8" ht="24.95" customHeight="1">
      <c r="B49" s="227" t="s">
        <v>154</v>
      </c>
      <c r="C49" s="227"/>
      <c r="D49" s="227"/>
      <c r="E49" s="227"/>
      <c r="F49" s="227"/>
      <c r="G49" s="227" t="s">
        <v>155</v>
      </c>
      <c r="H49" s="227"/>
    </row>
    <row r="50" spans="2:8" ht="24.95" customHeight="1">
      <c r="B50" s="227" t="s">
        <v>156</v>
      </c>
      <c r="C50" s="227"/>
      <c r="D50" s="227"/>
      <c r="E50" s="227"/>
      <c r="F50" s="227"/>
      <c r="G50" s="228">
        <f>F45</f>
        <v>2300000</v>
      </c>
      <c r="H50" s="228"/>
    </row>
    <row r="51" spans="2:8" ht="24.95" customHeight="1">
      <c r="B51" s="227" t="s">
        <v>157</v>
      </c>
      <c r="C51" s="227"/>
      <c r="D51" s="227"/>
      <c r="E51" s="227"/>
      <c r="F51" s="227"/>
      <c r="G51" s="229">
        <f>M45-G50</f>
        <v>700000</v>
      </c>
      <c r="H51" s="229"/>
    </row>
    <row r="52" spans="2:8" ht="24.95" customHeight="1">
      <c r="B52" s="227" t="s">
        <v>158</v>
      </c>
      <c r="C52" s="227"/>
      <c r="D52" s="227"/>
      <c r="E52" s="227"/>
      <c r="F52" s="227"/>
      <c r="G52" s="230">
        <v>0</v>
      </c>
      <c r="H52" s="231"/>
    </row>
    <row r="53" spans="2:8" ht="24.95" customHeight="1">
      <c r="B53" s="227" t="s">
        <v>150</v>
      </c>
      <c r="C53" s="227"/>
      <c r="D53" s="227"/>
      <c r="E53" s="227"/>
      <c r="F53" s="227"/>
      <c r="G53" s="228">
        <f>SUM(G50:H52)</f>
        <v>3000000</v>
      </c>
      <c r="H53" s="228"/>
    </row>
  </sheetData>
  <mergeCells count="57">
    <mergeCell ref="B2:M2"/>
    <mergeCell ref="B33:E33"/>
    <mergeCell ref="C19:C22"/>
    <mergeCell ref="D19:D20"/>
    <mergeCell ref="D21:E22"/>
    <mergeCell ref="C23:E24"/>
    <mergeCell ref="C25:E26"/>
    <mergeCell ref="C27:E28"/>
    <mergeCell ref="B29:E30"/>
    <mergeCell ref="C9:E10"/>
    <mergeCell ref="C11:E12"/>
    <mergeCell ref="C13:E14"/>
    <mergeCell ref="C17:E18"/>
    <mergeCell ref="B3:M4"/>
    <mergeCell ref="G1:H1"/>
    <mergeCell ref="B53:F53"/>
    <mergeCell ref="G53:H53"/>
    <mergeCell ref="B50:F50"/>
    <mergeCell ref="G50:H50"/>
    <mergeCell ref="B51:F51"/>
    <mergeCell ref="G51:H51"/>
    <mergeCell ref="B52:F52"/>
    <mergeCell ref="G52:H52"/>
    <mergeCell ref="B49:F49"/>
    <mergeCell ref="G49:H49"/>
    <mergeCell ref="B35:L35"/>
    <mergeCell ref="B34:E34"/>
    <mergeCell ref="G9:G32"/>
    <mergeCell ref="B9:B28"/>
    <mergeCell ref="B5:E8"/>
    <mergeCell ref="K40:L40"/>
    <mergeCell ref="K41:L41"/>
    <mergeCell ref="K39:L39"/>
    <mergeCell ref="B45:D45"/>
    <mergeCell ref="B43:D43"/>
    <mergeCell ref="B44:D44"/>
    <mergeCell ref="F45:G45"/>
    <mergeCell ref="H43:I43"/>
    <mergeCell ref="H44:I44"/>
    <mergeCell ref="H45:I45"/>
    <mergeCell ref="F43:G43"/>
    <mergeCell ref="I1:M1"/>
    <mergeCell ref="B31:E32"/>
    <mergeCell ref="M42:M44"/>
    <mergeCell ref="H36:H38"/>
    <mergeCell ref="I36:I38"/>
    <mergeCell ref="H40:H41"/>
    <mergeCell ref="F44:G44"/>
    <mergeCell ref="B36:E39"/>
    <mergeCell ref="B40:E41"/>
    <mergeCell ref="F36:G38"/>
    <mergeCell ref="F39:G39"/>
    <mergeCell ref="F40:G40"/>
    <mergeCell ref="F41:G41"/>
    <mergeCell ref="J36:J38"/>
    <mergeCell ref="C15:E16"/>
    <mergeCell ref="K36:L38"/>
  </mergeCells>
  <phoneticPr fontId="1"/>
  <conditionalFormatting sqref="F20 F32 F22 F10 K10 F12 F14 F16 F18 F24 F26 F28 F30 K12 K14 K16 K18 K20 K22 K24 K26 K28 K32">
    <cfRule type="containsBlanks" dxfId="119" priority="13">
      <formula>LEN(TRIM(F10))=0</formula>
    </cfRule>
  </conditionalFormatting>
  <conditionalFormatting sqref="G50:G52">
    <cfRule type="containsBlanks" dxfId="118" priority="11">
      <formula>LEN(TRIM(G50))=0</formula>
    </cfRule>
  </conditionalFormatting>
  <conditionalFormatting sqref="E20">
    <cfRule type="containsBlanks" dxfId="117" priority="9">
      <formula>LEN(TRIM(E20))=0</formula>
    </cfRule>
  </conditionalFormatting>
  <conditionalFormatting sqref="M10 M12 M14 M16 M18 M20 M22 M24 M26 M28 M30 M32">
    <cfRule type="containsBlanks" dxfId="116" priority="6">
      <formula>LEN(TRIM(M10))=0</formula>
    </cfRule>
  </conditionalFormatting>
  <conditionalFormatting sqref="M41">
    <cfRule type="containsBlanks" dxfId="115" priority="3">
      <formula>LEN(TRIM(M41))=0</formula>
    </cfRule>
  </conditionalFormatting>
  <conditionalFormatting sqref="K30">
    <cfRule type="containsBlanks" dxfId="114" priority="2">
      <formula>LEN(TRIM(K30))=0</formula>
    </cfRule>
  </conditionalFormatting>
  <conditionalFormatting sqref="F41:G41">
    <cfRule type="containsBlanks" dxfId="113" priority="1">
      <formula>LEN(TRIM(F41))=0</formula>
    </cfRule>
  </conditionalFormatting>
  <dataValidations count="3">
    <dataValidation imeMode="disabled" allowBlank="1" showInputMessage="1" showErrorMessage="1" sqref="K10 K18 F32 K30 G51:G52 F22 F30 K28 F10 K26 F12 K12 F14 K14 F16 K16 F18 F20 K20 F24 K22 F26 K24 F28 K32" xr:uid="{B1FD50D5-9A7C-47F4-8D98-06BDD8A21074}"/>
    <dataValidation imeMode="halfAlpha" allowBlank="1" showInputMessage="1" showErrorMessage="1" sqref="M10 M12 M14 M16 M18 M20 M22 M24 M26 M28 M30 M32 M41" xr:uid="{BE05B634-8951-474B-B5BF-77FFB5E89950}"/>
    <dataValidation type="list" allowBlank="1" showInputMessage="1" showErrorMessage="1" sqref="E20" xr:uid="{AD61EBF2-0A0C-4B8C-84ED-44C46941554C}">
      <formula1>$P$29:$P$33</formula1>
    </dataValidation>
  </dataValidations>
  <pageMargins left="0.7" right="0.7" top="0.75" bottom="0.75" header="0.3" footer="0.3"/>
  <pageSetup paperSize="9" scale="42" orientation="portrait" verticalDpi="0" r:id="rId1"/>
  <colBreaks count="1" manualBreakCount="1">
    <brk id="13" max="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A845-C031-4847-9EB4-D75C5DD7CD2A}">
  <sheetPr>
    <tabColor rgb="FFFFFF00"/>
    <pageSetUpPr fitToPage="1"/>
  </sheetPr>
  <dimension ref="B1:P53"/>
  <sheetViews>
    <sheetView zoomScaleNormal="100" zoomScaleSheetLayoutView="85" workbookViewId="0">
      <selection activeCell="P11" sqref="P11"/>
    </sheetView>
  </sheetViews>
  <sheetFormatPr defaultColWidth="8.75" defaultRowHeight="17.25"/>
  <cols>
    <col min="1" max="1" width="3.5" style="9" customWidth="1"/>
    <col min="2" max="2" width="8.875" style="9" customWidth="1"/>
    <col min="3" max="4" width="12.5" style="9" customWidth="1"/>
    <col min="5" max="5" width="21.125" style="9" customWidth="1"/>
    <col min="6" max="6" width="17.375" style="9" customWidth="1"/>
    <col min="7" max="7" width="10.75" style="9" customWidth="1"/>
    <col min="8" max="8" width="19.25" style="9" customWidth="1"/>
    <col min="9" max="9" width="16.75" style="9" customWidth="1"/>
    <col min="10" max="10" width="20.5" style="9" customWidth="1"/>
    <col min="11" max="11" width="13.375" style="9" customWidth="1"/>
    <col min="12" max="12" width="15" style="9" customWidth="1"/>
    <col min="13" max="13" width="17.875" style="9" customWidth="1"/>
    <col min="14" max="14" width="4.75" style="9" customWidth="1"/>
    <col min="15" max="16384" width="8.75" style="9"/>
  </cols>
  <sheetData>
    <row r="1" spans="2:13" ht="26.25" customHeight="1">
      <c r="B1" s="9" t="s">
        <v>197</v>
      </c>
      <c r="C1" s="115"/>
      <c r="D1" s="115"/>
      <c r="E1" s="115"/>
      <c r="G1" s="226" t="s">
        <v>234</v>
      </c>
      <c r="H1" s="226"/>
      <c r="I1" s="163" t="str">
        <f>表紙!D8</f>
        <v>特別養護老人ホーム○○</v>
      </c>
      <c r="J1" s="163"/>
      <c r="K1" s="163"/>
      <c r="L1" s="163"/>
      <c r="M1" s="163"/>
    </row>
    <row r="2" spans="2:13" ht="27" customHeight="1">
      <c r="B2" s="247" t="s">
        <v>179</v>
      </c>
      <c r="C2" s="247"/>
      <c r="D2" s="247"/>
      <c r="E2" s="247"/>
      <c r="F2" s="247"/>
      <c r="G2" s="247"/>
      <c r="H2" s="247"/>
      <c r="I2" s="247"/>
      <c r="J2" s="247"/>
      <c r="K2" s="247"/>
      <c r="L2" s="247"/>
      <c r="M2" s="247"/>
    </row>
    <row r="3" spans="2:13" ht="23.25" customHeight="1">
      <c r="B3" s="252" t="s">
        <v>266</v>
      </c>
      <c r="C3" s="252"/>
      <c r="D3" s="252"/>
      <c r="E3" s="252"/>
      <c r="F3" s="252"/>
      <c r="G3" s="252"/>
      <c r="H3" s="252"/>
      <c r="I3" s="252"/>
      <c r="J3" s="252"/>
      <c r="K3" s="252"/>
      <c r="L3" s="252"/>
      <c r="M3" s="252"/>
    </row>
    <row r="4" spans="2:13" ht="23.25" customHeight="1">
      <c r="B4" s="253"/>
      <c r="C4" s="253"/>
      <c r="D4" s="253"/>
      <c r="E4" s="253"/>
      <c r="F4" s="253"/>
      <c r="G4" s="253"/>
      <c r="H4" s="253"/>
      <c r="I4" s="253"/>
      <c r="J4" s="253"/>
      <c r="K4" s="253"/>
      <c r="L4" s="253"/>
      <c r="M4" s="253"/>
    </row>
    <row r="5" spans="2:13" ht="18.75" customHeight="1">
      <c r="B5" s="238" t="s">
        <v>137</v>
      </c>
      <c r="C5" s="239"/>
      <c r="D5" s="239"/>
      <c r="E5" s="240"/>
      <c r="F5" s="37" t="s">
        <v>253</v>
      </c>
      <c r="G5" s="38"/>
      <c r="H5" s="38"/>
      <c r="I5" s="38" t="s">
        <v>180</v>
      </c>
      <c r="J5" s="39" t="s">
        <v>138</v>
      </c>
      <c r="K5" s="40" t="s">
        <v>414</v>
      </c>
      <c r="L5" s="41"/>
      <c r="M5" s="41" t="s">
        <v>242</v>
      </c>
    </row>
    <row r="6" spans="2:13" ht="18" customHeight="1">
      <c r="B6" s="241"/>
      <c r="C6" s="242"/>
      <c r="D6" s="242"/>
      <c r="E6" s="243"/>
      <c r="F6" s="42" t="s">
        <v>254</v>
      </c>
      <c r="G6" s="43" t="s">
        <v>139</v>
      </c>
      <c r="H6" s="43" t="s">
        <v>421</v>
      </c>
      <c r="I6" s="43" t="s">
        <v>181</v>
      </c>
      <c r="J6" s="44" t="s">
        <v>182</v>
      </c>
      <c r="K6" s="45" t="s">
        <v>415</v>
      </c>
      <c r="L6" s="46" t="s">
        <v>183</v>
      </c>
      <c r="M6" s="46" t="s">
        <v>417</v>
      </c>
    </row>
    <row r="7" spans="2:13" ht="18" customHeight="1">
      <c r="B7" s="241"/>
      <c r="C7" s="242"/>
      <c r="D7" s="242"/>
      <c r="E7" s="243"/>
      <c r="F7" s="42" t="s">
        <v>255</v>
      </c>
      <c r="G7" s="43"/>
      <c r="H7" s="43" t="s">
        <v>184</v>
      </c>
      <c r="I7" s="43" t="s">
        <v>200</v>
      </c>
      <c r="J7" s="44" t="s">
        <v>432</v>
      </c>
      <c r="K7" s="45"/>
      <c r="L7" s="46"/>
      <c r="M7" s="46" t="s">
        <v>418</v>
      </c>
    </row>
    <row r="8" spans="2:13">
      <c r="B8" s="244"/>
      <c r="C8" s="245"/>
      <c r="D8" s="245"/>
      <c r="E8" s="246"/>
      <c r="F8" s="47" t="s">
        <v>140</v>
      </c>
      <c r="G8" s="48" t="s">
        <v>141</v>
      </c>
      <c r="H8" s="48" t="s">
        <v>420</v>
      </c>
      <c r="I8" s="48" t="s">
        <v>142</v>
      </c>
      <c r="J8" s="105" t="s">
        <v>251</v>
      </c>
      <c r="K8" s="49" t="s">
        <v>152</v>
      </c>
      <c r="L8" s="50" t="s">
        <v>250</v>
      </c>
      <c r="M8" s="51"/>
    </row>
    <row r="9" spans="2:13" ht="18.75" customHeight="1">
      <c r="B9" s="236" t="s">
        <v>196</v>
      </c>
      <c r="C9" s="164" t="s">
        <v>186</v>
      </c>
      <c r="D9" s="165"/>
      <c r="E9" s="166"/>
      <c r="F9" s="52" t="s">
        <v>143</v>
      </c>
      <c r="G9" s="233" t="s">
        <v>144</v>
      </c>
      <c r="H9" s="53" t="s">
        <v>143</v>
      </c>
      <c r="I9" s="53" t="s">
        <v>143</v>
      </c>
      <c r="J9" s="106" t="s">
        <v>143</v>
      </c>
      <c r="K9" s="90" t="s">
        <v>185</v>
      </c>
      <c r="L9" s="54" t="s">
        <v>143</v>
      </c>
      <c r="M9" s="54" t="s">
        <v>143</v>
      </c>
    </row>
    <row r="10" spans="2:13" ht="45" customHeight="1">
      <c r="B10" s="237"/>
      <c r="C10" s="167"/>
      <c r="D10" s="168"/>
      <c r="E10" s="169"/>
      <c r="F10" s="112">
        <v>1500000</v>
      </c>
      <c r="G10" s="234"/>
      <c r="H10" s="56">
        <f>ROUNDDOWN((F10*4/5)/1000,0)*1000</f>
        <v>1200000</v>
      </c>
      <c r="I10" s="87">
        <v>1000000</v>
      </c>
      <c r="J10" s="85">
        <f>IF(H10&gt;I10,I10,H10)</f>
        <v>1000000</v>
      </c>
      <c r="K10" s="113">
        <v>3</v>
      </c>
      <c r="L10" s="84">
        <f>J10*K10</f>
        <v>3000000</v>
      </c>
      <c r="M10" s="113">
        <v>4500000</v>
      </c>
    </row>
    <row r="11" spans="2:13" ht="18.75" customHeight="1">
      <c r="B11" s="237"/>
      <c r="C11" s="164" t="s">
        <v>243</v>
      </c>
      <c r="D11" s="165"/>
      <c r="E11" s="166"/>
      <c r="F11" s="52" t="s">
        <v>143</v>
      </c>
      <c r="G11" s="234"/>
      <c r="H11" s="53" t="s">
        <v>143</v>
      </c>
      <c r="I11" s="53" t="s">
        <v>143</v>
      </c>
      <c r="J11" s="106" t="s">
        <v>143</v>
      </c>
      <c r="K11" s="90" t="s">
        <v>185</v>
      </c>
      <c r="L11" s="54" t="s">
        <v>143</v>
      </c>
      <c r="M11" s="54" t="s">
        <v>143</v>
      </c>
    </row>
    <row r="12" spans="2:13" ht="45" customHeight="1">
      <c r="B12" s="237"/>
      <c r="C12" s="167"/>
      <c r="D12" s="168"/>
      <c r="E12" s="169"/>
      <c r="F12" s="55"/>
      <c r="G12" s="234"/>
      <c r="H12" s="56">
        <f>ROUNDDOWN((F12*4/5)/1000,0)*1000</f>
        <v>0</v>
      </c>
      <c r="I12" s="87">
        <v>300000</v>
      </c>
      <c r="J12" s="85">
        <f>IF(H12&gt;I12,I12,H12)</f>
        <v>0</v>
      </c>
      <c r="K12" s="85"/>
      <c r="L12" s="84">
        <f>J12*K12</f>
        <v>0</v>
      </c>
      <c r="M12" s="85"/>
    </row>
    <row r="13" spans="2:13" ht="18.75" customHeight="1">
      <c r="B13" s="237"/>
      <c r="C13" s="164" t="s">
        <v>244</v>
      </c>
      <c r="D13" s="165"/>
      <c r="E13" s="166"/>
      <c r="F13" s="52" t="s">
        <v>143</v>
      </c>
      <c r="G13" s="234"/>
      <c r="H13" s="53" t="s">
        <v>143</v>
      </c>
      <c r="I13" s="53" t="s">
        <v>143</v>
      </c>
      <c r="J13" s="106" t="s">
        <v>143</v>
      </c>
      <c r="K13" s="90" t="s">
        <v>185</v>
      </c>
      <c r="L13" s="54" t="s">
        <v>143</v>
      </c>
      <c r="M13" s="54" t="s">
        <v>143</v>
      </c>
    </row>
    <row r="14" spans="2:13" ht="45" customHeight="1">
      <c r="B14" s="237"/>
      <c r="C14" s="167"/>
      <c r="D14" s="168"/>
      <c r="E14" s="169"/>
      <c r="F14" s="55"/>
      <c r="G14" s="234"/>
      <c r="H14" s="56">
        <f>ROUNDDOWN((F14*4/5)/1000,0)*1000</f>
        <v>0</v>
      </c>
      <c r="I14" s="87">
        <v>300000</v>
      </c>
      <c r="J14" s="85">
        <f>IF(H14&gt;I14,I14,H14)</f>
        <v>0</v>
      </c>
      <c r="K14" s="85"/>
      <c r="L14" s="84">
        <f>J14*K14</f>
        <v>0</v>
      </c>
      <c r="M14" s="85"/>
    </row>
    <row r="15" spans="2:13" ht="18.75" customHeight="1">
      <c r="B15" s="237"/>
      <c r="C15" s="164" t="s">
        <v>245</v>
      </c>
      <c r="D15" s="165"/>
      <c r="E15" s="166"/>
      <c r="F15" s="52" t="s">
        <v>143</v>
      </c>
      <c r="G15" s="234"/>
      <c r="H15" s="53" t="s">
        <v>143</v>
      </c>
      <c r="I15" s="53" t="s">
        <v>143</v>
      </c>
      <c r="J15" s="106" t="s">
        <v>143</v>
      </c>
      <c r="K15" s="90" t="s">
        <v>185</v>
      </c>
      <c r="L15" s="54" t="s">
        <v>143</v>
      </c>
      <c r="M15" s="54" t="s">
        <v>143</v>
      </c>
    </row>
    <row r="16" spans="2:13" ht="45" customHeight="1">
      <c r="B16" s="237"/>
      <c r="C16" s="167"/>
      <c r="D16" s="168"/>
      <c r="E16" s="169"/>
      <c r="F16" s="55"/>
      <c r="G16" s="234"/>
      <c r="H16" s="56">
        <f>ROUNDDOWN((F16*4/5)/1000,0)*1000</f>
        <v>0</v>
      </c>
      <c r="I16" s="87">
        <v>300000</v>
      </c>
      <c r="J16" s="85">
        <f>IF(H16&gt;I16,I16,H16)</f>
        <v>0</v>
      </c>
      <c r="K16" s="85"/>
      <c r="L16" s="84">
        <f>J16*K16</f>
        <v>0</v>
      </c>
      <c r="M16" s="85"/>
    </row>
    <row r="17" spans="2:16" ht="18.75" customHeight="1">
      <c r="B17" s="237"/>
      <c r="C17" s="164" t="s">
        <v>246</v>
      </c>
      <c r="D17" s="165"/>
      <c r="E17" s="166"/>
      <c r="F17" s="52" t="s">
        <v>143</v>
      </c>
      <c r="G17" s="234"/>
      <c r="H17" s="53" t="s">
        <v>143</v>
      </c>
      <c r="I17" s="53" t="s">
        <v>143</v>
      </c>
      <c r="J17" s="106" t="s">
        <v>143</v>
      </c>
      <c r="K17" s="90" t="s">
        <v>185</v>
      </c>
      <c r="L17" s="54" t="s">
        <v>143</v>
      </c>
      <c r="M17" s="54" t="s">
        <v>143</v>
      </c>
    </row>
    <row r="18" spans="2:16" ht="45" customHeight="1">
      <c r="B18" s="237"/>
      <c r="C18" s="167"/>
      <c r="D18" s="168"/>
      <c r="E18" s="169"/>
      <c r="F18" s="55"/>
      <c r="G18" s="234"/>
      <c r="H18" s="56">
        <f>ROUNDDOWN((F18*4/5)/1000,0)*1000</f>
        <v>0</v>
      </c>
      <c r="I18" s="86">
        <v>1000000</v>
      </c>
      <c r="J18" s="85">
        <f>IF(H18&gt;I18,I18,H18)</f>
        <v>0</v>
      </c>
      <c r="K18" s="85"/>
      <c r="L18" s="84">
        <f>J18*K18</f>
        <v>0</v>
      </c>
      <c r="M18" s="85"/>
    </row>
    <row r="19" spans="2:16" ht="39.75" customHeight="1">
      <c r="B19" s="237"/>
      <c r="C19" s="248" t="s">
        <v>145</v>
      </c>
      <c r="D19" s="250" t="s">
        <v>256</v>
      </c>
      <c r="E19" s="66" t="s">
        <v>257</v>
      </c>
      <c r="F19" s="57" t="s">
        <v>143</v>
      </c>
      <c r="G19" s="234"/>
      <c r="H19" s="58" t="s">
        <v>143</v>
      </c>
      <c r="I19" s="58" t="s">
        <v>148</v>
      </c>
      <c r="J19" s="59" t="s">
        <v>143</v>
      </c>
      <c r="K19" s="50" t="s">
        <v>187</v>
      </c>
      <c r="L19" s="54" t="s">
        <v>143</v>
      </c>
      <c r="M19" s="54" t="s">
        <v>143</v>
      </c>
    </row>
    <row r="20" spans="2:16" ht="78" customHeight="1">
      <c r="B20" s="237"/>
      <c r="C20" s="249"/>
      <c r="D20" s="251"/>
      <c r="E20" s="60"/>
      <c r="F20" s="55"/>
      <c r="G20" s="234"/>
      <c r="H20" s="56">
        <f>ROUNDDOWN((F20*4/5)/1000,0)*1000</f>
        <v>0</v>
      </c>
      <c r="I20" s="86" cm="1">
        <f t="array" ref="I20">_xlfn.IFS(E20=P30,1000000,E20=P31,1500000,E20=P32,2000000,E20=P33,2500000,E20=P29,0)</f>
        <v>0</v>
      </c>
      <c r="J20" s="85">
        <f>IF(H20&gt;I20,I20,H20)</f>
        <v>0</v>
      </c>
      <c r="K20" s="85"/>
      <c r="L20" s="84">
        <f>J20*K20</f>
        <v>0</v>
      </c>
      <c r="M20" s="85"/>
    </row>
    <row r="21" spans="2:16" ht="18.75" customHeight="1">
      <c r="B21" s="237"/>
      <c r="C21" s="249"/>
      <c r="D21" s="164" t="s">
        <v>241</v>
      </c>
      <c r="E21" s="166"/>
      <c r="F21" s="57" t="s">
        <v>143</v>
      </c>
      <c r="G21" s="234"/>
      <c r="H21" s="58" t="s">
        <v>143</v>
      </c>
      <c r="I21" s="58" t="s">
        <v>148</v>
      </c>
      <c r="J21" s="59" t="s">
        <v>143</v>
      </c>
      <c r="K21" s="50" t="s">
        <v>187</v>
      </c>
      <c r="L21" s="54" t="s">
        <v>143</v>
      </c>
      <c r="M21" s="54" t="s">
        <v>143</v>
      </c>
    </row>
    <row r="22" spans="2:16" ht="45" customHeight="1">
      <c r="B22" s="237"/>
      <c r="C22" s="249"/>
      <c r="D22" s="167"/>
      <c r="E22" s="169"/>
      <c r="F22" s="55"/>
      <c r="G22" s="234"/>
      <c r="H22" s="56">
        <f>ROUNDDOWN((F22*4/5)/1000,0)*1000</f>
        <v>0</v>
      </c>
      <c r="I22" s="87">
        <v>2500000</v>
      </c>
      <c r="J22" s="85">
        <f>IF(H22&gt;I22,I22,H22)</f>
        <v>0</v>
      </c>
      <c r="K22" s="85"/>
      <c r="L22" s="84">
        <f>J22*K22</f>
        <v>0</v>
      </c>
      <c r="M22" s="85"/>
    </row>
    <row r="23" spans="2:16" ht="18.75" customHeight="1">
      <c r="B23" s="237"/>
      <c r="C23" s="164" t="s">
        <v>247</v>
      </c>
      <c r="D23" s="165"/>
      <c r="E23" s="166"/>
      <c r="F23" s="52" t="s">
        <v>143</v>
      </c>
      <c r="G23" s="234"/>
      <c r="H23" s="53" t="s">
        <v>143</v>
      </c>
      <c r="I23" s="53" t="s">
        <v>143</v>
      </c>
      <c r="J23" s="106" t="s">
        <v>143</v>
      </c>
      <c r="K23" s="90" t="s">
        <v>185</v>
      </c>
      <c r="L23" s="54" t="s">
        <v>143</v>
      </c>
      <c r="M23" s="54" t="s">
        <v>143</v>
      </c>
    </row>
    <row r="24" spans="2:16" ht="45" customHeight="1">
      <c r="B24" s="237"/>
      <c r="C24" s="167"/>
      <c r="D24" s="168"/>
      <c r="E24" s="169"/>
      <c r="F24" s="55"/>
      <c r="G24" s="234"/>
      <c r="H24" s="56">
        <f>ROUNDDOWN((F24*4/5)/1000,0)*1000</f>
        <v>0</v>
      </c>
      <c r="I24" s="87">
        <v>300000</v>
      </c>
      <c r="J24" s="85">
        <f>IF(H24&gt;I24,I24,H24)</f>
        <v>0</v>
      </c>
      <c r="K24" s="85"/>
      <c r="L24" s="84">
        <f>J24*K24</f>
        <v>0</v>
      </c>
      <c r="M24" s="85"/>
    </row>
    <row r="25" spans="2:16" ht="18.75" customHeight="1">
      <c r="B25" s="237"/>
      <c r="C25" s="164" t="s">
        <v>248</v>
      </c>
      <c r="D25" s="165"/>
      <c r="E25" s="166"/>
      <c r="F25" s="52" t="s">
        <v>143</v>
      </c>
      <c r="G25" s="234"/>
      <c r="H25" s="53" t="s">
        <v>143</v>
      </c>
      <c r="I25" s="53" t="s">
        <v>143</v>
      </c>
      <c r="J25" s="106" t="s">
        <v>143</v>
      </c>
      <c r="K25" s="90" t="s">
        <v>185</v>
      </c>
      <c r="L25" s="54" t="s">
        <v>143</v>
      </c>
      <c r="M25" s="54" t="s">
        <v>143</v>
      </c>
    </row>
    <row r="26" spans="2:16" ht="45" customHeight="1">
      <c r="B26" s="237"/>
      <c r="C26" s="167"/>
      <c r="D26" s="168"/>
      <c r="E26" s="169"/>
      <c r="F26" s="55"/>
      <c r="G26" s="234"/>
      <c r="H26" s="56">
        <f>ROUNDDOWN((F26*4/5)/1000,0)*1000</f>
        <v>0</v>
      </c>
      <c r="I26" s="87">
        <v>300000</v>
      </c>
      <c r="J26" s="85">
        <f>IF(H26&gt;I26,I26,H26)</f>
        <v>0</v>
      </c>
      <c r="K26" s="85"/>
      <c r="L26" s="84">
        <f>J26*K26</f>
        <v>0</v>
      </c>
      <c r="M26" s="85"/>
    </row>
    <row r="27" spans="2:16" ht="18.75" customHeight="1">
      <c r="B27" s="237"/>
      <c r="C27" s="164" t="s">
        <v>249</v>
      </c>
      <c r="D27" s="165"/>
      <c r="E27" s="166"/>
      <c r="F27" s="52" t="s">
        <v>143</v>
      </c>
      <c r="G27" s="234"/>
      <c r="H27" s="53" t="s">
        <v>143</v>
      </c>
      <c r="I27" s="53" t="s">
        <v>143</v>
      </c>
      <c r="J27" s="106" t="s">
        <v>143</v>
      </c>
      <c r="K27" s="90" t="s">
        <v>185</v>
      </c>
      <c r="L27" s="54" t="s">
        <v>143</v>
      </c>
      <c r="M27" s="54" t="s">
        <v>143</v>
      </c>
    </row>
    <row r="28" spans="2:16" ht="45" customHeight="1">
      <c r="B28" s="237"/>
      <c r="C28" s="167"/>
      <c r="D28" s="168"/>
      <c r="E28" s="169"/>
      <c r="F28" s="55"/>
      <c r="G28" s="234"/>
      <c r="H28" s="56">
        <f>ROUNDDOWN((F28*4/5)/1000,0)*1000</f>
        <v>0</v>
      </c>
      <c r="I28" s="86">
        <v>300000</v>
      </c>
      <c r="J28" s="85">
        <f>IF(H28&gt;I28,I28,H28)</f>
        <v>0</v>
      </c>
      <c r="K28" s="85"/>
      <c r="L28" s="84">
        <f>J28*K28</f>
        <v>0</v>
      </c>
      <c r="M28" s="85"/>
    </row>
    <row r="29" spans="2:16" ht="18.75" customHeight="1">
      <c r="B29" s="164" t="s">
        <v>198</v>
      </c>
      <c r="C29" s="165"/>
      <c r="D29" s="165"/>
      <c r="E29" s="166"/>
      <c r="F29" s="57" t="s">
        <v>143</v>
      </c>
      <c r="G29" s="234"/>
      <c r="H29" s="58" t="s">
        <v>143</v>
      </c>
      <c r="I29" s="58" t="s">
        <v>148</v>
      </c>
      <c r="J29" s="59" t="s">
        <v>143</v>
      </c>
      <c r="K29" s="50" t="s">
        <v>185</v>
      </c>
      <c r="L29" s="54" t="s">
        <v>143</v>
      </c>
      <c r="M29" s="54" t="s">
        <v>143</v>
      </c>
    </row>
    <row r="30" spans="2:16" ht="45" customHeight="1">
      <c r="B30" s="167"/>
      <c r="C30" s="168"/>
      <c r="D30" s="168"/>
      <c r="E30" s="169"/>
      <c r="F30" s="55"/>
      <c r="G30" s="234"/>
      <c r="H30" s="56">
        <f>ROUNDDOWN((F30*4/5)/1000,0)*1000</f>
        <v>0</v>
      </c>
      <c r="I30" s="86">
        <v>1000000</v>
      </c>
      <c r="J30" s="85">
        <f>IF(H30&gt;I30,I30,H30)</f>
        <v>0</v>
      </c>
      <c r="K30" s="85"/>
      <c r="L30" s="84">
        <f>J30*K30</f>
        <v>0</v>
      </c>
      <c r="M30" s="85"/>
      <c r="P30" s="116" t="s">
        <v>422</v>
      </c>
    </row>
    <row r="31" spans="2:16" ht="18.75" customHeight="1">
      <c r="B31" s="164" t="s">
        <v>199</v>
      </c>
      <c r="C31" s="165"/>
      <c r="D31" s="165"/>
      <c r="E31" s="166"/>
      <c r="F31" s="57" t="s">
        <v>143</v>
      </c>
      <c r="G31" s="234"/>
      <c r="H31" s="58" t="s">
        <v>143</v>
      </c>
      <c r="I31" s="58" t="s">
        <v>148</v>
      </c>
      <c r="J31" s="59" t="s">
        <v>143</v>
      </c>
      <c r="K31" s="50" t="s">
        <v>187</v>
      </c>
      <c r="L31" s="54" t="s">
        <v>143</v>
      </c>
      <c r="M31" s="54" t="s">
        <v>143</v>
      </c>
      <c r="P31" s="116" t="s">
        <v>146</v>
      </c>
    </row>
    <row r="32" spans="2:16" ht="45" customHeight="1">
      <c r="B32" s="167"/>
      <c r="C32" s="168"/>
      <c r="D32" s="168"/>
      <c r="E32" s="169"/>
      <c r="F32" s="55"/>
      <c r="G32" s="235"/>
      <c r="H32" s="56">
        <f>ROUNDDOWN((F32*4/5)/1000,0)*1000</f>
        <v>0</v>
      </c>
      <c r="I32" s="56">
        <v>480000</v>
      </c>
      <c r="J32" s="85">
        <f>IF(H32&gt;I32,I32,H32)</f>
        <v>0</v>
      </c>
      <c r="K32" s="85"/>
      <c r="L32" s="84">
        <f>J32*K32</f>
        <v>0</v>
      </c>
      <c r="M32" s="85"/>
      <c r="P32" s="116" t="s">
        <v>147</v>
      </c>
    </row>
    <row r="33" spans="2:16" ht="18" customHeight="1">
      <c r="B33" s="238"/>
      <c r="C33" s="239"/>
      <c r="D33" s="239"/>
      <c r="E33" s="240"/>
      <c r="F33" s="57" t="s">
        <v>143</v>
      </c>
      <c r="G33" s="58"/>
      <c r="H33" s="58" t="s">
        <v>143</v>
      </c>
      <c r="I33" s="58" t="s">
        <v>148</v>
      </c>
      <c r="J33" s="59" t="s">
        <v>143</v>
      </c>
      <c r="K33" s="54" t="s">
        <v>185</v>
      </c>
      <c r="L33" s="54" t="s">
        <v>143</v>
      </c>
      <c r="M33" s="54" t="s">
        <v>143</v>
      </c>
      <c r="P33" s="116" t="s">
        <v>149</v>
      </c>
    </row>
    <row r="34" spans="2:16" ht="45" customHeight="1">
      <c r="B34" s="167" t="s">
        <v>150</v>
      </c>
      <c r="C34" s="168"/>
      <c r="D34" s="168"/>
      <c r="E34" s="169"/>
      <c r="F34" s="61"/>
      <c r="G34" s="61"/>
      <c r="H34" s="61"/>
      <c r="I34" s="62"/>
      <c r="J34" s="63"/>
      <c r="K34" s="87">
        <f>K10+K12+K14+K16+K18+K24+K26+K28+K30</f>
        <v>3</v>
      </c>
      <c r="L34" s="64">
        <f>SUM(L10:L32)</f>
        <v>3000000</v>
      </c>
      <c r="M34" s="85">
        <f>SUM(M10:M32)</f>
        <v>4500000</v>
      </c>
    </row>
    <row r="35" spans="2:16" ht="13.5" customHeight="1">
      <c r="B35" s="232"/>
      <c r="C35" s="232"/>
      <c r="D35" s="232"/>
      <c r="E35" s="232"/>
      <c r="F35" s="232"/>
      <c r="G35" s="232"/>
      <c r="H35" s="232"/>
      <c r="I35" s="232"/>
      <c r="J35" s="232"/>
      <c r="K35" s="232"/>
      <c r="L35" s="232"/>
      <c r="M35" s="107"/>
    </row>
    <row r="36" spans="2:16" ht="18" customHeight="1">
      <c r="B36" s="181" t="s">
        <v>137</v>
      </c>
      <c r="C36" s="182"/>
      <c r="D36" s="182"/>
      <c r="E36" s="183"/>
      <c r="F36" s="190" t="s">
        <v>423</v>
      </c>
      <c r="G36" s="191"/>
      <c r="H36" s="173" t="s">
        <v>139</v>
      </c>
      <c r="I36" s="175" t="s">
        <v>426</v>
      </c>
      <c r="J36" s="175" t="s">
        <v>181</v>
      </c>
      <c r="K36" s="181" t="s">
        <v>408</v>
      </c>
      <c r="L36" s="183"/>
      <c r="M36" s="41" t="s">
        <v>242</v>
      </c>
    </row>
    <row r="37" spans="2:16" ht="18" customHeight="1">
      <c r="B37" s="184"/>
      <c r="C37" s="185"/>
      <c r="D37" s="185"/>
      <c r="E37" s="186"/>
      <c r="F37" s="196"/>
      <c r="G37" s="197"/>
      <c r="H37" s="174"/>
      <c r="I37" s="176"/>
      <c r="J37" s="176"/>
      <c r="K37" s="184"/>
      <c r="L37" s="186"/>
      <c r="M37" s="46" t="s">
        <v>417</v>
      </c>
    </row>
    <row r="38" spans="2:16" ht="18" customHeight="1">
      <c r="B38" s="184"/>
      <c r="C38" s="185"/>
      <c r="D38" s="185"/>
      <c r="E38" s="186"/>
      <c r="F38" s="196"/>
      <c r="G38" s="197"/>
      <c r="H38" s="174"/>
      <c r="I38" s="176"/>
      <c r="J38" s="176"/>
      <c r="K38" s="184"/>
      <c r="L38" s="186"/>
      <c r="M38" s="46" t="s">
        <v>418</v>
      </c>
    </row>
    <row r="39" spans="2:16" ht="15.75" customHeight="1">
      <c r="B39" s="187"/>
      <c r="C39" s="188"/>
      <c r="D39" s="188"/>
      <c r="E39" s="189"/>
      <c r="F39" s="198" t="s">
        <v>413</v>
      </c>
      <c r="G39" s="199"/>
      <c r="H39" s="77" t="s">
        <v>424</v>
      </c>
      <c r="I39" s="78" t="s">
        <v>425</v>
      </c>
      <c r="J39" s="79" t="s">
        <v>427</v>
      </c>
      <c r="K39" s="207" t="s">
        <v>428</v>
      </c>
      <c r="L39" s="208"/>
      <c r="M39" s="46"/>
    </row>
    <row r="40" spans="2:16" ht="21" customHeight="1">
      <c r="B40" s="190" t="s">
        <v>406</v>
      </c>
      <c r="C40" s="191"/>
      <c r="D40" s="191"/>
      <c r="E40" s="192"/>
      <c r="F40" s="200" t="s">
        <v>143</v>
      </c>
      <c r="G40" s="201"/>
      <c r="H40" s="177" t="s">
        <v>144</v>
      </c>
      <c r="I40" s="117" t="s">
        <v>143</v>
      </c>
      <c r="J40" s="117" t="s">
        <v>143</v>
      </c>
      <c r="K40" s="200" t="s">
        <v>143</v>
      </c>
      <c r="L40" s="204"/>
      <c r="M40" s="117" t="s">
        <v>143</v>
      </c>
    </row>
    <row r="41" spans="2:16" ht="45" customHeight="1">
      <c r="B41" s="193"/>
      <c r="C41" s="194"/>
      <c r="D41" s="194"/>
      <c r="E41" s="195"/>
      <c r="F41" s="254">
        <v>3100000</v>
      </c>
      <c r="G41" s="255"/>
      <c r="H41" s="178"/>
      <c r="I41" s="93">
        <f>ROUNDDOWN((F41*4/5)/1000,0)*1000</f>
        <v>2480000</v>
      </c>
      <c r="J41" s="94">
        <v>4000000</v>
      </c>
      <c r="K41" s="205">
        <f>IF(I41&gt;J41,J41,I41)</f>
        <v>2480000</v>
      </c>
      <c r="L41" s="206"/>
      <c r="M41" s="114">
        <v>3100000</v>
      </c>
    </row>
    <row r="42" spans="2:16" ht="13.5" customHeight="1" thickBot="1">
      <c r="B42" s="107"/>
      <c r="C42" s="107"/>
      <c r="D42" s="107"/>
      <c r="E42" s="107"/>
      <c r="F42" s="107"/>
      <c r="G42" s="107"/>
      <c r="H42" s="107"/>
      <c r="I42" s="107"/>
      <c r="J42" s="107"/>
      <c r="K42" s="107"/>
      <c r="L42" s="107"/>
      <c r="M42" s="170" t="s">
        <v>416</v>
      </c>
    </row>
    <row r="43" spans="2:16" ht="18.75" customHeight="1" thickBot="1">
      <c r="B43" s="212" t="s">
        <v>429</v>
      </c>
      <c r="C43" s="213"/>
      <c r="D43" s="214"/>
      <c r="E43" s="108" t="s">
        <v>430</v>
      </c>
      <c r="F43" s="224" t="s">
        <v>431</v>
      </c>
      <c r="G43" s="225"/>
      <c r="H43" s="213" t="s">
        <v>151</v>
      </c>
      <c r="I43" s="214"/>
      <c r="J43" s="65"/>
      <c r="M43" s="171"/>
    </row>
    <row r="44" spans="2:16" ht="18.75" customHeight="1">
      <c r="B44" s="215" t="s">
        <v>143</v>
      </c>
      <c r="C44" s="216"/>
      <c r="D44" s="217"/>
      <c r="E44" s="109" t="s">
        <v>143</v>
      </c>
      <c r="F44" s="179" t="s">
        <v>143</v>
      </c>
      <c r="G44" s="180"/>
      <c r="H44" s="220"/>
      <c r="I44" s="221"/>
      <c r="J44" s="65"/>
      <c r="M44" s="172"/>
    </row>
    <row r="45" spans="2:16" ht="57" customHeight="1" thickBot="1">
      <c r="B45" s="209">
        <f>L34+K41</f>
        <v>5480000</v>
      </c>
      <c r="C45" s="210"/>
      <c r="D45" s="211"/>
      <c r="E45" s="97">
        <v>4000000</v>
      </c>
      <c r="F45" s="218">
        <f>IF(B45&lt;E45,B45,E45)</f>
        <v>4000000</v>
      </c>
      <c r="G45" s="219"/>
      <c r="H45" s="222"/>
      <c r="I45" s="223"/>
      <c r="J45" s="65"/>
      <c r="M45" s="80">
        <f>M34+M41</f>
        <v>7600000</v>
      </c>
    </row>
    <row r="46" spans="2:16" ht="17.25" customHeight="1">
      <c r="B46" s="98"/>
      <c r="C46" s="98"/>
      <c r="D46" s="98"/>
      <c r="E46" s="99"/>
      <c r="F46" s="100"/>
      <c r="G46" s="100"/>
      <c r="H46" s="101"/>
      <c r="I46" s="101"/>
      <c r="J46" s="65"/>
      <c r="M46" s="102"/>
    </row>
    <row r="47" spans="2:16" ht="40.5" customHeight="1">
      <c r="B47" s="9" t="s">
        <v>153</v>
      </c>
    </row>
    <row r="48" spans="2:16" ht="24" customHeight="1">
      <c r="B48" s="9" t="s">
        <v>252</v>
      </c>
    </row>
    <row r="49" spans="2:8" ht="24.95" customHeight="1">
      <c r="B49" s="227" t="s">
        <v>154</v>
      </c>
      <c r="C49" s="227"/>
      <c r="D49" s="227"/>
      <c r="E49" s="227"/>
      <c r="F49" s="227"/>
      <c r="G49" s="227" t="s">
        <v>155</v>
      </c>
      <c r="H49" s="227"/>
    </row>
    <row r="50" spans="2:8" ht="24.95" customHeight="1">
      <c r="B50" s="227" t="s">
        <v>156</v>
      </c>
      <c r="C50" s="227"/>
      <c r="D50" s="227"/>
      <c r="E50" s="227"/>
      <c r="F50" s="227"/>
      <c r="G50" s="228">
        <f>F45</f>
        <v>4000000</v>
      </c>
      <c r="H50" s="228"/>
    </row>
    <row r="51" spans="2:8" ht="24.95" customHeight="1">
      <c r="B51" s="227" t="s">
        <v>157</v>
      </c>
      <c r="C51" s="227"/>
      <c r="D51" s="227"/>
      <c r="E51" s="227"/>
      <c r="F51" s="227"/>
      <c r="G51" s="229">
        <f>M45-G50</f>
        <v>3600000</v>
      </c>
      <c r="H51" s="229"/>
    </row>
    <row r="52" spans="2:8" ht="24.95" customHeight="1">
      <c r="B52" s="227" t="s">
        <v>158</v>
      </c>
      <c r="C52" s="227"/>
      <c r="D52" s="227"/>
      <c r="E52" s="227"/>
      <c r="F52" s="227"/>
      <c r="G52" s="230">
        <v>0</v>
      </c>
      <c r="H52" s="231"/>
    </row>
    <row r="53" spans="2:8" ht="24.95" customHeight="1">
      <c r="B53" s="227" t="s">
        <v>150</v>
      </c>
      <c r="C53" s="227"/>
      <c r="D53" s="227"/>
      <c r="E53" s="227"/>
      <c r="F53" s="227"/>
      <c r="G53" s="228">
        <f>SUM(G50:H52)</f>
        <v>7600000</v>
      </c>
      <c r="H53" s="228"/>
    </row>
  </sheetData>
  <mergeCells count="57">
    <mergeCell ref="G9:G32"/>
    <mergeCell ref="C11:E12"/>
    <mergeCell ref="C13:E14"/>
    <mergeCell ref="G1:H1"/>
    <mergeCell ref="I1:M1"/>
    <mergeCell ref="B2:M2"/>
    <mergeCell ref="B3:M4"/>
    <mergeCell ref="B5:E8"/>
    <mergeCell ref="B34:E34"/>
    <mergeCell ref="C15:E16"/>
    <mergeCell ref="C17:E18"/>
    <mergeCell ref="C19:C22"/>
    <mergeCell ref="D19:D20"/>
    <mergeCell ref="D21:E22"/>
    <mergeCell ref="C23:E24"/>
    <mergeCell ref="B9:B28"/>
    <mergeCell ref="C9:E10"/>
    <mergeCell ref="C25:E26"/>
    <mergeCell ref="C27:E28"/>
    <mergeCell ref="B29:E30"/>
    <mergeCell ref="B31:E32"/>
    <mergeCell ref="B33:E33"/>
    <mergeCell ref="B35:L35"/>
    <mergeCell ref="B36:E39"/>
    <mergeCell ref="F36:G38"/>
    <mergeCell ref="H36:H38"/>
    <mergeCell ref="I36:I38"/>
    <mergeCell ref="J36:J38"/>
    <mergeCell ref="K36:L38"/>
    <mergeCell ref="F39:G39"/>
    <mergeCell ref="K39:L39"/>
    <mergeCell ref="B40:E41"/>
    <mergeCell ref="F40:G40"/>
    <mergeCell ref="H40:H41"/>
    <mergeCell ref="K40:L40"/>
    <mergeCell ref="F41:G41"/>
    <mergeCell ref="K41:L41"/>
    <mergeCell ref="B50:F50"/>
    <mergeCell ref="G50:H50"/>
    <mergeCell ref="M42:M44"/>
    <mergeCell ref="B43:D43"/>
    <mergeCell ref="F43:G43"/>
    <mergeCell ref="H43:I43"/>
    <mergeCell ref="B44:D44"/>
    <mergeCell ref="F44:G44"/>
    <mergeCell ref="H44:I44"/>
    <mergeCell ref="B45:D45"/>
    <mergeCell ref="F45:G45"/>
    <mergeCell ref="H45:I45"/>
    <mergeCell ref="B49:F49"/>
    <mergeCell ref="G49:H49"/>
    <mergeCell ref="B51:F51"/>
    <mergeCell ref="G51:H51"/>
    <mergeCell ref="B52:F52"/>
    <mergeCell ref="G52:H52"/>
    <mergeCell ref="B53:F53"/>
    <mergeCell ref="G53:H53"/>
  </mergeCells>
  <phoneticPr fontId="1"/>
  <conditionalFormatting sqref="F20 F32 F22 F10 K10 F12 F14 F16 F18 F24 F26 F28 F30 K12 K14 K16 K18 K20 K22 K24 K26 K28 K32">
    <cfRule type="containsBlanks" dxfId="112" priority="7">
      <formula>LEN(TRIM(F10))=0</formula>
    </cfRule>
  </conditionalFormatting>
  <conditionalFormatting sqref="G50:G52">
    <cfRule type="containsBlanks" dxfId="111" priority="6">
      <formula>LEN(TRIM(G50))=0</formula>
    </cfRule>
  </conditionalFormatting>
  <conditionalFormatting sqref="E20">
    <cfRule type="containsBlanks" dxfId="110" priority="5">
      <formula>LEN(TRIM(E20))=0</formula>
    </cfRule>
  </conditionalFormatting>
  <conditionalFormatting sqref="M10 M12 M14 M16 M18 M20 M22 M24 M26 M28 M30 M32">
    <cfRule type="containsBlanks" dxfId="109" priority="4">
      <formula>LEN(TRIM(M10))=0</formula>
    </cfRule>
  </conditionalFormatting>
  <conditionalFormatting sqref="M41">
    <cfRule type="containsBlanks" dxfId="108" priority="3">
      <formula>LEN(TRIM(M41))=0</formula>
    </cfRule>
  </conditionalFormatting>
  <conditionalFormatting sqref="K30">
    <cfRule type="containsBlanks" dxfId="107" priority="2">
      <formula>LEN(TRIM(K30))=0</formula>
    </cfRule>
  </conditionalFormatting>
  <conditionalFormatting sqref="F41:G41">
    <cfRule type="containsBlanks" dxfId="106" priority="1">
      <formula>LEN(TRIM(F41))=0</formula>
    </cfRule>
  </conditionalFormatting>
  <dataValidations count="3">
    <dataValidation type="list" allowBlank="1" showInputMessage="1" showErrorMessage="1" sqref="E20" xr:uid="{35E3AC20-C0E0-461C-92B0-74938544DA17}">
      <formula1>$P$29:$P$33</formula1>
    </dataValidation>
    <dataValidation imeMode="halfAlpha" allowBlank="1" showInputMessage="1" showErrorMessage="1" sqref="M10 M12 M14 M16 M18 M20 M22 M24 M26 M28 M30 M32 M41" xr:uid="{50F48323-C216-47F0-8419-17E819C77C44}"/>
    <dataValidation imeMode="disabled" allowBlank="1" showInputMessage="1" showErrorMessage="1" sqref="K10 K18 F32 K30 G51:G52 F22 F30 K28 F10 K26 F12 K12 F14 K14 F16 K16 F18 F20 K20 F24 K22 F26 K24 F28 K32" xr:uid="{12821A01-BE5A-4315-908C-BB3FCB38822A}"/>
  </dataValidations>
  <pageMargins left="0.7" right="0.7" top="0.75" bottom="0.75" header="0.3" footer="0.3"/>
  <pageSetup paperSize="9" scale="42" orientation="portrait" verticalDpi="0" r:id="rId1"/>
  <colBreaks count="1" manualBreakCount="1">
    <brk id="13"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pageSetUpPr fitToPage="1"/>
  </sheetPr>
  <dimension ref="A1:K62"/>
  <sheetViews>
    <sheetView zoomScaleNormal="100" zoomScaleSheetLayoutView="100" workbookViewId="0">
      <selection activeCell="G44" sqref="G44"/>
    </sheetView>
  </sheetViews>
  <sheetFormatPr defaultRowHeight="18.75"/>
  <cols>
    <col min="1" max="4" width="30.625" customWidth="1"/>
    <col min="5" max="6" width="9" style="12"/>
  </cols>
  <sheetData>
    <row r="1" spans="1:8">
      <c r="A1" s="10" t="s">
        <v>159</v>
      </c>
      <c r="D1" s="118">
        <v>45809</v>
      </c>
      <c r="E1" s="22" t="s">
        <v>335</v>
      </c>
    </row>
    <row r="2" spans="1:8" ht="25.5">
      <c r="A2" s="285" t="s">
        <v>160</v>
      </c>
      <c r="B2" s="285"/>
      <c r="C2" s="285"/>
      <c r="D2" s="285"/>
      <c r="E2" s="13"/>
      <c r="F2" s="13"/>
      <c r="G2" s="14"/>
      <c r="H2" s="14"/>
    </row>
    <row r="3" spans="1:8" ht="19.5">
      <c r="A3" s="15" t="s">
        <v>161</v>
      </c>
    </row>
    <row r="4" spans="1:8" ht="19.5">
      <c r="A4" s="15" t="s">
        <v>162</v>
      </c>
    </row>
    <row r="5" spans="1:8">
      <c r="A5" s="16" t="s">
        <v>163</v>
      </c>
      <c r="B5" s="73" t="str">
        <f>表紙!D5</f>
        <v>社会福祉法人○○会</v>
      </c>
      <c r="C5" s="67"/>
      <c r="D5" s="67"/>
    </row>
    <row r="6" spans="1:8">
      <c r="A6" s="16" t="s">
        <v>229</v>
      </c>
      <c r="B6" s="73" t="str">
        <f>表紙!D6</f>
        <v>理事長</v>
      </c>
      <c r="C6" s="17" t="s">
        <v>230</v>
      </c>
      <c r="D6" s="73" t="str">
        <f>表紙!M6</f>
        <v>○○　○○</v>
      </c>
    </row>
    <row r="7" spans="1:8">
      <c r="A7" s="16" t="s">
        <v>262</v>
      </c>
      <c r="B7" s="20" t="str">
        <f>表紙!D8</f>
        <v>特別養護老人ホーム○○</v>
      </c>
      <c r="C7" s="17" t="s">
        <v>0</v>
      </c>
      <c r="D7" s="75" t="str">
        <f>表紙!M8</f>
        <v>介護老人福祉施設</v>
      </c>
      <c r="F7" s="12" t="s">
        <v>336</v>
      </c>
    </row>
    <row r="8" spans="1:8">
      <c r="A8" s="17" t="s">
        <v>264</v>
      </c>
      <c r="B8" s="20" t="str">
        <f>表紙!D9</f>
        <v>長崎市</v>
      </c>
      <c r="C8" s="17" t="s">
        <v>231</v>
      </c>
      <c r="D8" s="75" t="str">
        <f>表紙!M9</f>
        <v>生活相談員　○○　○○</v>
      </c>
      <c r="F8" s="12" t="s">
        <v>337</v>
      </c>
    </row>
    <row r="9" spans="1:8">
      <c r="A9" s="17" t="s">
        <v>263</v>
      </c>
      <c r="B9" s="20" t="str">
        <f>表紙!D10</f>
        <v>095-895-2440</v>
      </c>
      <c r="C9" s="17" t="s">
        <v>194</v>
      </c>
      <c r="D9" s="75" t="str">
        <f>表紙!M10</f>
        <v>kaigojinzai@pref.nagasaki.lg.jp</v>
      </c>
      <c r="F9" s="12" t="s">
        <v>338</v>
      </c>
    </row>
    <row r="10" spans="1:8">
      <c r="A10" s="17" t="s">
        <v>195</v>
      </c>
      <c r="B10" s="20">
        <f>表紙!D11</f>
        <v>50</v>
      </c>
      <c r="C10" s="18" t="s">
        <v>232</v>
      </c>
      <c r="D10" s="73">
        <f>表紙!M11</f>
        <v>30</v>
      </c>
    </row>
    <row r="11" spans="1:8">
      <c r="A11" s="286" t="s">
        <v>267</v>
      </c>
      <c r="B11" s="286"/>
      <c r="C11" s="286"/>
      <c r="D11" s="119" t="s">
        <v>337</v>
      </c>
      <c r="F11" s="12" t="s">
        <v>339</v>
      </c>
    </row>
    <row r="12" spans="1:8">
      <c r="A12" s="286" t="s">
        <v>164</v>
      </c>
      <c r="B12" s="286"/>
      <c r="C12" s="286"/>
      <c r="D12" s="120" t="s">
        <v>340</v>
      </c>
      <c r="F12" s="12" t="s">
        <v>340</v>
      </c>
    </row>
    <row r="14" spans="1:8" ht="19.5">
      <c r="A14" s="15" t="s">
        <v>165</v>
      </c>
    </row>
    <row r="15" spans="1:8">
      <c r="A15" s="287" t="s">
        <v>166</v>
      </c>
      <c r="B15" s="288"/>
      <c r="C15" s="289" t="s">
        <v>343</v>
      </c>
      <c r="D15" s="290"/>
      <c r="F15" s="12" t="s">
        <v>341</v>
      </c>
    </row>
    <row r="16" spans="1:8">
      <c r="A16" s="291" t="s">
        <v>344</v>
      </c>
      <c r="B16" s="292" t="s">
        <v>447</v>
      </c>
      <c r="C16" s="293"/>
      <c r="D16" s="293"/>
      <c r="F16" s="12" t="s">
        <v>342</v>
      </c>
    </row>
    <row r="17" spans="1:11">
      <c r="A17" s="291"/>
      <c r="B17" s="293"/>
      <c r="C17" s="293"/>
      <c r="D17" s="293"/>
      <c r="F17" s="12" t="s">
        <v>343</v>
      </c>
    </row>
    <row r="18" spans="1:11">
      <c r="A18" s="291"/>
      <c r="B18" s="293"/>
      <c r="C18" s="293"/>
      <c r="D18" s="293"/>
    </row>
    <row r="19" spans="1:11" ht="7.5" customHeight="1">
      <c r="A19" s="296"/>
      <c r="B19" s="295"/>
      <c r="C19" s="295"/>
      <c r="D19" s="295"/>
    </row>
    <row r="20" spans="1:11">
      <c r="A20" s="296" t="s">
        <v>359</v>
      </c>
      <c r="B20" s="295"/>
      <c r="C20" s="295"/>
      <c r="D20" s="297"/>
      <c r="K20" s="23" t="s">
        <v>361</v>
      </c>
    </row>
    <row r="21" spans="1:11">
      <c r="A21" s="34" t="s">
        <v>465</v>
      </c>
      <c r="B21" s="34" t="s">
        <v>355</v>
      </c>
      <c r="C21" s="34" t="s">
        <v>356</v>
      </c>
      <c r="D21" s="34" t="s">
        <v>357</v>
      </c>
      <c r="F21" s="12" t="s">
        <v>345</v>
      </c>
      <c r="K21" s="12" t="s">
        <v>362</v>
      </c>
    </row>
    <row r="22" spans="1:11" ht="18.75" customHeight="1">
      <c r="A22" s="121" t="s">
        <v>466</v>
      </c>
      <c r="B22" s="122" t="s">
        <v>347</v>
      </c>
      <c r="C22" s="122" t="s">
        <v>449</v>
      </c>
      <c r="D22" s="122" t="s">
        <v>448</v>
      </c>
      <c r="F22" s="12" t="s">
        <v>192</v>
      </c>
      <c r="K22" s="12" t="s">
        <v>363</v>
      </c>
    </row>
    <row r="23" spans="1:11">
      <c r="A23" s="121" t="s">
        <v>467</v>
      </c>
      <c r="B23" s="122" t="s">
        <v>345</v>
      </c>
      <c r="C23" s="122" t="s">
        <v>451</v>
      </c>
      <c r="D23" s="122" t="s">
        <v>450</v>
      </c>
      <c r="F23" s="12" t="s">
        <v>193</v>
      </c>
    </row>
    <row r="24" spans="1:11">
      <c r="A24" s="19"/>
      <c r="B24" s="73"/>
      <c r="C24" s="73"/>
      <c r="D24" s="73"/>
      <c r="F24" s="12" t="s">
        <v>347</v>
      </c>
    </row>
    <row r="25" spans="1:11">
      <c r="A25" s="19"/>
      <c r="B25" s="73"/>
      <c r="C25" s="73"/>
      <c r="D25" s="73"/>
      <c r="F25" s="12" t="s">
        <v>346</v>
      </c>
    </row>
    <row r="26" spans="1:11">
      <c r="A26" s="19"/>
      <c r="B26" s="73"/>
      <c r="C26" s="73"/>
      <c r="D26" s="73"/>
      <c r="F26" s="12" t="s">
        <v>351</v>
      </c>
    </row>
    <row r="27" spans="1:11">
      <c r="A27" s="295" t="s">
        <v>360</v>
      </c>
      <c r="B27" s="295"/>
      <c r="C27" s="295"/>
      <c r="D27" s="295"/>
      <c r="F27" s="12" t="s">
        <v>348</v>
      </c>
    </row>
    <row r="28" spans="1:11" ht="18.75" customHeight="1">
      <c r="A28" s="74" t="s">
        <v>358</v>
      </c>
      <c r="B28" s="34" t="s">
        <v>355</v>
      </c>
      <c r="C28" s="34" t="s">
        <v>356</v>
      </c>
      <c r="D28" s="34" t="s">
        <v>357</v>
      </c>
      <c r="F28" s="12" t="s">
        <v>349</v>
      </c>
    </row>
    <row r="29" spans="1:11">
      <c r="A29" s="122" t="s">
        <v>167</v>
      </c>
      <c r="B29" s="122" t="s">
        <v>351</v>
      </c>
      <c r="C29" s="122" t="s">
        <v>452</v>
      </c>
      <c r="D29" s="122" t="s">
        <v>453</v>
      </c>
      <c r="F29" s="12" t="s">
        <v>350</v>
      </c>
    </row>
    <row r="30" spans="1:11">
      <c r="A30" s="122" t="s">
        <v>168</v>
      </c>
      <c r="B30" s="122" t="s">
        <v>347</v>
      </c>
      <c r="C30" s="122" t="s">
        <v>449</v>
      </c>
      <c r="D30" s="122" t="s">
        <v>454</v>
      </c>
      <c r="F30" s="12" t="s">
        <v>352</v>
      </c>
    </row>
    <row r="31" spans="1:11">
      <c r="A31" s="122" t="s">
        <v>167</v>
      </c>
      <c r="B31" s="122" t="s">
        <v>347</v>
      </c>
      <c r="C31" s="122" t="s">
        <v>457</v>
      </c>
      <c r="D31" s="122" t="s">
        <v>458</v>
      </c>
      <c r="F31" s="12" t="s">
        <v>353</v>
      </c>
    </row>
    <row r="32" spans="1:11">
      <c r="A32" s="73"/>
      <c r="B32" s="73"/>
      <c r="C32" s="73"/>
      <c r="D32" s="73"/>
      <c r="F32" s="12" t="s">
        <v>354</v>
      </c>
    </row>
    <row r="33" spans="1:6">
      <c r="A33" s="73"/>
      <c r="B33" s="73"/>
      <c r="C33" s="73"/>
      <c r="D33" s="73"/>
    </row>
    <row r="34" spans="1:6">
      <c r="A34" s="73"/>
      <c r="B34" s="73"/>
      <c r="C34" s="73"/>
      <c r="D34" s="73"/>
    </row>
    <row r="35" spans="1:6">
      <c r="A35" s="73"/>
      <c r="B35" s="73"/>
      <c r="C35" s="73"/>
      <c r="D35" s="73"/>
      <c r="F35" s="12" t="s">
        <v>167</v>
      </c>
    </row>
    <row r="36" spans="1:6" ht="7.5" customHeight="1">
      <c r="F36" s="12" t="s">
        <v>168</v>
      </c>
    </row>
    <row r="37" spans="1:6">
      <c r="A37" s="300" t="s">
        <v>369</v>
      </c>
      <c r="B37" s="301"/>
      <c r="C37" s="299" t="s">
        <v>455</v>
      </c>
      <c r="D37" s="298"/>
    </row>
    <row r="38" spans="1:6">
      <c r="A38" s="302"/>
      <c r="B38" s="303"/>
      <c r="C38" s="298" t="s">
        <v>456</v>
      </c>
      <c r="D38" s="298"/>
    </row>
    <row r="40" spans="1:6" ht="19.5">
      <c r="A40" s="15" t="s">
        <v>364</v>
      </c>
    </row>
    <row r="41" spans="1:6">
      <c r="A41" t="s">
        <v>365</v>
      </c>
    </row>
    <row r="42" spans="1:6">
      <c r="A42" t="s">
        <v>169</v>
      </c>
    </row>
    <row r="43" spans="1:6">
      <c r="A43" t="s">
        <v>170</v>
      </c>
    </row>
    <row r="44" spans="1:6">
      <c r="A44" t="s">
        <v>171</v>
      </c>
    </row>
    <row r="45" spans="1:6">
      <c r="A45" t="s">
        <v>366</v>
      </c>
    </row>
    <row r="46" spans="1:6">
      <c r="A46" t="s">
        <v>172</v>
      </c>
    </row>
    <row r="47" spans="1:6">
      <c r="A47" s="291"/>
      <c r="B47" s="291"/>
      <c r="C47" s="291"/>
      <c r="D47" s="291"/>
    </row>
    <row r="48" spans="1:6">
      <c r="A48" s="291"/>
      <c r="B48" s="291"/>
      <c r="C48" s="291"/>
      <c r="D48" s="291"/>
    </row>
    <row r="49" spans="1:4">
      <c r="A49" s="291"/>
      <c r="B49" s="291"/>
      <c r="C49" s="291"/>
      <c r="D49" s="291"/>
    </row>
    <row r="50" spans="1:4">
      <c r="A50" s="291"/>
      <c r="B50" s="291"/>
      <c r="C50" s="291"/>
      <c r="D50" s="291"/>
    </row>
    <row r="51" spans="1:4">
      <c r="A51" s="291"/>
      <c r="B51" s="291"/>
      <c r="C51" s="291"/>
      <c r="D51" s="291"/>
    </row>
    <row r="52" spans="1:4">
      <c r="A52" s="291"/>
      <c r="B52" s="291"/>
      <c r="C52" s="291"/>
      <c r="D52" s="291"/>
    </row>
    <row r="53" spans="1:4">
      <c r="A53" s="291"/>
      <c r="B53" s="291"/>
      <c r="C53" s="291"/>
      <c r="D53" s="291"/>
    </row>
    <row r="54" spans="1:4">
      <c r="A54" s="291"/>
      <c r="B54" s="291"/>
      <c r="C54" s="291"/>
      <c r="D54" s="291"/>
    </row>
    <row r="55" spans="1:4">
      <c r="A55" s="291"/>
      <c r="B55" s="291"/>
      <c r="C55" s="291"/>
      <c r="D55" s="291"/>
    </row>
    <row r="57" spans="1:4">
      <c r="A57" s="294" t="s">
        <v>370</v>
      </c>
      <c r="B57" s="294"/>
      <c r="C57" s="294"/>
      <c r="D57" s="294"/>
    </row>
    <row r="58" spans="1:4">
      <c r="A58" s="294"/>
      <c r="B58" s="294"/>
      <c r="C58" s="294"/>
      <c r="D58" s="294"/>
    </row>
    <row r="59" spans="1:4" ht="39.75" customHeight="1">
      <c r="A59" s="17"/>
      <c r="B59" s="286" t="s">
        <v>173</v>
      </c>
      <c r="C59" s="286"/>
      <c r="D59" s="286"/>
    </row>
    <row r="60" spans="1:4" ht="39.75" customHeight="1">
      <c r="A60" s="21" t="s">
        <v>174</v>
      </c>
      <c r="B60" s="291"/>
      <c r="C60" s="291"/>
      <c r="D60" s="291"/>
    </row>
    <row r="61" spans="1:4" ht="39.75" customHeight="1">
      <c r="A61" s="21" t="s">
        <v>175</v>
      </c>
      <c r="B61" s="291"/>
      <c r="C61" s="291"/>
      <c r="D61" s="291"/>
    </row>
    <row r="62" spans="1:4" ht="39.75" customHeight="1">
      <c r="A62" s="21" t="s">
        <v>176</v>
      </c>
      <c r="B62" s="291"/>
      <c r="C62" s="291"/>
      <c r="D62" s="291"/>
    </row>
  </sheetData>
  <mergeCells count="19">
    <mergeCell ref="B60:D60"/>
    <mergeCell ref="B61:D61"/>
    <mergeCell ref="B62:D62"/>
    <mergeCell ref="A16:A18"/>
    <mergeCell ref="B16:D18"/>
    <mergeCell ref="A47:D55"/>
    <mergeCell ref="A57:D58"/>
    <mergeCell ref="B59:D59"/>
    <mergeCell ref="A27:D27"/>
    <mergeCell ref="A20:D20"/>
    <mergeCell ref="C38:D38"/>
    <mergeCell ref="A19:D19"/>
    <mergeCell ref="C37:D37"/>
    <mergeCell ref="A37:B38"/>
    <mergeCell ref="A2:D2"/>
    <mergeCell ref="A11:C11"/>
    <mergeCell ref="A12:C12"/>
    <mergeCell ref="A15:B15"/>
    <mergeCell ref="C15:D15"/>
  </mergeCells>
  <phoneticPr fontId="1"/>
  <conditionalFormatting sqref="D11:D12">
    <cfRule type="containsBlanks" dxfId="105" priority="43">
      <formula>LEN(TRIM(D11))=0</formula>
    </cfRule>
  </conditionalFormatting>
  <conditionalFormatting sqref="A47:D55 B60:D62 B16:D18">
    <cfRule type="containsBlanks" dxfId="104" priority="42">
      <formula>LEN(TRIM(A16))=0</formula>
    </cfRule>
  </conditionalFormatting>
  <conditionalFormatting sqref="B5:B6">
    <cfRule type="containsBlanks" dxfId="103" priority="41">
      <formula>LEN(TRIM(B5))=0</formula>
    </cfRule>
  </conditionalFormatting>
  <conditionalFormatting sqref="C32:D32 C35:D35">
    <cfRule type="containsBlanks" dxfId="102" priority="40">
      <formula>LEN(TRIM(C32))=0</formula>
    </cfRule>
  </conditionalFormatting>
  <conditionalFormatting sqref="C34:D34">
    <cfRule type="containsBlanks" dxfId="101" priority="39">
      <formula>LEN(TRIM(C34))=0</formula>
    </cfRule>
  </conditionalFormatting>
  <conditionalFormatting sqref="C33:D33">
    <cfRule type="containsBlanks" dxfId="100" priority="38">
      <formula>LEN(TRIM(C33))=0</formula>
    </cfRule>
  </conditionalFormatting>
  <conditionalFormatting sqref="B32 B35">
    <cfRule type="containsBlanks" dxfId="99" priority="37">
      <formula>LEN(TRIM(B32))=0</formula>
    </cfRule>
  </conditionalFormatting>
  <conditionalFormatting sqref="B34">
    <cfRule type="containsBlanks" dxfId="98" priority="36">
      <formula>LEN(TRIM(B34))=0</formula>
    </cfRule>
  </conditionalFormatting>
  <conditionalFormatting sqref="B33">
    <cfRule type="containsBlanks" dxfId="97" priority="35">
      <formula>LEN(TRIM(B33))=0</formula>
    </cfRule>
  </conditionalFormatting>
  <conditionalFormatting sqref="C22:D23 C26:D26">
    <cfRule type="containsBlanks" dxfId="96" priority="25">
      <formula>LEN(TRIM(C22))=0</formula>
    </cfRule>
  </conditionalFormatting>
  <conditionalFormatting sqref="C25:D25">
    <cfRule type="containsBlanks" dxfId="95" priority="24">
      <formula>LEN(TRIM(C25))=0</formula>
    </cfRule>
  </conditionalFormatting>
  <conditionalFormatting sqref="C24:D24">
    <cfRule type="containsBlanks" dxfId="94" priority="23">
      <formula>LEN(TRIM(C24))=0</formula>
    </cfRule>
  </conditionalFormatting>
  <conditionalFormatting sqref="B22:B23 B26">
    <cfRule type="containsBlanks" dxfId="93" priority="22">
      <formula>LEN(TRIM(B22))=0</formula>
    </cfRule>
  </conditionalFormatting>
  <conditionalFormatting sqref="B25">
    <cfRule type="containsBlanks" dxfId="92" priority="21">
      <formula>LEN(TRIM(B25))=0</formula>
    </cfRule>
  </conditionalFormatting>
  <conditionalFormatting sqref="B24">
    <cfRule type="containsBlanks" dxfId="91" priority="20">
      <formula>LEN(TRIM(B24))=0</formula>
    </cfRule>
  </conditionalFormatting>
  <conditionalFormatting sqref="A32 A35">
    <cfRule type="containsBlanks" dxfId="90" priority="16">
      <formula>LEN(TRIM(A32))=0</formula>
    </cfRule>
  </conditionalFormatting>
  <conditionalFormatting sqref="A34">
    <cfRule type="containsBlanks" dxfId="89" priority="15">
      <formula>LEN(TRIM(A34))=0</formula>
    </cfRule>
  </conditionalFormatting>
  <conditionalFormatting sqref="A33">
    <cfRule type="containsBlanks" dxfId="88" priority="14">
      <formula>LEN(TRIM(A33))=0</formula>
    </cfRule>
  </conditionalFormatting>
  <conditionalFormatting sqref="D29:D30">
    <cfRule type="containsBlanks" dxfId="87" priority="13">
      <formula>LEN(TRIM(D29))=0</formula>
    </cfRule>
  </conditionalFormatting>
  <conditionalFormatting sqref="C31:D31">
    <cfRule type="containsBlanks" dxfId="86" priority="12">
      <formula>LEN(TRIM(C31))=0</formula>
    </cfRule>
  </conditionalFormatting>
  <conditionalFormatting sqref="B29:B30">
    <cfRule type="containsBlanks" dxfId="85" priority="11">
      <formula>LEN(TRIM(B29))=0</formula>
    </cfRule>
  </conditionalFormatting>
  <conditionalFormatting sqref="B31">
    <cfRule type="containsBlanks" dxfId="84" priority="10">
      <formula>LEN(TRIM(B31))=0</formula>
    </cfRule>
  </conditionalFormatting>
  <conditionalFormatting sqref="A29:A30">
    <cfRule type="containsBlanks" dxfId="83" priority="7">
      <formula>LEN(TRIM(A29))=0</formula>
    </cfRule>
  </conditionalFormatting>
  <conditionalFormatting sqref="A31">
    <cfRule type="containsBlanks" dxfId="82" priority="6">
      <formula>LEN(TRIM(A31))=0</formula>
    </cfRule>
  </conditionalFormatting>
  <conditionalFormatting sqref="C37:C38">
    <cfRule type="containsBlanks" dxfId="81" priority="5">
      <formula>LEN(TRIM(C37))=0</formula>
    </cfRule>
  </conditionalFormatting>
  <conditionalFormatting sqref="C15:D15">
    <cfRule type="containsBlanks" dxfId="80" priority="4">
      <formula>LEN(TRIM(C15))=0</formula>
    </cfRule>
  </conditionalFormatting>
  <conditionalFormatting sqref="C29">
    <cfRule type="containsBlanks" dxfId="79" priority="3">
      <formula>LEN(TRIM(C29))=0</formula>
    </cfRule>
  </conditionalFormatting>
  <conditionalFormatting sqref="C30">
    <cfRule type="containsBlanks" dxfId="78" priority="2">
      <formula>LEN(TRIM(C30))=0</formula>
    </cfRule>
  </conditionalFormatting>
  <conditionalFormatting sqref="A22:A26">
    <cfRule type="containsBlanks" dxfId="77" priority="1">
      <formula>LEN(TRIM(A22))=0</formula>
    </cfRule>
  </conditionalFormatting>
  <dataValidations count="5">
    <dataValidation type="list" allowBlank="1" showInputMessage="1" showErrorMessage="1" sqref="C15:D15" xr:uid="{8751AADB-4525-4AD4-A513-AA63991448A4}">
      <formula1>$F$14:$F$17</formula1>
    </dataValidation>
    <dataValidation type="list" allowBlank="1" showInputMessage="1" showErrorMessage="1" sqref="D12" xr:uid="{21AA0B5B-4B3D-4356-9CEA-895933705A74}">
      <formula1>$F$10:$F$12</formula1>
    </dataValidation>
    <dataValidation type="list" allowBlank="1" showInputMessage="1" showErrorMessage="1" sqref="D11" xr:uid="{517D2FDE-9804-4B19-8E04-E3BAEB243380}">
      <formula1>$F$6:$F$9</formula1>
    </dataValidation>
    <dataValidation type="list" allowBlank="1" showInputMessage="1" showErrorMessage="1" sqref="B22:B26 B29:B35" xr:uid="{5C03C74D-4B48-4B14-976B-78DE3FDEC349}">
      <formula1>$F$20:$F$32</formula1>
    </dataValidation>
    <dataValidation type="list" imeMode="disabled" allowBlank="1" showInputMessage="1" showErrorMessage="1" sqref="A29:A35" xr:uid="{C8BB867A-F41F-430E-9BB8-134638F6E430}">
      <formula1>$F$34:$F$36</formula1>
    </dataValidation>
  </dataValidations>
  <pageMargins left="0.70866141732283472" right="0.70866141732283472" top="0.74803149606299213" bottom="0.74803149606299213" header="0.31496062992125984" footer="0.31496062992125984"/>
  <pageSetup paperSize="9" scale="60"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60CD-2E36-4DB3-9A69-170D304B0536}">
  <sheetPr>
    <pageSetUpPr fitToPage="1"/>
  </sheetPr>
  <dimension ref="B1:P53"/>
  <sheetViews>
    <sheetView zoomScaleNormal="100" zoomScaleSheetLayoutView="85" workbookViewId="0">
      <selection activeCell="K49" sqref="K49"/>
    </sheetView>
  </sheetViews>
  <sheetFormatPr defaultColWidth="8.75" defaultRowHeight="14.25"/>
  <cols>
    <col min="1" max="1" width="3.5" style="6" customWidth="1"/>
    <col min="2" max="2" width="8.875" style="6" customWidth="1"/>
    <col min="3" max="4" width="12.5" style="6" customWidth="1"/>
    <col min="5" max="5" width="21.125" style="6" customWidth="1"/>
    <col min="6" max="6" width="17.375" style="6" customWidth="1"/>
    <col min="7" max="7" width="10.75" style="6" customWidth="1"/>
    <col min="8" max="8" width="19.25" style="6" customWidth="1"/>
    <col min="9" max="9" width="16.75" style="6" customWidth="1"/>
    <col min="10" max="10" width="20.5" style="6" customWidth="1"/>
    <col min="11" max="11" width="13.375" style="6" customWidth="1"/>
    <col min="12" max="12" width="15" style="6" customWidth="1"/>
    <col min="13" max="13" width="17.875" style="6" customWidth="1"/>
    <col min="14" max="14" width="4.75" style="6" customWidth="1"/>
    <col min="15" max="16384" width="8.75" style="6"/>
  </cols>
  <sheetData>
    <row r="1" spans="2:13" ht="26.25" customHeight="1">
      <c r="B1" s="9" t="s">
        <v>258</v>
      </c>
      <c r="C1" s="7"/>
      <c r="D1" s="7"/>
      <c r="E1" s="7"/>
      <c r="G1" s="226" t="s">
        <v>234</v>
      </c>
      <c r="H1" s="226"/>
      <c r="I1" s="163" t="str">
        <f>表紙!D8</f>
        <v>特別養護老人ホーム○○</v>
      </c>
      <c r="J1" s="163"/>
      <c r="K1" s="163"/>
      <c r="L1" s="163"/>
      <c r="M1" s="163"/>
    </row>
    <row r="2" spans="2:13" ht="27" customHeight="1">
      <c r="B2" s="258" t="s">
        <v>419</v>
      </c>
      <c r="C2" s="258"/>
      <c r="D2" s="258"/>
      <c r="E2" s="258"/>
      <c r="F2" s="258"/>
      <c r="G2" s="258"/>
      <c r="H2" s="258"/>
      <c r="I2" s="258"/>
      <c r="J2" s="258"/>
      <c r="K2" s="258"/>
      <c r="L2" s="258"/>
      <c r="M2" s="258"/>
    </row>
    <row r="3" spans="2:13" ht="23.25" customHeight="1">
      <c r="B3" s="256" t="s">
        <v>266</v>
      </c>
      <c r="C3" s="256"/>
      <c r="D3" s="256"/>
      <c r="E3" s="256"/>
      <c r="F3" s="256"/>
      <c r="G3" s="256"/>
      <c r="H3" s="256"/>
      <c r="I3" s="256"/>
      <c r="J3" s="256"/>
      <c r="K3" s="256"/>
      <c r="L3" s="256"/>
      <c r="M3" s="256"/>
    </row>
    <row r="4" spans="2:13" ht="23.25" customHeight="1">
      <c r="B4" s="257"/>
      <c r="C4" s="257"/>
      <c r="D4" s="257"/>
      <c r="E4" s="257"/>
      <c r="F4" s="257"/>
      <c r="G4" s="257"/>
      <c r="H4" s="257"/>
      <c r="I4" s="257"/>
      <c r="J4" s="257"/>
      <c r="K4" s="257"/>
      <c r="L4" s="257"/>
      <c r="M4" s="257"/>
    </row>
    <row r="5" spans="2:13" ht="18.75" customHeight="1">
      <c r="B5" s="238" t="s">
        <v>137</v>
      </c>
      <c r="C5" s="239"/>
      <c r="D5" s="239"/>
      <c r="E5" s="240"/>
      <c r="F5" s="37" t="s">
        <v>253</v>
      </c>
      <c r="G5" s="38"/>
      <c r="H5" s="38"/>
      <c r="I5" s="38" t="s">
        <v>180</v>
      </c>
      <c r="J5" s="39" t="s">
        <v>138</v>
      </c>
      <c r="K5" s="40" t="s">
        <v>414</v>
      </c>
      <c r="L5" s="41"/>
      <c r="M5" s="41" t="s">
        <v>242</v>
      </c>
    </row>
    <row r="6" spans="2:13" ht="18" customHeight="1">
      <c r="B6" s="241"/>
      <c r="C6" s="242"/>
      <c r="D6" s="242"/>
      <c r="E6" s="243"/>
      <c r="F6" s="42" t="s">
        <v>254</v>
      </c>
      <c r="G6" s="43" t="s">
        <v>139</v>
      </c>
      <c r="H6" s="43" t="s">
        <v>421</v>
      </c>
      <c r="I6" s="43" t="s">
        <v>181</v>
      </c>
      <c r="J6" s="44" t="s">
        <v>182</v>
      </c>
      <c r="K6" s="45" t="s">
        <v>415</v>
      </c>
      <c r="L6" s="46" t="s">
        <v>183</v>
      </c>
      <c r="M6" s="46" t="s">
        <v>417</v>
      </c>
    </row>
    <row r="7" spans="2:13" ht="18" customHeight="1">
      <c r="B7" s="241"/>
      <c r="C7" s="242"/>
      <c r="D7" s="242"/>
      <c r="E7" s="243"/>
      <c r="F7" s="42" t="s">
        <v>255</v>
      </c>
      <c r="G7" s="43"/>
      <c r="H7" s="43" t="s">
        <v>184</v>
      </c>
      <c r="I7" s="43" t="s">
        <v>200</v>
      </c>
      <c r="J7" s="44" t="s">
        <v>432</v>
      </c>
      <c r="K7" s="45"/>
      <c r="L7" s="46"/>
      <c r="M7" s="46" t="s">
        <v>418</v>
      </c>
    </row>
    <row r="8" spans="2:13" ht="17.25">
      <c r="B8" s="244"/>
      <c r="C8" s="245"/>
      <c r="D8" s="245"/>
      <c r="E8" s="246"/>
      <c r="F8" s="47" t="s">
        <v>140</v>
      </c>
      <c r="G8" s="48" t="s">
        <v>141</v>
      </c>
      <c r="H8" s="48" t="s">
        <v>420</v>
      </c>
      <c r="I8" s="48" t="s">
        <v>142</v>
      </c>
      <c r="J8" s="89" t="s">
        <v>251</v>
      </c>
      <c r="K8" s="49" t="s">
        <v>152</v>
      </c>
      <c r="L8" s="50" t="s">
        <v>250</v>
      </c>
      <c r="M8" s="51"/>
    </row>
    <row r="9" spans="2:13" ht="18.75" customHeight="1">
      <c r="B9" s="236" t="s">
        <v>196</v>
      </c>
      <c r="C9" s="164" t="s">
        <v>186</v>
      </c>
      <c r="D9" s="165"/>
      <c r="E9" s="166"/>
      <c r="F9" s="52" t="s">
        <v>143</v>
      </c>
      <c r="G9" s="233" t="s">
        <v>144</v>
      </c>
      <c r="H9" s="53" t="s">
        <v>143</v>
      </c>
      <c r="I9" s="53" t="s">
        <v>143</v>
      </c>
      <c r="J9" s="81" t="s">
        <v>143</v>
      </c>
      <c r="K9" s="90" t="s">
        <v>185</v>
      </c>
      <c r="L9" s="54" t="s">
        <v>143</v>
      </c>
      <c r="M9" s="54" t="s">
        <v>143</v>
      </c>
    </row>
    <row r="10" spans="2:13" ht="45" customHeight="1">
      <c r="B10" s="237"/>
      <c r="C10" s="167"/>
      <c r="D10" s="168"/>
      <c r="E10" s="169"/>
      <c r="F10" s="55"/>
      <c r="G10" s="234"/>
      <c r="H10" s="56">
        <f>ROUNDDOWN((F10*4/5)/1000,0)*1000</f>
        <v>0</v>
      </c>
      <c r="I10" s="87">
        <v>1000000</v>
      </c>
      <c r="J10" s="85">
        <f>IF(H10&gt;I10,I10,H10)</f>
        <v>0</v>
      </c>
      <c r="K10" s="85"/>
      <c r="L10" s="84">
        <f>J10*K10</f>
        <v>0</v>
      </c>
      <c r="M10" s="85"/>
    </row>
    <row r="11" spans="2:13" ht="18.75" customHeight="1">
      <c r="B11" s="237"/>
      <c r="C11" s="164" t="s">
        <v>243</v>
      </c>
      <c r="D11" s="165"/>
      <c r="E11" s="166"/>
      <c r="F11" s="52" t="s">
        <v>143</v>
      </c>
      <c r="G11" s="234"/>
      <c r="H11" s="53" t="s">
        <v>143</v>
      </c>
      <c r="I11" s="53" t="s">
        <v>143</v>
      </c>
      <c r="J11" s="81" t="s">
        <v>143</v>
      </c>
      <c r="K11" s="90" t="s">
        <v>185</v>
      </c>
      <c r="L11" s="54" t="s">
        <v>143</v>
      </c>
      <c r="M11" s="54" t="s">
        <v>143</v>
      </c>
    </row>
    <row r="12" spans="2:13" ht="45" customHeight="1">
      <c r="B12" s="237"/>
      <c r="C12" s="167"/>
      <c r="D12" s="168"/>
      <c r="E12" s="169"/>
      <c r="F12" s="55"/>
      <c r="G12" s="234"/>
      <c r="H12" s="56">
        <f>ROUNDDOWN((F12*4/5)/1000,0)*1000</f>
        <v>0</v>
      </c>
      <c r="I12" s="87">
        <v>300000</v>
      </c>
      <c r="J12" s="85">
        <f>IF(H12&gt;I12,I12,H12)</f>
        <v>0</v>
      </c>
      <c r="K12" s="85"/>
      <c r="L12" s="84">
        <f>J12*K12</f>
        <v>0</v>
      </c>
      <c r="M12" s="85"/>
    </row>
    <row r="13" spans="2:13" ht="18.75" customHeight="1">
      <c r="B13" s="237"/>
      <c r="C13" s="164" t="s">
        <v>244</v>
      </c>
      <c r="D13" s="165"/>
      <c r="E13" s="166"/>
      <c r="F13" s="52" t="s">
        <v>143</v>
      </c>
      <c r="G13" s="234"/>
      <c r="H13" s="53" t="s">
        <v>143</v>
      </c>
      <c r="I13" s="53" t="s">
        <v>143</v>
      </c>
      <c r="J13" s="81" t="s">
        <v>143</v>
      </c>
      <c r="K13" s="90" t="s">
        <v>185</v>
      </c>
      <c r="L13" s="54" t="s">
        <v>143</v>
      </c>
      <c r="M13" s="54" t="s">
        <v>143</v>
      </c>
    </row>
    <row r="14" spans="2:13" ht="45" customHeight="1">
      <c r="B14" s="237"/>
      <c r="C14" s="167"/>
      <c r="D14" s="168"/>
      <c r="E14" s="169"/>
      <c r="F14" s="55"/>
      <c r="G14" s="234"/>
      <c r="H14" s="56">
        <f>ROUNDDOWN((F14*4/5)/1000,0)*1000</f>
        <v>0</v>
      </c>
      <c r="I14" s="87">
        <v>300000</v>
      </c>
      <c r="J14" s="85">
        <f>IF(H14&gt;I14,I14,H14)</f>
        <v>0</v>
      </c>
      <c r="K14" s="85"/>
      <c r="L14" s="84">
        <f>J14*K14</f>
        <v>0</v>
      </c>
      <c r="M14" s="85"/>
    </row>
    <row r="15" spans="2:13" ht="18.75" customHeight="1">
      <c r="B15" s="237"/>
      <c r="C15" s="164" t="s">
        <v>245</v>
      </c>
      <c r="D15" s="165"/>
      <c r="E15" s="166"/>
      <c r="F15" s="52" t="s">
        <v>143</v>
      </c>
      <c r="G15" s="234"/>
      <c r="H15" s="53" t="s">
        <v>143</v>
      </c>
      <c r="I15" s="53" t="s">
        <v>143</v>
      </c>
      <c r="J15" s="81" t="s">
        <v>143</v>
      </c>
      <c r="K15" s="90" t="s">
        <v>185</v>
      </c>
      <c r="L15" s="54" t="s">
        <v>143</v>
      </c>
      <c r="M15" s="54" t="s">
        <v>143</v>
      </c>
    </row>
    <row r="16" spans="2:13" ht="45" customHeight="1">
      <c r="B16" s="237"/>
      <c r="C16" s="167"/>
      <c r="D16" s="168"/>
      <c r="E16" s="169"/>
      <c r="F16" s="55"/>
      <c r="G16" s="234"/>
      <c r="H16" s="56">
        <f>ROUNDDOWN((F16*4/5)/1000,0)*1000</f>
        <v>0</v>
      </c>
      <c r="I16" s="87">
        <v>300000</v>
      </c>
      <c r="J16" s="85">
        <f>IF(H16&gt;I16,I16,H16)</f>
        <v>0</v>
      </c>
      <c r="K16" s="85"/>
      <c r="L16" s="84">
        <f>J16*K16</f>
        <v>0</v>
      </c>
      <c r="M16" s="85"/>
    </row>
    <row r="17" spans="2:16" ht="18.75" customHeight="1">
      <c r="B17" s="237"/>
      <c r="C17" s="164" t="s">
        <v>246</v>
      </c>
      <c r="D17" s="165"/>
      <c r="E17" s="166"/>
      <c r="F17" s="52" t="s">
        <v>143</v>
      </c>
      <c r="G17" s="234"/>
      <c r="H17" s="53" t="s">
        <v>143</v>
      </c>
      <c r="I17" s="53" t="s">
        <v>143</v>
      </c>
      <c r="J17" s="81" t="s">
        <v>143</v>
      </c>
      <c r="K17" s="90" t="s">
        <v>185</v>
      </c>
      <c r="L17" s="54" t="s">
        <v>143</v>
      </c>
      <c r="M17" s="54" t="s">
        <v>143</v>
      </c>
    </row>
    <row r="18" spans="2:16" ht="45" customHeight="1">
      <c r="B18" s="237"/>
      <c r="C18" s="167"/>
      <c r="D18" s="168"/>
      <c r="E18" s="169"/>
      <c r="F18" s="55"/>
      <c r="G18" s="234"/>
      <c r="H18" s="56">
        <f>ROUNDDOWN((F18*4/5)/1000,0)*1000</f>
        <v>0</v>
      </c>
      <c r="I18" s="86">
        <v>1000000</v>
      </c>
      <c r="J18" s="85">
        <f>IF(H18&gt;I18,I18,H18)</f>
        <v>0</v>
      </c>
      <c r="K18" s="85"/>
      <c r="L18" s="84">
        <f>J18*K18</f>
        <v>0</v>
      </c>
      <c r="M18" s="85"/>
    </row>
    <row r="19" spans="2:16" ht="39.75" customHeight="1">
      <c r="B19" s="237"/>
      <c r="C19" s="248" t="s">
        <v>145</v>
      </c>
      <c r="D19" s="250" t="s">
        <v>256</v>
      </c>
      <c r="E19" s="66" t="s">
        <v>257</v>
      </c>
      <c r="F19" s="57" t="s">
        <v>143</v>
      </c>
      <c r="G19" s="234"/>
      <c r="H19" s="58" t="s">
        <v>143</v>
      </c>
      <c r="I19" s="58" t="s">
        <v>148</v>
      </c>
      <c r="J19" s="59" t="s">
        <v>143</v>
      </c>
      <c r="K19" s="50" t="s">
        <v>187</v>
      </c>
      <c r="L19" s="54" t="s">
        <v>143</v>
      </c>
      <c r="M19" s="54" t="s">
        <v>143</v>
      </c>
    </row>
    <row r="20" spans="2:16" ht="78" customHeight="1">
      <c r="B20" s="237"/>
      <c r="C20" s="249"/>
      <c r="D20" s="251"/>
      <c r="E20" s="60"/>
      <c r="F20" s="55"/>
      <c r="G20" s="234"/>
      <c r="H20" s="56">
        <f>ROUNDDOWN((F20*4/5)/1000,0)*1000</f>
        <v>0</v>
      </c>
      <c r="I20" s="86" cm="1">
        <f t="array" ref="I20">_xlfn.IFS(E20=P30,1000000,E20=P31,1500000,E20=P32,2000000,E20=P33,2500000,E20=P29,0)</f>
        <v>0</v>
      </c>
      <c r="J20" s="85">
        <f>IF(H20&gt;I20,I20,H20)</f>
        <v>0</v>
      </c>
      <c r="K20" s="85"/>
      <c r="L20" s="84">
        <f>J20*K20</f>
        <v>0</v>
      </c>
      <c r="M20" s="85"/>
    </row>
    <row r="21" spans="2:16" ht="18.75" customHeight="1">
      <c r="B21" s="237"/>
      <c r="C21" s="249"/>
      <c r="D21" s="164" t="s">
        <v>241</v>
      </c>
      <c r="E21" s="166"/>
      <c r="F21" s="57" t="s">
        <v>143</v>
      </c>
      <c r="G21" s="234"/>
      <c r="H21" s="58" t="s">
        <v>143</v>
      </c>
      <c r="I21" s="58" t="s">
        <v>148</v>
      </c>
      <c r="J21" s="59" t="s">
        <v>143</v>
      </c>
      <c r="K21" s="50" t="s">
        <v>187</v>
      </c>
      <c r="L21" s="54" t="s">
        <v>143</v>
      </c>
      <c r="M21" s="54" t="s">
        <v>143</v>
      </c>
    </row>
    <row r="22" spans="2:16" ht="45" customHeight="1">
      <c r="B22" s="237"/>
      <c r="C22" s="249"/>
      <c r="D22" s="167"/>
      <c r="E22" s="169"/>
      <c r="F22" s="55"/>
      <c r="G22" s="234"/>
      <c r="H22" s="56">
        <f>ROUNDDOWN((F22*4/5)/1000,0)*1000</f>
        <v>0</v>
      </c>
      <c r="I22" s="87">
        <v>2500000</v>
      </c>
      <c r="J22" s="85">
        <f>IF(H22&gt;I22,I22,H22)</f>
        <v>0</v>
      </c>
      <c r="K22" s="85"/>
      <c r="L22" s="84">
        <f>J22*K22</f>
        <v>0</v>
      </c>
      <c r="M22" s="85"/>
    </row>
    <row r="23" spans="2:16" ht="18.75" customHeight="1">
      <c r="B23" s="237"/>
      <c r="C23" s="164" t="s">
        <v>247</v>
      </c>
      <c r="D23" s="165"/>
      <c r="E23" s="166"/>
      <c r="F23" s="52" t="s">
        <v>143</v>
      </c>
      <c r="G23" s="234"/>
      <c r="H23" s="53" t="s">
        <v>143</v>
      </c>
      <c r="I23" s="53" t="s">
        <v>143</v>
      </c>
      <c r="J23" s="81" t="s">
        <v>143</v>
      </c>
      <c r="K23" s="90" t="s">
        <v>185</v>
      </c>
      <c r="L23" s="54" t="s">
        <v>143</v>
      </c>
      <c r="M23" s="54" t="s">
        <v>143</v>
      </c>
    </row>
    <row r="24" spans="2:16" ht="45" customHeight="1">
      <c r="B24" s="237"/>
      <c r="C24" s="167"/>
      <c r="D24" s="168"/>
      <c r="E24" s="169"/>
      <c r="F24" s="55"/>
      <c r="G24" s="234"/>
      <c r="H24" s="56">
        <f>ROUNDDOWN((F24*4/5)/1000,0)*1000</f>
        <v>0</v>
      </c>
      <c r="I24" s="87">
        <v>300000</v>
      </c>
      <c r="J24" s="85">
        <f>IF(H24&gt;I24,I24,H24)</f>
        <v>0</v>
      </c>
      <c r="K24" s="85"/>
      <c r="L24" s="84">
        <f>J24*K24</f>
        <v>0</v>
      </c>
      <c r="M24" s="85"/>
    </row>
    <row r="25" spans="2:16" ht="18.75" customHeight="1">
      <c r="B25" s="237"/>
      <c r="C25" s="164" t="s">
        <v>248</v>
      </c>
      <c r="D25" s="165"/>
      <c r="E25" s="166"/>
      <c r="F25" s="52" t="s">
        <v>143</v>
      </c>
      <c r="G25" s="234"/>
      <c r="H25" s="53" t="s">
        <v>143</v>
      </c>
      <c r="I25" s="53" t="s">
        <v>143</v>
      </c>
      <c r="J25" s="81" t="s">
        <v>143</v>
      </c>
      <c r="K25" s="90" t="s">
        <v>185</v>
      </c>
      <c r="L25" s="54" t="s">
        <v>143</v>
      </c>
      <c r="M25" s="54" t="s">
        <v>143</v>
      </c>
    </row>
    <row r="26" spans="2:16" ht="45" customHeight="1">
      <c r="B26" s="237"/>
      <c r="C26" s="167"/>
      <c r="D26" s="168"/>
      <c r="E26" s="169"/>
      <c r="F26" s="55"/>
      <c r="G26" s="234"/>
      <c r="H26" s="56">
        <f>ROUNDDOWN((F26*4/5)/1000,0)*1000</f>
        <v>0</v>
      </c>
      <c r="I26" s="87">
        <v>300000</v>
      </c>
      <c r="J26" s="85">
        <f>IF(H26&gt;I26,I26,H26)</f>
        <v>0</v>
      </c>
      <c r="K26" s="85"/>
      <c r="L26" s="84">
        <f>J26*K26</f>
        <v>0</v>
      </c>
      <c r="M26" s="85"/>
    </row>
    <row r="27" spans="2:16" ht="18.75" customHeight="1">
      <c r="B27" s="237"/>
      <c r="C27" s="164" t="s">
        <v>249</v>
      </c>
      <c r="D27" s="165"/>
      <c r="E27" s="166"/>
      <c r="F27" s="52" t="s">
        <v>143</v>
      </c>
      <c r="G27" s="234"/>
      <c r="H27" s="53" t="s">
        <v>143</v>
      </c>
      <c r="I27" s="53" t="s">
        <v>143</v>
      </c>
      <c r="J27" s="81" t="s">
        <v>143</v>
      </c>
      <c r="K27" s="90" t="s">
        <v>185</v>
      </c>
      <c r="L27" s="54" t="s">
        <v>143</v>
      </c>
      <c r="M27" s="54" t="s">
        <v>143</v>
      </c>
    </row>
    <row r="28" spans="2:16" ht="45" customHeight="1">
      <c r="B28" s="237"/>
      <c r="C28" s="167"/>
      <c r="D28" s="168"/>
      <c r="E28" s="169"/>
      <c r="F28" s="55"/>
      <c r="G28" s="234"/>
      <c r="H28" s="56">
        <f>ROUNDDOWN((F28*4/5)/1000,0)*1000</f>
        <v>0</v>
      </c>
      <c r="I28" s="86">
        <v>300000</v>
      </c>
      <c r="J28" s="85">
        <f>IF(H28&gt;I28,I28,H28)</f>
        <v>0</v>
      </c>
      <c r="K28" s="85"/>
      <c r="L28" s="84">
        <f>J28*K28</f>
        <v>0</v>
      </c>
      <c r="M28" s="85"/>
    </row>
    <row r="29" spans="2:16" ht="18.75" customHeight="1">
      <c r="B29" s="164" t="s">
        <v>198</v>
      </c>
      <c r="C29" s="165"/>
      <c r="D29" s="165"/>
      <c r="E29" s="166"/>
      <c r="F29" s="57" t="s">
        <v>143</v>
      </c>
      <c r="G29" s="234"/>
      <c r="H29" s="58" t="s">
        <v>143</v>
      </c>
      <c r="I29" s="58" t="s">
        <v>148</v>
      </c>
      <c r="J29" s="59" t="s">
        <v>143</v>
      </c>
      <c r="K29" s="50" t="s">
        <v>185</v>
      </c>
      <c r="L29" s="54" t="s">
        <v>143</v>
      </c>
      <c r="M29" s="54" t="s">
        <v>143</v>
      </c>
    </row>
    <row r="30" spans="2:16" ht="45" customHeight="1">
      <c r="B30" s="167"/>
      <c r="C30" s="168"/>
      <c r="D30" s="168"/>
      <c r="E30" s="169"/>
      <c r="F30" s="112">
        <v>1000000</v>
      </c>
      <c r="G30" s="234"/>
      <c r="H30" s="56">
        <f>ROUNDDOWN((F30*4/5)/1000,0)*1000</f>
        <v>800000</v>
      </c>
      <c r="I30" s="86">
        <v>1000000</v>
      </c>
      <c r="J30" s="85">
        <f>IF(H30&gt;I30,I30,H30)</f>
        <v>800000</v>
      </c>
      <c r="K30" s="113">
        <v>2</v>
      </c>
      <c r="L30" s="84">
        <f>J30*K30</f>
        <v>1600000</v>
      </c>
      <c r="M30" s="113">
        <v>2000000</v>
      </c>
      <c r="P30" s="8" t="s">
        <v>422</v>
      </c>
    </row>
    <row r="31" spans="2:16" ht="18.75" customHeight="1">
      <c r="B31" s="164" t="s">
        <v>199</v>
      </c>
      <c r="C31" s="165"/>
      <c r="D31" s="165"/>
      <c r="E31" s="166"/>
      <c r="F31" s="57" t="s">
        <v>143</v>
      </c>
      <c r="G31" s="234"/>
      <c r="H31" s="58" t="s">
        <v>143</v>
      </c>
      <c r="I31" s="58" t="s">
        <v>148</v>
      </c>
      <c r="J31" s="59" t="s">
        <v>143</v>
      </c>
      <c r="K31" s="50" t="s">
        <v>187</v>
      </c>
      <c r="L31" s="54" t="s">
        <v>143</v>
      </c>
      <c r="M31" s="54" t="s">
        <v>143</v>
      </c>
      <c r="P31" s="8" t="s">
        <v>146</v>
      </c>
    </row>
    <row r="32" spans="2:16" ht="45" customHeight="1">
      <c r="B32" s="167"/>
      <c r="C32" s="168"/>
      <c r="D32" s="168"/>
      <c r="E32" s="169"/>
      <c r="F32" s="55"/>
      <c r="G32" s="235"/>
      <c r="H32" s="56">
        <f>ROUNDDOWN((F32*4/5)/1000,0)*1000</f>
        <v>0</v>
      </c>
      <c r="I32" s="56">
        <v>480000</v>
      </c>
      <c r="J32" s="85">
        <f>IF(H32&gt;I32,I32,H32)</f>
        <v>0</v>
      </c>
      <c r="K32" s="85"/>
      <c r="L32" s="84">
        <f>J32*K32</f>
        <v>0</v>
      </c>
      <c r="M32" s="85"/>
      <c r="P32" s="8" t="s">
        <v>147</v>
      </c>
    </row>
    <row r="33" spans="2:16" ht="18" customHeight="1">
      <c r="B33" s="238"/>
      <c r="C33" s="239"/>
      <c r="D33" s="239"/>
      <c r="E33" s="240"/>
      <c r="F33" s="57" t="s">
        <v>143</v>
      </c>
      <c r="G33" s="58"/>
      <c r="H33" s="58" t="s">
        <v>143</v>
      </c>
      <c r="I33" s="58" t="s">
        <v>148</v>
      </c>
      <c r="J33" s="59" t="s">
        <v>143</v>
      </c>
      <c r="K33" s="54" t="s">
        <v>185</v>
      </c>
      <c r="L33" s="54" t="s">
        <v>143</v>
      </c>
      <c r="M33" s="54" t="s">
        <v>143</v>
      </c>
      <c r="P33" s="8" t="s">
        <v>149</v>
      </c>
    </row>
    <row r="34" spans="2:16" ht="45" customHeight="1">
      <c r="B34" s="167" t="s">
        <v>150</v>
      </c>
      <c r="C34" s="168"/>
      <c r="D34" s="168"/>
      <c r="E34" s="169"/>
      <c r="F34" s="61"/>
      <c r="G34" s="61"/>
      <c r="H34" s="61"/>
      <c r="I34" s="62"/>
      <c r="J34" s="63"/>
      <c r="K34" s="87">
        <f>K10+K12+K14+K16+K18+K24+K26+K28+K30</f>
        <v>2</v>
      </c>
      <c r="L34" s="64">
        <f>SUM(L10:L32)</f>
        <v>1600000</v>
      </c>
      <c r="M34" s="85">
        <f>SUM(M10:M32)</f>
        <v>2000000</v>
      </c>
    </row>
    <row r="35" spans="2:16" ht="13.5" customHeight="1">
      <c r="B35" s="232"/>
      <c r="C35" s="232"/>
      <c r="D35" s="232"/>
      <c r="E35" s="232"/>
      <c r="F35" s="232"/>
      <c r="G35" s="232"/>
      <c r="H35" s="232"/>
      <c r="I35" s="232"/>
      <c r="J35" s="232"/>
      <c r="K35" s="232"/>
      <c r="L35" s="232"/>
      <c r="M35" s="82"/>
    </row>
    <row r="36" spans="2:16" ht="18" customHeight="1">
      <c r="B36" s="181" t="s">
        <v>137</v>
      </c>
      <c r="C36" s="182"/>
      <c r="D36" s="182"/>
      <c r="E36" s="183"/>
      <c r="F36" s="190" t="s">
        <v>423</v>
      </c>
      <c r="G36" s="191"/>
      <c r="H36" s="173" t="s">
        <v>139</v>
      </c>
      <c r="I36" s="175" t="s">
        <v>426</v>
      </c>
      <c r="J36" s="175" t="s">
        <v>181</v>
      </c>
      <c r="K36" s="181" t="s">
        <v>408</v>
      </c>
      <c r="L36" s="183"/>
      <c r="M36" s="41" t="s">
        <v>242</v>
      </c>
    </row>
    <row r="37" spans="2:16" ht="18" customHeight="1">
      <c r="B37" s="184"/>
      <c r="C37" s="185"/>
      <c r="D37" s="185"/>
      <c r="E37" s="186"/>
      <c r="F37" s="196"/>
      <c r="G37" s="197"/>
      <c r="H37" s="174"/>
      <c r="I37" s="176"/>
      <c r="J37" s="176"/>
      <c r="K37" s="184"/>
      <c r="L37" s="186"/>
      <c r="M37" s="46" t="s">
        <v>417</v>
      </c>
    </row>
    <row r="38" spans="2:16" ht="18" customHeight="1">
      <c r="B38" s="184"/>
      <c r="C38" s="185"/>
      <c r="D38" s="185"/>
      <c r="E38" s="186"/>
      <c r="F38" s="196"/>
      <c r="G38" s="197"/>
      <c r="H38" s="174"/>
      <c r="I38" s="176"/>
      <c r="J38" s="176"/>
      <c r="K38" s="184"/>
      <c r="L38" s="186"/>
      <c r="M38" s="46" t="s">
        <v>418</v>
      </c>
    </row>
    <row r="39" spans="2:16" ht="15.75" customHeight="1">
      <c r="B39" s="187"/>
      <c r="C39" s="188"/>
      <c r="D39" s="188"/>
      <c r="E39" s="189"/>
      <c r="F39" s="198" t="s">
        <v>413</v>
      </c>
      <c r="G39" s="199"/>
      <c r="H39" s="77" t="s">
        <v>424</v>
      </c>
      <c r="I39" s="78" t="s">
        <v>425</v>
      </c>
      <c r="J39" s="79" t="s">
        <v>427</v>
      </c>
      <c r="K39" s="259" t="s">
        <v>428</v>
      </c>
      <c r="L39" s="260"/>
      <c r="M39" s="46"/>
    </row>
    <row r="40" spans="2:16" ht="21" customHeight="1">
      <c r="B40" s="190" t="s">
        <v>406</v>
      </c>
      <c r="C40" s="191"/>
      <c r="D40" s="191"/>
      <c r="E40" s="192"/>
      <c r="F40" s="269" t="s">
        <v>143</v>
      </c>
      <c r="G40" s="275"/>
      <c r="H40" s="177" t="s">
        <v>144</v>
      </c>
      <c r="I40" s="92" t="s">
        <v>143</v>
      </c>
      <c r="J40" s="92" t="s">
        <v>143</v>
      </c>
      <c r="K40" s="269" t="s">
        <v>143</v>
      </c>
      <c r="L40" s="270"/>
      <c r="M40" s="92" t="s">
        <v>143</v>
      </c>
    </row>
    <row r="41" spans="2:16" ht="45" customHeight="1">
      <c r="B41" s="193"/>
      <c r="C41" s="194"/>
      <c r="D41" s="194"/>
      <c r="E41" s="195"/>
      <c r="F41" s="271"/>
      <c r="G41" s="272"/>
      <c r="H41" s="178"/>
      <c r="I41" s="93">
        <f>ROUNDDOWN((F41*4/5)/1000,0)*1000</f>
        <v>0</v>
      </c>
      <c r="J41" s="94">
        <v>4000000</v>
      </c>
      <c r="K41" s="205">
        <f>IF(I41&gt;J41,J41,I41)</f>
        <v>0</v>
      </c>
      <c r="L41" s="206"/>
      <c r="M41" s="95"/>
    </row>
    <row r="42" spans="2:16" ht="13.5" customHeight="1" thickBot="1">
      <c r="B42" s="82"/>
      <c r="C42" s="82"/>
      <c r="D42" s="82"/>
      <c r="E42" s="82"/>
      <c r="F42" s="82"/>
      <c r="G42" s="82"/>
      <c r="H42" s="82"/>
      <c r="I42" s="82"/>
      <c r="J42" s="82"/>
      <c r="K42" s="82"/>
      <c r="L42" s="82"/>
      <c r="M42" s="170" t="s">
        <v>416</v>
      </c>
    </row>
    <row r="43" spans="2:16" ht="18.75" customHeight="1" thickBot="1">
      <c r="B43" s="212" t="s">
        <v>429</v>
      </c>
      <c r="C43" s="213"/>
      <c r="D43" s="214"/>
      <c r="E43" s="83" t="s">
        <v>430</v>
      </c>
      <c r="F43" s="261" t="s">
        <v>431</v>
      </c>
      <c r="G43" s="262"/>
      <c r="H43" s="261" t="s">
        <v>435</v>
      </c>
      <c r="I43" s="262"/>
      <c r="J43" s="224" t="s">
        <v>436</v>
      </c>
      <c r="K43" s="225"/>
      <c r="L43" s="88" t="s">
        <v>151</v>
      </c>
      <c r="M43" s="171"/>
    </row>
    <row r="44" spans="2:16" ht="18.75" customHeight="1">
      <c r="B44" s="215" t="s">
        <v>143</v>
      </c>
      <c r="C44" s="216"/>
      <c r="D44" s="217"/>
      <c r="E44" s="96" t="s">
        <v>143</v>
      </c>
      <c r="F44" s="263" t="s">
        <v>143</v>
      </c>
      <c r="G44" s="264"/>
      <c r="H44" s="263" t="s">
        <v>143</v>
      </c>
      <c r="I44" s="264"/>
      <c r="J44" s="179" t="s">
        <v>143</v>
      </c>
      <c r="K44" s="180"/>
      <c r="L44" s="267"/>
      <c r="M44" s="172"/>
    </row>
    <row r="45" spans="2:16" ht="57" customHeight="1" thickBot="1">
      <c r="B45" s="209">
        <f>L34+K41</f>
        <v>1600000</v>
      </c>
      <c r="C45" s="210"/>
      <c r="D45" s="211"/>
      <c r="E45" s="97">
        <v>4000000</v>
      </c>
      <c r="F45" s="273">
        <f>IF(B45&gt;E45,E45,B45)</f>
        <v>1600000</v>
      </c>
      <c r="G45" s="274"/>
      <c r="H45" s="265">
        <v>2000000</v>
      </c>
      <c r="I45" s="266"/>
      <c r="J45" s="218">
        <f>F45-H45</f>
        <v>-400000</v>
      </c>
      <c r="K45" s="219"/>
      <c r="L45" s="268"/>
      <c r="M45" s="80">
        <f>M34+M41</f>
        <v>2000000</v>
      </c>
    </row>
    <row r="46" spans="2:16" ht="17.25" customHeight="1">
      <c r="B46" s="98"/>
      <c r="C46" s="98"/>
      <c r="D46" s="98"/>
      <c r="E46" s="99"/>
      <c r="F46" s="100"/>
      <c r="G46" s="100"/>
      <c r="H46" s="101"/>
      <c r="I46" s="101"/>
      <c r="J46" s="65"/>
      <c r="L46" s="9"/>
      <c r="M46" s="102"/>
    </row>
    <row r="47" spans="2:16" ht="40.5" customHeight="1">
      <c r="B47" s="9" t="s">
        <v>153</v>
      </c>
      <c r="C47" s="9"/>
      <c r="D47" s="9"/>
      <c r="E47" s="9"/>
      <c r="F47" s="9"/>
      <c r="G47" s="9"/>
      <c r="H47" s="9"/>
      <c r="I47" s="9"/>
      <c r="J47" s="9"/>
      <c r="L47" s="9"/>
      <c r="M47" s="9"/>
    </row>
    <row r="48" spans="2:16" ht="24" customHeight="1">
      <c r="B48" s="9" t="s">
        <v>252</v>
      </c>
      <c r="C48" s="9"/>
      <c r="D48" s="9"/>
      <c r="E48" s="9"/>
      <c r="F48" s="9"/>
      <c r="G48" s="9"/>
      <c r="H48" s="9"/>
      <c r="I48" s="9"/>
      <c r="J48" s="9"/>
      <c r="L48" s="9"/>
      <c r="M48" s="9"/>
    </row>
    <row r="49" spans="2:13" ht="24.95" customHeight="1">
      <c r="B49" s="227" t="s">
        <v>154</v>
      </c>
      <c r="C49" s="227"/>
      <c r="D49" s="227"/>
      <c r="E49" s="227"/>
      <c r="F49" s="227"/>
      <c r="G49" s="227" t="s">
        <v>155</v>
      </c>
      <c r="H49" s="227"/>
      <c r="I49" s="9"/>
      <c r="J49" s="9"/>
      <c r="L49" s="9"/>
      <c r="M49" s="9"/>
    </row>
    <row r="50" spans="2:13" ht="24.95" customHeight="1">
      <c r="B50" s="227" t="s">
        <v>156</v>
      </c>
      <c r="C50" s="227"/>
      <c r="D50" s="227"/>
      <c r="E50" s="227"/>
      <c r="F50" s="227"/>
      <c r="G50" s="228">
        <f>F45</f>
        <v>1600000</v>
      </c>
      <c r="H50" s="228"/>
      <c r="I50" s="9"/>
      <c r="J50" s="9"/>
      <c r="K50" s="9"/>
      <c r="L50" s="9"/>
      <c r="M50" s="9"/>
    </row>
    <row r="51" spans="2:13" ht="24.95" customHeight="1">
      <c r="B51" s="227" t="s">
        <v>157</v>
      </c>
      <c r="C51" s="227"/>
      <c r="D51" s="227"/>
      <c r="E51" s="227"/>
      <c r="F51" s="227"/>
      <c r="G51" s="229">
        <f>M45-G50</f>
        <v>400000</v>
      </c>
      <c r="H51" s="229"/>
      <c r="I51" s="9"/>
      <c r="J51" s="9"/>
      <c r="K51" s="9"/>
      <c r="L51" s="9"/>
      <c r="M51" s="9"/>
    </row>
    <row r="52" spans="2:13" ht="24.95" customHeight="1">
      <c r="B52" s="227" t="s">
        <v>158</v>
      </c>
      <c r="C52" s="227"/>
      <c r="D52" s="227"/>
      <c r="E52" s="227"/>
      <c r="F52" s="227"/>
      <c r="G52" s="230">
        <v>0</v>
      </c>
      <c r="H52" s="231"/>
      <c r="I52" s="9"/>
      <c r="J52" s="9"/>
      <c r="K52" s="9"/>
      <c r="L52" s="9"/>
      <c r="M52" s="9"/>
    </row>
    <row r="53" spans="2:13" ht="24.95" customHeight="1">
      <c r="B53" s="227" t="s">
        <v>150</v>
      </c>
      <c r="C53" s="227"/>
      <c r="D53" s="227"/>
      <c r="E53" s="227"/>
      <c r="F53" s="227"/>
      <c r="G53" s="228">
        <f>SUM(G50:H52)</f>
        <v>2000000</v>
      </c>
      <c r="H53" s="228"/>
      <c r="I53" s="9"/>
      <c r="J53" s="9"/>
      <c r="K53" s="9"/>
      <c r="L53" s="9"/>
      <c r="M53" s="9"/>
    </row>
  </sheetData>
  <mergeCells count="61">
    <mergeCell ref="K40:L40"/>
    <mergeCell ref="F41:G41"/>
    <mergeCell ref="K41:L41"/>
    <mergeCell ref="B45:D45"/>
    <mergeCell ref="F45:G45"/>
    <mergeCell ref="B40:E41"/>
    <mergeCell ref="F40:G40"/>
    <mergeCell ref="H40:H41"/>
    <mergeCell ref="B51:F51"/>
    <mergeCell ref="G51:H51"/>
    <mergeCell ref="B52:F52"/>
    <mergeCell ref="G52:H52"/>
    <mergeCell ref="B53:F53"/>
    <mergeCell ref="G53:H53"/>
    <mergeCell ref="B49:F49"/>
    <mergeCell ref="G49:H49"/>
    <mergeCell ref="B50:F50"/>
    <mergeCell ref="G50:H50"/>
    <mergeCell ref="M42:M44"/>
    <mergeCell ref="B43:D43"/>
    <mergeCell ref="F43:G43"/>
    <mergeCell ref="B44:D44"/>
    <mergeCell ref="F44:G44"/>
    <mergeCell ref="J43:K43"/>
    <mergeCell ref="J44:K44"/>
    <mergeCell ref="J45:K45"/>
    <mergeCell ref="H43:I43"/>
    <mergeCell ref="H44:I44"/>
    <mergeCell ref="H45:I45"/>
    <mergeCell ref="L44:L45"/>
    <mergeCell ref="B35:L35"/>
    <mergeCell ref="B36:E39"/>
    <mergeCell ref="F36:G38"/>
    <mergeCell ref="H36:H38"/>
    <mergeCell ref="I36:I38"/>
    <mergeCell ref="J36:J38"/>
    <mergeCell ref="K36:L38"/>
    <mergeCell ref="F39:G39"/>
    <mergeCell ref="K39:L39"/>
    <mergeCell ref="B34:E34"/>
    <mergeCell ref="C15:E16"/>
    <mergeCell ref="C17:E18"/>
    <mergeCell ref="C19:C22"/>
    <mergeCell ref="D19:D20"/>
    <mergeCell ref="D21:E22"/>
    <mergeCell ref="C23:E24"/>
    <mergeCell ref="C25:E26"/>
    <mergeCell ref="C27:E28"/>
    <mergeCell ref="B29:E30"/>
    <mergeCell ref="B31:E32"/>
    <mergeCell ref="B33:E33"/>
    <mergeCell ref="G1:H1"/>
    <mergeCell ref="I1:M1"/>
    <mergeCell ref="B3:M4"/>
    <mergeCell ref="B5:E8"/>
    <mergeCell ref="B9:B28"/>
    <mergeCell ref="C9:E10"/>
    <mergeCell ref="G9:G32"/>
    <mergeCell ref="C11:E12"/>
    <mergeCell ref="C13:E14"/>
    <mergeCell ref="B2:M2"/>
  </mergeCells>
  <phoneticPr fontId="1"/>
  <conditionalFormatting sqref="F20 F32 F22 F10 K10 F12 F14 F16 F18 F24 F26 F28 F30 K12 K14 K16 K18 K20 K22 K24 K26 K28 K32">
    <cfRule type="containsBlanks" dxfId="76" priority="8">
      <formula>LEN(TRIM(F10))=0</formula>
    </cfRule>
  </conditionalFormatting>
  <conditionalFormatting sqref="G50:G52">
    <cfRule type="containsBlanks" dxfId="75" priority="7">
      <formula>LEN(TRIM(G50))=0</formula>
    </cfRule>
  </conditionalFormatting>
  <conditionalFormatting sqref="E20">
    <cfRule type="containsBlanks" dxfId="74" priority="6">
      <formula>LEN(TRIM(E20))=0</formula>
    </cfRule>
  </conditionalFormatting>
  <conditionalFormatting sqref="M10 M12 M14 M16 M18 M20 M22 M24 M26 M28 M30 M32">
    <cfRule type="containsBlanks" dxfId="73" priority="5">
      <formula>LEN(TRIM(M10))=0</formula>
    </cfRule>
  </conditionalFormatting>
  <conditionalFormatting sqref="M41">
    <cfRule type="containsBlanks" dxfId="72" priority="4">
      <formula>LEN(TRIM(M41))=0</formula>
    </cfRule>
  </conditionalFormatting>
  <conditionalFormatting sqref="K30">
    <cfRule type="containsBlanks" dxfId="71" priority="3">
      <formula>LEN(TRIM(K30))=0</formula>
    </cfRule>
  </conditionalFormatting>
  <conditionalFormatting sqref="F41:G41">
    <cfRule type="containsBlanks" dxfId="70" priority="2">
      <formula>LEN(TRIM(F41))=0</formula>
    </cfRule>
  </conditionalFormatting>
  <conditionalFormatting sqref="F45:I45">
    <cfRule type="containsBlanks" dxfId="69" priority="1">
      <formula>LEN(TRIM(F45))=0</formula>
    </cfRule>
  </conditionalFormatting>
  <dataValidations count="3">
    <dataValidation type="list" allowBlank="1" showInputMessage="1" showErrorMessage="1" sqref="E20" xr:uid="{729B809D-3FC0-46DC-B212-B2E902C748C8}">
      <formula1>$P$29:$P$33</formula1>
    </dataValidation>
    <dataValidation imeMode="halfAlpha" allowBlank="1" showInputMessage="1" showErrorMessage="1" sqref="M10 M12 M14 M16 M18 M20 M22 M24 M26 M28 M30 M32 M41" xr:uid="{9894D980-191D-474F-BAB6-814A8EFFA074}"/>
    <dataValidation imeMode="disabled" allowBlank="1" showInputMessage="1" showErrorMessage="1" sqref="K10 K18 F32 K30 G51:G52 F22 F30 K28 F10 K26 F12 K12 F14 K14 F16 K16 F18 F20 K20 F24 K22 F26 K24 F28 K32" xr:uid="{1E9FB1FA-E372-41A8-BA16-FA12354D61C3}"/>
  </dataValidations>
  <pageMargins left="0.7" right="0.7" top="0.75" bottom="0.75" header="0.3" footer="0.3"/>
  <pageSetup paperSize="9" scale="42" orientation="portrait" verticalDpi="0" r:id="rId1"/>
  <colBreaks count="1" manualBreakCount="1">
    <brk id="13" max="42"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C674-141C-46FF-BE58-AD3289E4B186}">
  <sheetPr>
    <pageSetUpPr fitToPage="1"/>
  </sheetPr>
  <dimension ref="B1:P53"/>
  <sheetViews>
    <sheetView zoomScaleNormal="100" zoomScaleSheetLayoutView="85" workbookViewId="0">
      <selection activeCell="H19" sqref="H19"/>
    </sheetView>
  </sheetViews>
  <sheetFormatPr defaultColWidth="8.75" defaultRowHeight="14.25"/>
  <cols>
    <col min="1" max="1" width="3.5" style="6" customWidth="1"/>
    <col min="2" max="2" width="8.875" style="6" customWidth="1"/>
    <col min="3" max="4" width="12.5" style="6" customWidth="1"/>
    <col min="5" max="5" width="21.125" style="6" customWidth="1"/>
    <col min="6" max="6" width="17.375" style="6" customWidth="1"/>
    <col min="7" max="7" width="10.75" style="6" customWidth="1"/>
    <col min="8" max="8" width="19.25" style="6" customWidth="1"/>
    <col min="9" max="9" width="16.75" style="6" customWidth="1"/>
    <col min="10" max="10" width="20.5" style="6" customWidth="1"/>
    <col min="11" max="11" width="13.375" style="6" customWidth="1"/>
    <col min="12" max="12" width="15" style="6" customWidth="1"/>
    <col min="13" max="13" width="17.875" style="6" customWidth="1"/>
    <col min="14" max="14" width="4.75" style="6" customWidth="1"/>
    <col min="15" max="16384" width="8.75" style="6"/>
  </cols>
  <sheetData>
    <row r="1" spans="2:13" ht="26.25" customHeight="1">
      <c r="B1" s="9" t="s">
        <v>259</v>
      </c>
      <c r="C1" s="7"/>
      <c r="D1" s="7"/>
      <c r="E1" s="7"/>
      <c r="G1" s="226" t="s">
        <v>234</v>
      </c>
      <c r="H1" s="226"/>
      <c r="I1" s="163" t="str">
        <f>表紙!D8</f>
        <v>特別養護老人ホーム○○</v>
      </c>
      <c r="J1" s="163"/>
      <c r="K1" s="163"/>
      <c r="L1" s="163"/>
      <c r="M1" s="163"/>
    </row>
    <row r="2" spans="2:13" ht="27" customHeight="1">
      <c r="B2" s="258" t="s">
        <v>260</v>
      </c>
      <c r="C2" s="258"/>
      <c r="D2" s="258"/>
      <c r="E2" s="258"/>
      <c r="F2" s="258"/>
      <c r="G2" s="258"/>
      <c r="H2" s="258"/>
      <c r="I2" s="258"/>
      <c r="J2" s="258"/>
      <c r="K2" s="258"/>
      <c r="L2" s="258"/>
      <c r="M2" s="258"/>
    </row>
    <row r="3" spans="2:13" ht="23.25" customHeight="1">
      <c r="B3" s="256" t="s">
        <v>266</v>
      </c>
      <c r="C3" s="256"/>
      <c r="D3" s="256"/>
      <c r="E3" s="256"/>
      <c r="F3" s="256"/>
      <c r="G3" s="256"/>
      <c r="H3" s="256"/>
      <c r="I3" s="256"/>
      <c r="J3" s="256"/>
      <c r="K3" s="256"/>
      <c r="L3" s="256"/>
      <c r="M3" s="256"/>
    </row>
    <row r="4" spans="2:13" ht="23.25" customHeight="1">
      <c r="B4" s="257"/>
      <c r="C4" s="257"/>
      <c r="D4" s="257"/>
      <c r="E4" s="257"/>
      <c r="F4" s="257"/>
      <c r="G4" s="257"/>
      <c r="H4" s="257"/>
      <c r="I4" s="257"/>
      <c r="J4" s="257"/>
      <c r="K4" s="257"/>
      <c r="L4" s="257"/>
      <c r="M4" s="257"/>
    </row>
    <row r="5" spans="2:13" ht="18.75" customHeight="1">
      <c r="B5" s="238" t="s">
        <v>137</v>
      </c>
      <c r="C5" s="239"/>
      <c r="D5" s="239"/>
      <c r="E5" s="240"/>
      <c r="F5" s="37" t="s">
        <v>253</v>
      </c>
      <c r="G5" s="38"/>
      <c r="H5" s="38"/>
      <c r="I5" s="38" t="s">
        <v>180</v>
      </c>
      <c r="J5" s="39" t="s">
        <v>138</v>
      </c>
      <c r="K5" s="40" t="s">
        <v>414</v>
      </c>
      <c r="L5" s="41"/>
      <c r="M5" s="41" t="s">
        <v>242</v>
      </c>
    </row>
    <row r="6" spans="2:13" ht="18" customHeight="1">
      <c r="B6" s="241"/>
      <c r="C6" s="242"/>
      <c r="D6" s="242"/>
      <c r="E6" s="243"/>
      <c r="F6" s="42" t="s">
        <v>254</v>
      </c>
      <c r="G6" s="43" t="s">
        <v>139</v>
      </c>
      <c r="H6" s="43" t="s">
        <v>421</v>
      </c>
      <c r="I6" s="43" t="s">
        <v>181</v>
      </c>
      <c r="J6" s="44" t="s">
        <v>182</v>
      </c>
      <c r="K6" s="45" t="s">
        <v>415</v>
      </c>
      <c r="L6" s="46" t="s">
        <v>183</v>
      </c>
      <c r="M6" s="46" t="s">
        <v>417</v>
      </c>
    </row>
    <row r="7" spans="2:13" ht="18" customHeight="1">
      <c r="B7" s="241"/>
      <c r="C7" s="242"/>
      <c r="D7" s="242"/>
      <c r="E7" s="243"/>
      <c r="F7" s="42" t="s">
        <v>255</v>
      </c>
      <c r="G7" s="43"/>
      <c r="H7" s="43" t="s">
        <v>184</v>
      </c>
      <c r="I7" s="43" t="s">
        <v>200</v>
      </c>
      <c r="J7" s="44" t="s">
        <v>432</v>
      </c>
      <c r="K7" s="45"/>
      <c r="L7" s="46"/>
      <c r="M7" s="46" t="s">
        <v>418</v>
      </c>
    </row>
    <row r="8" spans="2:13" ht="17.25">
      <c r="B8" s="244"/>
      <c r="C8" s="245"/>
      <c r="D8" s="245"/>
      <c r="E8" s="246"/>
      <c r="F8" s="47" t="s">
        <v>140</v>
      </c>
      <c r="G8" s="48" t="s">
        <v>141</v>
      </c>
      <c r="H8" s="48" t="s">
        <v>420</v>
      </c>
      <c r="I8" s="48" t="s">
        <v>142</v>
      </c>
      <c r="J8" s="89" t="s">
        <v>251</v>
      </c>
      <c r="K8" s="49" t="s">
        <v>152</v>
      </c>
      <c r="L8" s="50" t="s">
        <v>250</v>
      </c>
      <c r="M8" s="51"/>
    </row>
    <row r="9" spans="2:13" ht="18.75" customHeight="1">
      <c r="B9" s="236" t="s">
        <v>196</v>
      </c>
      <c r="C9" s="164" t="s">
        <v>186</v>
      </c>
      <c r="D9" s="165"/>
      <c r="E9" s="166"/>
      <c r="F9" s="52" t="s">
        <v>143</v>
      </c>
      <c r="G9" s="233" t="s">
        <v>144</v>
      </c>
      <c r="H9" s="53" t="s">
        <v>143</v>
      </c>
      <c r="I9" s="53" t="s">
        <v>143</v>
      </c>
      <c r="J9" s="81" t="s">
        <v>143</v>
      </c>
      <c r="K9" s="90" t="s">
        <v>185</v>
      </c>
      <c r="L9" s="54" t="s">
        <v>143</v>
      </c>
      <c r="M9" s="54" t="s">
        <v>143</v>
      </c>
    </row>
    <row r="10" spans="2:13" ht="45" customHeight="1">
      <c r="B10" s="237"/>
      <c r="C10" s="167"/>
      <c r="D10" s="168"/>
      <c r="E10" s="169"/>
      <c r="F10" s="55"/>
      <c r="G10" s="234"/>
      <c r="H10" s="56">
        <f>ROUNDDOWN((F10*4/5)/1000,0)*1000</f>
        <v>0</v>
      </c>
      <c r="I10" s="87">
        <v>1000000</v>
      </c>
      <c r="J10" s="85">
        <f>IF(H10&gt;I10,I10,H10)</f>
        <v>0</v>
      </c>
      <c r="K10" s="85"/>
      <c r="L10" s="84">
        <f>J10*K10</f>
        <v>0</v>
      </c>
      <c r="M10" s="85"/>
    </row>
    <row r="11" spans="2:13" ht="18.75" customHeight="1">
      <c r="B11" s="237"/>
      <c r="C11" s="164" t="s">
        <v>243</v>
      </c>
      <c r="D11" s="165"/>
      <c r="E11" s="166"/>
      <c r="F11" s="52" t="s">
        <v>143</v>
      </c>
      <c r="G11" s="234"/>
      <c r="H11" s="53" t="s">
        <v>143</v>
      </c>
      <c r="I11" s="53" t="s">
        <v>143</v>
      </c>
      <c r="J11" s="81" t="s">
        <v>143</v>
      </c>
      <c r="K11" s="90" t="s">
        <v>185</v>
      </c>
      <c r="L11" s="54" t="s">
        <v>143</v>
      </c>
      <c r="M11" s="54" t="s">
        <v>143</v>
      </c>
    </row>
    <row r="12" spans="2:13" ht="45" customHeight="1">
      <c r="B12" s="237"/>
      <c r="C12" s="167"/>
      <c r="D12" s="168"/>
      <c r="E12" s="169"/>
      <c r="F12" s="55"/>
      <c r="G12" s="234"/>
      <c r="H12" s="56">
        <f>ROUNDDOWN((F12*4/5)/1000,0)*1000</f>
        <v>0</v>
      </c>
      <c r="I12" s="87">
        <v>300000</v>
      </c>
      <c r="J12" s="85">
        <f>IF(H12&gt;I12,I12,H12)</f>
        <v>0</v>
      </c>
      <c r="K12" s="85"/>
      <c r="L12" s="84">
        <f>J12*K12</f>
        <v>0</v>
      </c>
      <c r="M12" s="85"/>
    </row>
    <row r="13" spans="2:13" ht="18.75" customHeight="1">
      <c r="B13" s="237"/>
      <c r="C13" s="164" t="s">
        <v>244</v>
      </c>
      <c r="D13" s="165"/>
      <c r="E13" s="166"/>
      <c r="F13" s="52" t="s">
        <v>143</v>
      </c>
      <c r="G13" s="234"/>
      <c r="H13" s="53" t="s">
        <v>143</v>
      </c>
      <c r="I13" s="53" t="s">
        <v>143</v>
      </c>
      <c r="J13" s="81" t="s">
        <v>143</v>
      </c>
      <c r="K13" s="90" t="s">
        <v>185</v>
      </c>
      <c r="L13" s="54" t="s">
        <v>143</v>
      </c>
      <c r="M13" s="54" t="s">
        <v>143</v>
      </c>
    </row>
    <row r="14" spans="2:13" ht="45" customHeight="1">
      <c r="B14" s="237"/>
      <c r="C14" s="167"/>
      <c r="D14" s="168"/>
      <c r="E14" s="169"/>
      <c r="F14" s="55"/>
      <c r="G14" s="234"/>
      <c r="H14" s="56">
        <f>ROUNDDOWN((F14*4/5)/1000,0)*1000</f>
        <v>0</v>
      </c>
      <c r="I14" s="87">
        <v>300000</v>
      </c>
      <c r="J14" s="85">
        <f>IF(H14&gt;I14,I14,H14)</f>
        <v>0</v>
      </c>
      <c r="K14" s="85"/>
      <c r="L14" s="84">
        <f>J14*K14</f>
        <v>0</v>
      </c>
      <c r="M14" s="85"/>
    </row>
    <row r="15" spans="2:13" ht="18.75" customHeight="1">
      <c r="B15" s="237"/>
      <c r="C15" s="164" t="s">
        <v>245</v>
      </c>
      <c r="D15" s="165"/>
      <c r="E15" s="166"/>
      <c r="F15" s="52" t="s">
        <v>143</v>
      </c>
      <c r="G15" s="234"/>
      <c r="H15" s="53" t="s">
        <v>143</v>
      </c>
      <c r="I15" s="53" t="s">
        <v>143</v>
      </c>
      <c r="J15" s="81" t="s">
        <v>143</v>
      </c>
      <c r="K15" s="90" t="s">
        <v>185</v>
      </c>
      <c r="L15" s="54" t="s">
        <v>143</v>
      </c>
      <c r="M15" s="54" t="s">
        <v>143</v>
      </c>
    </row>
    <row r="16" spans="2:13" ht="45" customHeight="1">
      <c r="B16" s="237"/>
      <c r="C16" s="167"/>
      <c r="D16" s="168"/>
      <c r="E16" s="169"/>
      <c r="F16" s="55"/>
      <c r="G16" s="234"/>
      <c r="H16" s="56">
        <f>ROUNDDOWN((F16*4/5)/1000,0)*1000</f>
        <v>0</v>
      </c>
      <c r="I16" s="87">
        <v>300000</v>
      </c>
      <c r="J16" s="85">
        <f>IF(H16&gt;I16,I16,H16)</f>
        <v>0</v>
      </c>
      <c r="K16" s="85"/>
      <c r="L16" s="84">
        <f>J16*K16</f>
        <v>0</v>
      </c>
      <c r="M16" s="85"/>
    </row>
    <row r="17" spans="2:16" ht="18.75" customHeight="1">
      <c r="B17" s="237"/>
      <c r="C17" s="164" t="s">
        <v>246</v>
      </c>
      <c r="D17" s="165"/>
      <c r="E17" s="166"/>
      <c r="F17" s="52" t="s">
        <v>143</v>
      </c>
      <c r="G17" s="234"/>
      <c r="H17" s="53" t="s">
        <v>143</v>
      </c>
      <c r="I17" s="53" t="s">
        <v>143</v>
      </c>
      <c r="J17" s="81" t="s">
        <v>143</v>
      </c>
      <c r="K17" s="90" t="s">
        <v>185</v>
      </c>
      <c r="L17" s="54" t="s">
        <v>143</v>
      </c>
      <c r="M17" s="54" t="s">
        <v>143</v>
      </c>
    </row>
    <row r="18" spans="2:16" ht="45" customHeight="1">
      <c r="B18" s="237"/>
      <c r="C18" s="167"/>
      <c r="D18" s="168"/>
      <c r="E18" s="169"/>
      <c r="F18" s="55"/>
      <c r="G18" s="234"/>
      <c r="H18" s="56">
        <f>ROUNDDOWN((F18*4/5)/1000,0)*1000</f>
        <v>0</v>
      </c>
      <c r="I18" s="86">
        <v>1000000</v>
      </c>
      <c r="J18" s="85">
        <f>IF(H18&gt;I18,I18,H18)</f>
        <v>0</v>
      </c>
      <c r="K18" s="85"/>
      <c r="L18" s="84">
        <f>J18*K18</f>
        <v>0</v>
      </c>
      <c r="M18" s="85"/>
    </row>
    <row r="19" spans="2:16" ht="39.75" customHeight="1">
      <c r="B19" s="237"/>
      <c r="C19" s="248" t="s">
        <v>145</v>
      </c>
      <c r="D19" s="250" t="s">
        <v>256</v>
      </c>
      <c r="E19" s="66" t="s">
        <v>257</v>
      </c>
      <c r="F19" s="57" t="s">
        <v>143</v>
      </c>
      <c r="G19" s="234"/>
      <c r="H19" s="58" t="s">
        <v>143</v>
      </c>
      <c r="I19" s="58" t="s">
        <v>148</v>
      </c>
      <c r="J19" s="59" t="s">
        <v>143</v>
      </c>
      <c r="K19" s="50" t="s">
        <v>187</v>
      </c>
      <c r="L19" s="54" t="s">
        <v>143</v>
      </c>
      <c r="M19" s="54" t="s">
        <v>143</v>
      </c>
    </row>
    <row r="20" spans="2:16" ht="78" customHeight="1">
      <c r="B20" s="237"/>
      <c r="C20" s="249"/>
      <c r="D20" s="251"/>
      <c r="E20" s="60"/>
      <c r="F20" s="55"/>
      <c r="G20" s="234"/>
      <c r="H20" s="56">
        <f>ROUNDDOWN((F20*4/5)/1000,0)*1000</f>
        <v>0</v>
      </c>
      <c r="I20" s="86" cm="1">
        <f t="array" ref="I20">_xlfn.IFS(E20=P30,1000000,E20=P31,1500000,E20=P32,2000000,E20=P33,2500000,E20=P29,0)</f>
        <v>0</v>
      </c>
      <c r="J20" s="85">
        <f>IF(H20&gt;I20,I20,H20)</f>
        <v>0</v>
      </c>
      <c r="K20" s="85"/>
      <c r="L20" s="84">
        <f>J20*K20</f>
        <v>0</v>
      </c>
      <c r="M20" s="85"/>
    </row>
    <row r="21" spans="2:16" ht="18.75" customHeight="1">
      <c r="B21" s="237"/>
      <c r="C21" s="249"/>
      <c r="D21" s="164" t="s">
        <v>241</v>
      </c>
      <c r="E21" s="166"/>
      <c r="F21" s="57" t="s">
        <v>143</v>
      </c>
      <c r="G21" s="234"/>
      <c r="H21" s="58" t="s">
        <v>143</v>
      </c>
      <c r="I21" s="58" t="s">
        <v>148</v>
      </c>
      <c r="J21" s="59" t="s">
        <v>143</v>
      </c>
      <c r="K21" s="50" t="s">
        <v>187</v>
      </c>
      <c r="L21" s="54" t="s">
        <v>143</v>
      </c>
      <c r="M21" s="54" t="s">
        <v>143</v>
      </c>
    </row>
    <row r="22" spans="2:16" ht="45" customHeight="1">
      <c r="B22" s="237"/>
      <c r="C22" s="249"/>
      <c r="D22" s="167"/>
      <c r="E22" s="169"/>
      <c r="F22" s="55"/>
      <c r="G22" s="234"/>
      <c r="H22" s="56">
        <f>ROUNDDOWN((F22*4/5)/1000,0)*1000</f>
        <v>0</v>
      </c>
      <c r="I22" s="87">
        <v>2500000</v>
      </c>
      <c r="J22" s="85">
        <f>IF(H22&gt;I22,I22,H22)</f>
        <v>0</v>
      </c>
      <c r="K22" s="85"/>
      <c r="L22" s="84">
        <f>J22*K22</f>
        <v>0</v>
      </c>
      <c r="M22" s="85"/>
    </row>
    <row r="23" spans="2:16" ht="18.75" customHeight="1">
      <c r="B23" s="237"/>
      <c r="C23" s="164" t="s">
        <v>247</v>
      </c>
      <c r="D23" s="165"/>
      <c r="E23" s="166"/>
      <c r="F23" s="52" t="s">
        <v>143</v>
      </c>
      <c r="G23" s="234"/>
      <c r="H23" s="53" t="s">
        <v>143</v>
      </c>
      <c r="I23" s="53" t="s">
        <v>143</v>
      </c>
      <c r="J23" s="81" t="s">
        <v>143</v>
      </c>
      <c r="K23" s="90" t="s">
        <v>185</v>
      </c>
      <c r="L23" s="54" t="s">
        <v>143</v>
      </c>
      <c r="M23" s="54" t="s">
        <v>143</v>
      </c>
    </row>
    <row r="24" spans="2:16" ht="45" customHeight="1">
      <c r="B24" s="237"/>
      <c r="C24" s="167"/>
      <c r="D24" s="168"/>
      <c r="E24" s="169"/>
      <c r="F24" s="55"/>
      <c r="G24" s="234"/>
      <c r="H24" s="56">
        <f>ROUNDDOWN((F24*4/5)/1000,0)*1000</f>
        <v>0</v>
      </c>
      <c r="I24" s="87">
        <v>300000</v>
      </c>
      <c r="J24" s="85">
        <f>IF(H24&gt;I24,I24,H24)</f>
        <v>0</v>
      </c>
      <c r="K24" s="85"/>
      <c r="L24" s="84">
        <f>J24*K24</f>
        <v>0</v>
      </c>
      <c r="M24" s="85"/>
    </row>
    <row r="25" spans="2:16" ht="18.75" customHeight="1">
      <c r="B25" s="237"/>
      <c r="C25" s="164" t="s">
        <v>248</v>
      </c>
      <c r="D25" s="165"/>
      <c r="E25" s="166"/>
      <c r="F25" s="52" t="s">
        <v>143</v>
      </c>
      <c r="G25" s="234"/>
      <c r="H25" s="53" t="s">
        <v>143</v>
      </c>
      <c r="I25" s="53" t="s">
        <v>143</v>
      </c>
      <c r="J25" s="81" t="s">
        <v>143</v>
      </c>
      <c r="K25" s="90" t="s">
        <v>185</v>
      </c>
      <c r="L25" s="54" t="s">
        <v>143</v>
      </c>
      <c r="M25" s="54" t="s">
        <v>143</v>
      </c>
    </row>
    <row r="26" spans="2:16" ht="45" customHeight="1">
      <c r="B26" s="237"/>
      <c r="C26" s="167"/>
      <c r="D26" s="168"/>
      <c r="E26" s="169"/>
      <c r="F26" s="55"/>
      <c r="G26" s="234"/>
      <c r="H26" s="56">
        <f>ROUNDDOWN((F26*4/5)/1000,0)*1000</f>
        <v>0</v>
      </c>
      <c r="I26" s="87">
        <v>300000</v>
      </c>
      <c r="J26" s="85">
        <f>IF(H26&gt;I26,I26,H26)</f>
        <v>0</v>
      </c>
      <c r="K26" s="85"/>
      <c r="L26" s="84">
        <f>J26*K26</f>
        <v>0</v>
      </c>
      <c r="M26" s="85"/>
    </row>
    <row r="27" spans="2:16" ht="18.75" customHeight="1">
      <c r="B27" s="237"/>
      <c r="C27" s="164" t="s">
        <v>249</v>
      </c>
      <c r="D27" s="165"/>
      <c r="E27" s="166"/>
      <c r="F27" s="52" t="s">
        <v>143</v>
      </c>
      <c r="G27" s="234"/>
      <c r="H27" s="53" t="s">
        <v>143</v>
      </c>
      <c r="I27" s="53" t="s">
        <v>143</v>
      </c>
      <c r="J27" s="81" t="s">
        <v>143</v>
      </c>
      <c r="K27" s="90" t="s">
        <v>185</v>
      </c>
      <c r="L27" s="54" t="s">
        <v>143</v>
      </c>
      <c r="M27" s="54" t="s">
        <v>143</v>
      </c>
    </row>
    <row r="28" spans="2:16" ht="45" customHeight="1">
      <c r="B28" s="237"/>
      <c r="C28" s="167"/>
      <c r="D28" s="168"/>
      <c r="E28" s="169"/>
      <c r="F28" s="55"/>
      <c r="G28" s="234"/>
      <c r="H28" s="56">
        <f>ROUNDDOWN((F28*4/5)/1000,0)*1000</f>
        <v>0</v>
      </c>
      <c r="I28" s="86">
        <v>300000</v>
      </c>
      <c r="J28" s="85">
        <f>IF(H28&gt;I28,I28,H28)</f>
        <v>0</v>
      </c>
      <c r="K28" s="85"/>
      <c r="L28" s="84">
        <f>J28*K28</f>
        <v>0</v>
      </c>
      <c r="M28" s="85"/>
    </row>
    <row r="29" spans="2:16" ht="18.75" customHeight="1">
      <c r="B29" s="164" t="s">
        <v>198</v>
      </c>
      <c r="C29" s="165"/>
      <c r="D29" s="165"/>
      <c r="E29" s="166"/>
      <c r="F29" s="57" t="s">
        <v>143</v>
      </c>
      <c r="G29" s="234"/>
      <c r="H29" s="58" t="s">
        <v>143</v>
      </c>
      <c r="I29" s="58" t="s">
        <v>148</v>
      </c>
      <c r="J29" s="59" t="s">
        <v>143</v>
      </c>
      <c r="K29" s="50" t="s">
        <v>185</v>
      </c>
      <c r="L29" s="54" t="s">
        <v>143</v>
      </c>
      <c r="M29" s="54" t="s">
        <v>143</v>
      </c>
    </row>
    <row r="30" spans="2:16" ht="45" customHeight="1">
      <c r="B30" s="167"/>
      <c r="C30" s="168"/>
      <c r="D30" s="168"/>
      <c r="E30" s="169"/>
      <c r="F30" s="112">
        <v>1000000</v>
      </c>
      <c r="G30" s="234"/>
      <c r="H30" s="56">
        <f>ROUNDDOWN((F30*4/5)/1000,0)*1000</f>
        <v>800000</v>
      </c>
      <c r="I30" s="86">
        <v>1000000</v>
      </c>
      <c r="J30" s="85">
        <f>IF(H30&gt;I30,I30,H30)</f>
        <v>800000</v>
      </c>
      <c r="K30" s="113">
        <v>2</v>
      </c>
      <c r="L30" s="84">
        <f>J30*K30</f>
        <v>1600000</v>
      </c>
      <c r="M30" s="113">
        <v>2000000</v>
      </c>
      <c r="P30" s="8" t="s">
        <v>422</v>
      </c>
    </row>
    <row r="31" spans="2:16" ht="18.75" customHeight="1">
      <c r="B31" s="164" t="s">
        <v>199</v>
      </c>
      <c r="C31" s="165"/>
      <c r="D31" s="165"/>
      <c r="E31" s="166"/>
      <c r="F31" s="57" t="s">
        <v>143</v>
      </c>
      <c r="G31" s="234"/>
      <c r="H31" s="58" t="s">
        <v>143</v>
      </c>
      <c r="I31" s="58" t="s">
        <v>148</v>
      </c>
      <c r="J31" s="59" t="s">
        <v>143</v>
      </c>
      <c r="K31" s="50" t="s">
        <v>187</v>
      </c>
      <c r="L31" s="54" t="s">
        <v>143</v>
      </c>
      <c r="M31" s="54" t="s">
        <v>143</v>
      </c>
      <c r="P31" s="8" t="s">
        <v>146</v>
      </c>
    </row>
    <row r="32" spans="2:16" ht="45" customHeight="1">
      <c r="B32" s="167"/>
      <c r="C32" s="168"/>
      <c r="D32" s="168"/>
      <c r="E32" s="169"/>
      <c r="F32" s="55"/>
      <c r="G32" s="235"/>
      <c r="H32" s="56">
        <f>ROUNDDOWN((F32*4/5)/1000,0)*1000</f>
        <v>0</v>
      </c>
      <c r="I32" s="56">
        <v>480000</v>
      </c>
      <c r="J32" s="85">
        <f>IF(H32&gt;I32,I32,H32)</f>
        <v>0</v>
      </c>
      <c r="K32" s="85"/>
      <c r="L32" s="84">
        <f>J32*K32</f>
        <v>0</v>
      </c>
      <c r="M32" s="85"/>
      <c r="P32" s="8" t="s">
        <v>147</v>
      </c>
    </row>
    <row r="33" spans="2:16" ht="18" customHeight="1">
      <c r="B33" s="238"/>
      <c r="C33" s="239"/>
      <c r="D33" s="239"/>
      <c r="E33" s="240"/>
      <c r="F33" s="57" t="s">
        <v>143</v>
      </c>
      <c r="G33" s="58"/>
      <c r="H33" s="58" t="s">
        <v>143</v>
      </c>
      <c r="I33" s="58" t="s">
        <v>148</v>
      </c>
      <c r="J33" s="59" t="s">
        <v>143</v>
      </c>
      <c r="K33" s="54" t="s">
        <v>185</v>
      </c>
      <c r="L33" s="54" t="s">
        <v>143</v>
      </c>
      <c r="M33" s="54" t="s">
        <v>143</v>
      </c>
      <c r="P33" s="8" t="s">
        <v>149</v>
      </c>
    </row>
    <row r="34" spans="2:16" ht="45" customHeight="1">
      <c r="B34" s="167" t="s">
        <v>150</v>
      </c>
      <c r="C34" s="168"/>
      <c r="D34" s="168"/>
      <c r="E34" s="169"/>
      <c r="F34" s="61"/>
      <c r="G34" s="61"/>
      <c r="H34" s="61"/>
      <c r="I34" s="62"/>
      <c r="J34" s="63"/>
      <c r="K34" s="87">
        <f>K10+K12+K14+K16+K18+K24+K26+K28+K30</f>
        <v>2</v>
      </c>
      <c r="L34" s="64">
        <f>SUM(L10:L32)</f>
        <v>1600000</v>
      </c>
      <c r="M34" s="85">
        <f>SUM(M10:M32)</f>
        <v>2000000</v>
      </c>
    </row>
    <row r="35" spans="2:16" ht="13.5" customHeight="1">
      <c r="B35" s="232"/>
      <c r="C35" s="232"/>
      <c r="D35" s="232"/>
      <c r="E35" s="232"/>
      <c r="F35" s="232"/>
      <c r="G35" s="232"/>
      <c r="H35" s="232"/>
      <c r="I35" s="232"/>
      <c r="J35" s="232"/>
      <c r="K35" s="232"/>
      <c r="L35" s="232"/>
      <c r="M35" s="82"/>
    </row>
    <row r="36" spans="2:16" ht="18" customHeight="1">
      <c r="B36" s="181" t="s">
        <v>137</v>
      </c>
      <c r="C36" s="182"/>
      <c r="D36" s="182"/>
      <c r="E36" s="183"/>
      <c r="F36" s="190" t="s">
        <v>423</v>
      </c>
      <c r="G36" s="192"/>
      <c r="H36" s="183" t="s">
        <v>139</v>
      </c>
      <c r="I36" s="175" t="s">
        <v>426</v>
      </c>
      <c r="J36" s="175" t="s">
        <v>181</v>
      </c>
      <c r="K36" s="181" t="s">
        <v>408</v>
      </c>
      <c r="L36" s="183"/>
      <c r="M36" s="41" t="s">
        <v>242</v>
      </c>
    </row>
    <row r="37" spans="2:16" ht="18" customHeight="1">
      <c r="B37" s="184"/>
      <c r="C37" s="185"/>
      <c r="D37" s="185"/>
      <c r="E37" s="186"/>
      <c r="F37" s="196"/>
      <c r="G37" s="276"/>
      <c r="H37" s="186"/>
      <c r="I37" s="176"/>
      <c r="J37" s="176"/>
      <c r="K37" s="184"/>
      <c r="L37" s="186"/>
      <c r="M37" s="46" t="s">
        <v>417</v>
      </c>
    </row>
    <row r="38" spans="2:16" ht="18" customHeight="1">
      <c r="B38" s="184"/>
      <c r="C38" s="185"/>
      <c r="D38" s="185"/>
      <c r="E38" s="186"/>
      <c r="F38" s="196"/>
      <c r="G38" s="276"/>
      <c r="H38" s="186"/>
      <c r="I38" s="176"/>
      <c r="J38" s="176"/>
      <c r="K38" s="184"/>
      <c r="L38" s="186"/>
      <c r="M38" s="46" t="s">
        <v>418</v>
      </c>
    </row>
    <row r="39" spans="2:16" ht="15.75" customHeight="1">
      <c r="B39" s="187"/>
      <c r="C39" s="188"/>
      <c r="D39" s="188"/>
      <c r="E39" s="189"/>
      <c r="F39" s="198" t="s">
        <v>413</v>
      </c>
      <c r="G39" s="277"/>
      <c r="H39" s="77" t="s">
        <v>424</v>
      </c>
      <c r="I39" s="78" t="s">
        <v>425</v>
      </c>
      <c r="J39" s="79" t="s">
        <v>427</v>
      </c>
      <c r="K39" s="259" t="s">
        <v>428</v>
      </c>
      <c r="L39" s="260"/>
      <c r="M39" s="46"/>
    </row>
    <row r="40" spans="2:16" ht="21" customHeight="1">
      <c r="B40" s="190" t="s">
        <v>406</v>
      </c>
      <c r="C40" s="191"/>
      <c r="D40" s="191"/>
      <c r="E40" s="192"/>
      <c r="F40" s="269" t="s">
        <v>143</v>
      </c>
      <c r="G40" s="275"/>
      <c r="H40" s="177" t="s">
        <v>144</v>
      </c>
      <c r="I40" s="92" t="s">
        <v>143</v>
      </c>
      <c r="J40" s="92" t="s">
        <v>143</v>
      </c>
      <c r="K40" s="269" t="s">
        <v>143</v>
      </c>
      <c r="L40" s="270"/>
      <c r="M40" s="92" t="s">
        <v>143</v>
      </c>
    </row>
    <row r="41" spans="2:16" ht="45" customHeight="1">
      <c r="B41" s="193"/>
      <c r="C41" s="194"/>
      <c r="D41" s="194"/>
      <c r="E41" s="195"/>
      <c r="F41" s="271"/>
      <c r="G41" s="272"/>
      <c r="H41" s="178"/>
      <c r="I41" s="93">
        <f>ROUNDDOWN((F41*4/5)/1000,0)*1000</f>
        <v>0</v>
      </c>
      <c r="J41" s="94">
        <v>4000000</v>
      </c>
      <c r="K41" s="205">
        <f>IF(I41&gt;J41,J41,I41)</f>
        <v>0</v>
      </c>
      <c r="L41" s="206"/>
      <c r="M41" s="95"/>
    </row>
    <row r="42" spans="2:16" ht="13.5" customHeight="1" thickBot="1">
      <c r="B42" s="82"/>
      <c r="C42" s="82"/>
      <c r="D42" s="82"/>
      <c r="E42" s="82"/>
      <c r="F42" s="82"/>
      <c r="G42" s="82"/>
      <c r="H42" s="82"/>
      <c r="I42" s="82"/>
      <c r="J42" s="82"/>
      <c r="K42" s="82"/>
      <c r="L42" s="82"/>
      <c r="M42" s="170" t="s">
        <v>416</v>
      </c>
    </row>
    <row r="43" spans="2:16" ht="18.75" customHeight="1" thickBot="1">
      <c r="B43" s="212" t="s">
        <v>429</v>
      </c>
      <c r="C43" s="213"/>
      <c r="D43" s="214"/>
      <c r="E43" s="83" t="s">
        <v>430</v>
      </c>
      <c r="F43" s="224" t="s">
        <v>431</v>
      </c>
      <c r="G43" s="225"/>
      <c r="H43" s="262" t="s">
        <v>433</v>
      </c>
      <c r="I43" s="278"/>
      <c r="J43" s="261" t="s">
        <v>434</v>
      </c>
      <c r="K43" s="278"/>
      <c r="L43" s="88" t="s">
        <v>151</v>
      </c>
      <c r="M43" s="171"/>
    </row>
    <row r="44" spans="2:16" ht="18.75" customHeight="1">
      <c r="B44" s="215" t="s">
        <v>143</v>
      </c>
      <c r="C44" s="216"/>
      <c r="D44" s="217"/>
      <c r="E44" s="96" t="s">
        <v>143</v>
      </c>
      <c r="F44" s="179" t="s">
        <v>143</v>
      </c>
      <c r="G44" s="180"/>
      <c r="H44" s="226" t="s">
        <v>143</v>
      </c>
      <c r="I44" s="279"/>
      <c r="J44" s="215" t="s">
        <v>143</v>
      </c>
      <c r="K44" s="217"/>
      <c r="L44" s="280"/>
      <c r="M44" s="172"/>
    </row>
    <row r="45" spans="2:16" ht="57" customHeight="1" thickBot="1">
      <c r="B45" s="209">
        <f>L34+K41</f>
        <v>1600000</v>
      </c>
      <c r="C45" s="210"/>
      <c r="D45" s="211"/>
      <c r="E45" s="97">
        <v>4000000</v>
      </c>
      <c r="F45" s="218">
        <f>IF(B45&gt;E45,E45,B45)</f>
        <v>1600000</v>
      </c>
      <c r="G45" s="219"/>
      <c r="H45" s="282">
        <v>0</v>
      </c>
      <c r="I45" s="283"/>
      <c r="J45" s="273">
        <f>F45-H45</f>
        <v>1600000</v>
      </c>
      <c r="K45" s="284"/>
      <c r="L45" s="281"/>
      <c r="M45" s="80">
        <f>M34+M41</f>
        <v>2000000</v>
      </c>
    </row>
    <row r="46" spans="2:16" ht="17.25" customHeight="1">
      <c r="B46" s="98"/>
      <c r="C46" s="98"/>
      <c r="D46" s="98"/>
      <c r="E46" s="99"/>
      <c r="F46" s="100"/>
      <c r="G46" s="100"/>
      <c r="H46" s="101"/>
      <c r="I46" s="101"/>
      <c r="J46" s="65"/>
      <c r="L46" s="9"/>
      <c r="M46" s="102"/>
    </row>
    <row r="47" spans="2:16" ht="40.5" customHeight="1">
      <c r="B47" s="9" t="s">
        <v>153</v>
      </c>
      <c r="C47" s="9"/>
      <c r="D47" s="9"/>
      <c r="E47" s="9"/>
      <c r="F47" s="9"/>
      <c r="G47" s="9"/>
      <c r="H47" s="9"/>
      <c r="I47" s="9"/>
      <c r="J47" s="9"/>
      <c r="L47" s="9"/>
      <c r="M47" s="9"/>
    </row>
    <row r="48" spans="2:16" ht="24" customHeight="1">
      <c r="B48" s="9" t="s">
        <v>252</v>
      </c>
      <c r="C48" s="9"/>
      <c r="D48" s="9"/>
      <c r="E48" s="9"/>
      <c r="F48" s="9"/>
      <c r="G48" s="9"/>
      <c r="H48" s="9"/>
      <c r="I48" s="9"/>
      <c r="J48" s="9"/>
      <c r="L48" s="9"/>
      <c r="M48" s="9"/>
    </row>
    <row r="49" spans="2:13" ht="24.95" customHeight="1">
      <c r="B49" s="227" t="s">
        <v>154</v>
      </c>
      <c r="C49" s="227"/>
      <c r="D49" s="227"/>
      <c r="E49" s="227"/>
      <c r="F49" s="227"/>
      <c r="G49" s="227" t="s">
        <v>155</v>
      </c>
      <c r="H49" s="227"/>
      <c r="I49" s="227" t="s">
        <v>177</v>
      </c>
      <c r="J49" s="227"/>
      <c r="K49" s="227" t="s">
        <v>178</v>
      </c>
      <c r="L49" s="227"/>
      <c r="M49" s="9"/>
    </row>
    <row r="50" spans="2:13" ht="24.95" customHeight="1">
      <c r="B50" s="227" t="s">
        <v>156</v>
      </c>
      <c r="C50" s="227"/>
      <c r="D50" s="227"/>
      <c r="E50" s="227"/>
      <c r="F50" s="227"/>
      <c r="G50" s="229">
        <v>1600000</v>
      </c>
      <c r="H50" s="229"/>
      <c r="I50" s="228">
        <f>F45</f>
        <v>1600000</v>
      </c>
      <c r="J50" s="228"/>
      <c r="K50" s="228">
        <f>G50-I50</f>
        <v>0</v>
      </c>
      <c r="L50" s="228"/>
      <c r="M50" s="9"/>
    </row>
    <row r="51" spans="2:13" ht="24.95" customHeight="1">
      <c r="B51" s="227" t="s">
        <v>157</v>
      </c>
      <c r="C51" s="227"/>
      <c r="D51" s="227"/>
      <c r="E51" s="227"/>
      <c r="F51" s="227"/>
      <c r="G51" s="229">
        <f>M45-G50</f>
        <v>400000</v>
      </c>
      <c r="H51" s="229"/>
      <c r="I51" s="229">
        <v>400000</v>
      </c>
      <c r="J51" s="229"/>
      <c r="K51" s="228">
        <f t="shared" ref="K51:K53" si="0">G51-I51</f>
        <v>0</v>
      </c>
      <c r="L51" s="228"/>
      <c r="M51" s="9"/>
    </row>
    <row r="52" spans="2:13" ht="24.95" customHeight="1">
      <c r="B52" s="227" t="s">
        <v>158</v>
      </c>
      <c r="C52" s="227"/>
      <c r="D52" s="227"/>
      <c r="E52" s="227"/>
      <c r="F52" s="227"/>
      <c r="G52" s="230">
        <v>0</v>
      </c>
      <c r="H52" s="231"/>
      <c r="I52" s="230">
        <v>0</v>
      </c>
      <c r="J52" s="231"/>
      <c r="K52" s="228">
        <f t="shared" si="0"/>
        <v>0</v>
      </c>
      <c r="L52" s="228"/>
      <c r="M52" s="9"/>
    </row>
    <row r="53" spans="2:13" ht="24.95" customHeight="1">
      <c r="B53" s="227" t="s">
        <v>150</v>
      </c>
      <c r="C53" s="227"/>
      <c r="D53" s="227"/>
      <c r="E53" s="227"/>
      <c r="F53" s="227"/>
      <c r="G53" s="228">
        <f>SUM(G50:H52)</f>
        <v>2000000</v>
      </c>
      <c r="H53" s="228"/>
      <c r="I53" s="228">
        <f t="shared" ref="I53" si="1">SUM(I50:J52)</f>
        <v>2000000</v>
      </c>
      <c r="J53" s="228"/>
      <c r="K53" s="228">
        <f t="shared" si="0"/>
        <v>0</v>
      </c>
      <c r="L53" s="228"/>
      <c r="M53" s="9"/>
    </row>
  </sheetData>
  <mergeCells count="71">
    <mergeCell ref="K51:L51"/>
    <mergeCell ref="I52:J52"/>
    <mergeCell ref="K52:L52"/>
    <mergeCell ref="B51:F51"/>
    <mergeCell ref="G51:H51"/>
    <mergeCell ref="B52:F52"/>
    <mergeCell ref="G52:H52"/>
    <mergeCell ref="I51:J51"/>
    <mergeCell ref="B53:F53"/>
    <mergeCell ref="G53:H53"/>
    <mergeCell ref="F45:G45"/>
    <mergeCell ref="H45:I45"/>
    <mergeCell ref="B49:F49"/>
    <mergeCell ref="G49:H49"/>
    <mergeCell ref="B50:F50"/>
    <mergeCell ref="G50:H50"/>
    <mergeCell ref="B45:D45"/>
    <mergeCell ref="I50:J50"/>
    <mergeCell ref="J45:K45"/>
    <mergeCell ref="I49:J49"/>
    <mergeCell ref="K49:L49"/>
    <mergeCell ref="I53:J53"/>
    <mergeCell ref="K53:L53"/>
    <mergeCell ref="K50:L50"/>
    <mergeCell ref="M42:M44"/>
    <mergeCell ref="B43:D43"/>
    <mergeCell ref="F43:G43"/>
    <mergeCell ref="H43:I43"/>
    <mergeCell ref="J43:K43"/>
    <mergeCell ref="B44:D44"/>
    <mergeCell ref="F44:G44"/>
    <mergeCell ref="H44:I44"/>
    <mergeCell ref="J44:K44"/>
    <mergeCell ref="L44:L45"/>
    <mergeCell ref="B40:E41"/>
    <mergeCell ref="F40:G40"/>
    <mergeCell ref="H40:H41"/>
    <mergeCell ref="K40:L40"/>
    <mergeCell ref="F41:G41"/>
    <mergeCell ref="K41:L41"/>
    <mergeCell ref="B35:L35"/>
    <mergeCell ref="B36:E39"/>
    <mergeCell ref="F36:G38"/>
    <mergeCell ref="H36:H38"/>
    <mergeCell ref="I36:I38"/>
    <mergeCell ref="J36:J38"/>
    <mergeCell ref="K36:L38"/>
    <mergeCell ref="F39:G39"/>
    <mergeCell ref="K39:L39"/>
    <mergeCell ref="B34:E34"/>
    <mergeCell ref="C15:E16"/>
    <mergeCell ref="C17:E18"/>
    <mergeCell ref="C19:C22"/>
    <mergeCell ref="D19:D20"/>
    <mergeCell ref="D21:E22"/>
    <mergeCell ref="C23:E24"/>
    <mergeCell ref="B9:B28"/>
    <mergeCell ref="C9:E10"/>
    <mergeCell ref="C25:E26"/>
    <mergeCell ref="C27:E28"/>
    <mergeCell ref="B29:E30"/>
    <mergeCell ref="B31:E32"/>
    <mergeCell ref="B33:E33"/>
    <mergeCell ref="G9:G32"/>
    <mergeCell ref="C11:E12"/>
    <mergeCell ref="C13:E14"/>
    <mergeCell ref="G1:H1"/>
    <mergeCell ref="I1:M1"/>
    <mergeCell ref="B2:M2"/>
    <mergeCell ref="B3:M4"/>
    <mergeCell ref="B5:E8"/>
  </mergeCells>
  <phoneticPr fontId="1"/>
  <conditionalFormatting sqref="F20 F32 F22 F10 K10 F12 F14 F16 F18 F24 F26 F28 F30 K12 K14 K16 K18 K20 K22 K24 K26 K28 K32">
    <cfRule type="containsBlanks" dxfId="68" priority="12">
      <formula>LEN(TRIM(F10))=0</formula>
    </cfRule>
  </conditionalFormatting>
  <conditionalFormatting sqref="E20">
    <cfRule type="containsBlanks" dxfId="67" priority="10">
      <formula>LEN(TRIM(E20))=0</formula>
    </cfRule>
  </conditionalFormatting>
  <conditionalFormatting sqref="M10 M12 M14 M16 M18 M20 M22 M24 M26 M28 M30 M32">
    <cfRule type="containsBlanks" dxfId="66" priority="9">
      <formula>LEN(TRIM(M10))=0</formula>
    </cfRule>
  </conditionalFormatting>
  <conditionalFormatting sqref="M41">
    <cfRule type="containsBlanks" dxfId="65" priority="8">
      <formula>LEN(TRIM(M41))=0</formula>
    </cfRule>
  </conditionalFormatting>
  <conditionalFormatting sqref="K30">
    <cfRule type="containsBlanks" dxfId="64" priority="7">
      <formula>LEN(TRIM(K30))=0</formula>
    </cfRule>
  </conditionalFormatting>
  <conditionalFormatting sqref="F41:G41">
    <cfRule type="containsBlanks" dxfId="63" priority="6">
      <formula>LEN(TRIM(F41))=0</formula>
    </cfRule>
  </conditionalFormatting>
  <conditionalFormatting sqref="H45:I45">
    <cfRule type="containsBlanks" dxfId="62" priority="4">
      <formula>LEN(TRIM(H45))=0</formula>
    </cfRule>
  </conditionalFormatting>
  <conditionalFormatting sqref="F45:G45">
    <cfRule type="containsBlanks" dxfId="61" priority="3">
      <formula>LEN(TRIM(F45))=0</formula>
    </cfRule>
  </conditionalFormatting>
  <conditionalFormatting sqref="G50:G52">
    <cfRule type="containsBlanks" dxfId="60" priority="2">
      <formula>LEN(TRIM(G50))=0</formula>
    </cfRule>
  </conditionalFormatting>
  <conditionalFormatting sqref="I50:I52 K50:K53">
    <cfRule type="containsBlanks" dxfId="59" priority="1">
      <formula>LEN(TRIM(I50))=0</formula>
    </cfRule>
  </conditionalFormatting>
  <dataValidations count="3">
    <dataValidation imeMode="disabled" allowBlank="1" showInputMessage="1" showErrorMessage="1" sqref="K10 K18 F32 K30 K32 F22 F30 K28 F10 K26 F12 K12 F14 K14 F16 K16 F18 F20 K20 F24 K22 F26 K24 F28 G51:G52 I51:I52" xr:uid="{437EACBE-9434-4B11-A7EC-1F28D3C52E89}"/>
    <dataValidation imeMode="halfAlpha" allowBlank="1" showInputMessage="1" showErrorMessage="1" sqref="M10 M12 M14 M16 M18 M20 M22 M24 M26 M28 M30 M32 M41" xr:uid="{9FAFDD87-8A1B-4ABB-8818-6F08F583DBDC}"/>
    <dataValidation type="list" allowBlank="1" showInputMessage="1" showErrorMessage="1" sqref="E20" xr:uid="{06A2EBB8-FFD0-436E-A822-7D55258AA9C6}">
      <formula1>$P$29:$P$33</formula1>
    </dataValidation>
  </dataValidations>
  <pageMargins left="0.7" right="0.7" top="0.75" bottom="0.75" header="0.3" footer="0.3"/>
  <pageSetup paperSize="9" scale="42" orientation="portrait" verticalDpi="0" r:id="rId1"/>
  <colBreaks count="1" manualBreakCount="1">
    <brk id="13" max="4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E278-4211-4C32-AB91-48C1B01797D2}">
  <dimension ref="A1:K61"/>
  <sheetViews>
    <sheetView zoomScaleNormal="100" zoomScaleSheetLayoutView="100" workbookViewId="0">
      <selection activeCell="E15" sqref="E15"/>
    </sheetView>
  </sheetViews>
  <sheetFormatPr defaultRowHeight="18.75"/>
  <cols>
    <col min="1" max="4" width="30.625" customWidth="1"/>
    <col min="5" max="6" width="9" style="12"/>
  </cols>
  <sheetData>
    <row r="1" spans="1:8">
      <c r="A1" s="10" t="s">
        <v>188</v>
      </c>
      <c r="D1" s="11" t="s">
        <v>261</v>
      </c>
      <c r="E1" s="22" t="s">
        <v>335</v>
      </c>
    </row>
    <row r="2" spans="1:8" ht="25.5">
      <c r="A2" s="285" t="s">
        <v>189</v>
      </c>
      <c r="B2" s="285"/>
      <c r="C2" s="285"/>
      <c r="D2" s="285"/>
      <c r="E2" s="13"/>
      <c r="F2" s="13"/>
      <c r="G2" s="14"/>
      <c r="H2" s="14"/>
    </row>
    <row r="3" spans="1:8" ht="19.5">
      <c r="A3" s="15" t="s">
        <v>161</v>
      </c>
    </row>
    <row r="4" spans="1:8" ht="19.5">
      <c r="A4" s="15" t="s">
        <v>162</v>
      </c>
    </row>
    <row r="5" spans="1:8">
      <c r="A5" s="16" t="s">
        <v>163</v>
      </c>
      <c r="B5" s="73" t="str">
        <f>表紙!D5</f>
        <v>社会福祉法人○○会</v>
      </c>
      <c r="C5" s="67"/>
      <c r="D5" s="67"/>
    </row>
    <row r="6" spans="1:8">
      <c r="A6" s="16" t="s">
        <v>229</v>
      </c>
      <c r="B6" s="73" t="str">
        <f>表紙!D6</f>
        <v>理事長</v>
      </c>
      <c r="C6" s="18" t="s">
        <v>230</v>
      </c>
      <c r="D6" s="73" t="str">
        <f>表紙!M6</f>
        <v>○○　○○</v>
      </c>
    </row>
    <row r="7" spans="1:8">
      <c r="A7" s="16" t="s">
        <v>262</v>
      </c>
      <c r="B7" s="73" t="str">
        <f>表紙!D8</f>
        <v>特別養護老人ホーム○○</v>
      </c>
      <c r="C7" s="18" t="s">
        <v>0</v>
      </c>
      <c r="D7" s="73" t="str">
        <f>表紙!M8</f>
        <v>介護老人福祉施設</v>
      </c>
      <c r="F7" s="12" t="s">
        <v>336</v>
      </c>
    </row>
    <row r="8" spans="1:8">
      <c r="A8" s="18" t="s">
        <v>264</v>
      </c>
      <c r="B8" s="73" t="str">
        <f>表紙!D9</f>
        <v>長崎市</v>
      </c>
      <c r="C8" s="18" t="s">
        <v>231</v>
      </c>
      <c r="D8" s="73" t="str">
        <f>表紙!M9</f>
        <v>生活相談員　○○　○○</v>
      </c>
      <c r="F8" s="12" t="s">
        <v>337</v>
      </c>
    </row>
    <row r="9" spans="1:8">
      <c r="A9" s="18" t="s">
        <v>263</v>
      </c>
      <c r="B9" s="73" t="str">
        <f>表紙!D10</f>
        <v>095-895-2440</v>
      </c>
      <c r="C9" s="18" t="s">
        <v>194</v>
      </c>
      <c r="D9" s="73" t="str">
        <f>表紙!M10</f>
        <v>kaigojinzai@pref.nagasaki.lg.jp</v>
      </c>
      <c r="F9" s="12" t="s">
        <v>338</v>
      </c>
    </row>
    <row r="10" spans="1:8">
      <c r="A10" s="18" t="s">
        <v>195</v>
      </c>
      <c r="B10" s="73">
        <f>表紙!D11</f>
        <v>50</v>
      </c>
      <c r="C10" s="18" t="s">
        <v>232</v>
      </c>
      <c r="D10" s="73">
        <f>表紙!M11</f>
        <v>30</v>
      </c>
    </row>
    <row r="11" spans="1:8">
      <c r="A11" s="286" t="s">
        <v>267</v>
      </c>
      <c r="B11" s="286"/>
      <c r="C11" s="286"/>
      <c r="D11" s="36"/>
      <c r="F11" s="12" t="s">
        <v>339</v>
      </c>
    </row>
    <row r="12" spans="1:8">
      <c r="A12" s="286" t="s">
        <v>164</v>
      </c>
      <c r="B12" s="286"/>
      <c r="C12" s="286"/>
      <c r="D12" s="36"/>
      <c r="F12" s="12" t="s">
        <v>340</v>
      </c>
    </row>
    <row r="14" spans="1:8" ht="19.5">
      <c r="A14" s="15" t="s">
        <v>165</v>
      </c>
    </row>
    <row r="15" spans="1:8">
      <c r="A15" s="287" t="s">
        <v>166</v>
      </c>
      <c r="B15" s="288"/>
      <c r="C15" s="287"/>
      <c r="D15" s="288"/>
      <c r="F15" s="12" t="s">
        <v>341</v>
      </c>
    </row>
    <row r="16" spans="1:8">
      <c r="A16" s="291" t="s">
        <v>344</v>
      </c>
      <c r="B16" s="291"/>
      <c r="C16" s="291"/>
      <c r="D16" s="291"/>
      <c r="F16" s="12" t="s">
        <v>342</v>
      </c>
    </row>
    <row r="17" spans="1:11">
      <c r="A17" s="291"/>
      <c r="B17" s="291"/>
      <c r="C17" s="291"/>
      <c r="D17" s="291"/>
      <c r="F17" s="12" t="s">
        <v>343</v>
      </c>
    </row>
    <row r="18" spans="1:11">
      <c r="A18" s="291"/>
      <c r="B18" s="291"/>
      <c r="C18" s="291"/>
      <c r="D18" s="291"/>
    </row>
    <row r="19" spans="1:11" ht="7.5" customHeight="1">
      <c r="A19" s="296"/>
      <c r="B19" s="295"/>
      <c r="C19" s="295"/>
      <c r="D19" s="295"/>
    </row>
    <row r="20" spans="1:11">
      <c r="A20" s="296" t="s">
        <v>359</v>
      </c>
      <c r="B20" s="295"/>
      <c r="C20" s="295"/>
      <c r="D20" s="297"/>
      <c r="K20" s="23" t="s">
        <v>361</v>
      </c>
    </row>
    <row r="21" spans="1:11">
      <c r="A21" s="34" t="s">
        <v>465</v>
      </c>
      <c r="B21" s="34" t="s">
        <v>355</v>
      </c>
      <c r="C21" s="34" t="s">
        <v>356</v>
      </c>
      <c r="D21" s="34" t="s">
        <v>357</v>
      </c>
      <c r="F21" s="12" t="s">
        <v>345</v>
      </c>
      <c r="K21" s="12" t="s">
        <v>362</v>
      </c>
    </row>
    <row r="22" spans="1:11" ht="18.75" customHeight="1">
      <c r="A22" s="19"/>
      <c r="B22" s="73"/>
      <c r="C22" s="73"/>
      <c r="D22" s="73"/>
      <c r="F22" s="12" t="s">
        <v>192</v>
      </c>
      <c r="K22" s="12" t="s">
        <v>363</v>
      </c>
    </row>
    <row r="23" spans="1:11">
      <c r="A23" s="19"/>
      <c r="B23" s="73"/>
      <c r="C23" s="73"/>
      <c r="D23" s="73"/>
      <c r="F23" s="12" t="s">
        <v>193</v>
      </c>
    </row>
    <row r="24" spans="1:11">
      <c r="A24" s="19"/>
      <c r="B24" s="73"/>
      <c r="C24" s="73"/>
      <c r="D24" s="73"/>
      <c r="F24" s="12" t="s">
        <v>347</v>
      </c>
    </row>
    <row r="25" spans="1:11">
      <c r="A25" s="19"/>
      <c r="B25" s="73"/>
      <c r="C25" s="73"/>
      <c r="D25" s="73"/>
      <c r="F25" s="12" t="s">
        <v>346</v>
      </c>
    </row>
    <row r="26" spans="1:11">
      <c r="A26" s="19"/>
      <c r="B26" s="73"/>
      <c r="C26" s="73"/>
      <c r="D26" s="73"/>
      <c r="F26" s="12" t="s">
        <v>351</v>
      </c>
    </row>
    <row r="27" spans="1:11">
      <c r="A27" s="295" t="s">
        <v>360</v>
      </c>
      <c r="B27" s="295"/>
      <c r="C27" s="295"/>
      <c r="D27" s="295"/>
      <c r="F27" s="12" t="s">
        <v>348</v>
      </c>
    </row>
    <row r="28" spans="1:11" ht="18.75" customHeight="1">
      <c r="A28" s="74" t="s">
        <v>358</v>
      </c>
      <c r="B28" s="34" t="s">
        <v>355</v>
      </c>
      <c r="C28" s="34" t="s">
        <v>356</v>
      </c>
      <c r="D28" s="34" t="s">
        <v>357</v>
      </c>
      <c r="F28" s="12" t="s">
        <v>349</v>
      </c>
    </row>
    <row r="29" spans="1:11">
      <c r="A29" s="73"/>
      <c r="B29" s="73"/>
      <c r="C29" s="73"/>
      <c r="D29" s="73"/>
      <c r="F29" s="12" t="s">
        <v>350</v>
      </c>
    </row>
    <row r="30" spans="1:11">
      <c r="A30" s="73"/>
      <c r="B30" s="73"/>
      <c r="C30" s="73"/>
      <c r="D30" s="73"/>
      <c r="F30" s="12" t="s">
        <v>352</v>
      </c>
    </row>
    <row r="31" spans="1:11">
      <c r="A31" s="73"/>
      <c r="B31" s="73"/>
      <c r="C31" s="73"/>
      <c r="D31" s="73"/>
      <c r="F31" s="12" t="s">
        <v>353</v>
      </c>
    </row>
    <row r="32" spans="1:11">
      <c r="A32" s="73"/>
      <c r="B32" s="73"/>
      <c r="C32" s="73"/>
      <c r="D32" s="73"/>
      <c r="F32" s="12" t="s">
        <v>354</v>
      </c>
    </row>
    <row r="33" spans="1:6">
      <c r="A33" s="73"/>
      <c r="B33" s="73"/>
      <c r="C33" s="73"/>
      <c r="D33" s="73"/>
    </row>
    <row r="34" spans="1:6">
      <c r="A34" s="73"/>
      <c r="B34" s="73"/>
      <c r="C34" s="73"/>
      <c r="D34" s="73"/>
    </row>
    <row r="35" spans="1:6">
      <c r="A35" s="73"/>
      <c r="B35" s="73"/>
      <c r="C35" s="73"/>
      <c r="D35" s="73"/>
      <c r="F35" s="12" t="s">
        <v>167</v>
      </c>
    </row>
    <row r="36" spans="1:6" ht="7.5" customHeight="1">
      <c r="F36" s="12" t="s">
        <v>168</v>
      </c>
    </row>
    <row r="37" spans="1:6">
      <c r="A37" s="300" t="s">
        <v>369</v>
      </c>
      <c r="B37" s="301"/>
      <c r="C37" s="304"/>
      <c r="D37" s="304"/>
    </row>
    <row r="38" spans="1:6">
      <c r="A38" s="302"/>
      <c r="B38" s="303"/>
      <c r="C38" s="304"/>
      <c r="D38" s="304"/>
    </row>
    <row r="39" spans="1:6" ht="19.5">
      <c r="A39" s="15" t="s">
        <v>364</v>
      </c>
    </row>
    <row r="40" spans="1:6">
      <c r="A40" t="s">
        <v>365</v>
      </c>
    </row>
    <row r="41" spans="1:6">
      <c r="A41" t="s">
        <v>169</v>
      </c>
    </row>
    <row r="42" spans="1:6">
      <c r="A42" t="s">
        <v>170</v>
      </c>
    </row>
    <row r="43" spans="1:6">
      <c r="A43" t="s">
        <v>171</v>
      </c>
    </row>
    <row r="44" spans="1:6">
      <c r="A44" t="s">
        <v>366</v>
      </c>
    </row>
    <row r="45" spans="1:6">
      <c r="A45" t="s">
        <v>172</v>
      </c>
    </row>
    <row r="46" spans="1:6">
      <c r="A46" s="291"/>
      <c r="B46" s="291"/>
      <c r="C46" s="291"/>
      <c r="D46" s="291"/>
    </row>
    <row r="47" spans="1:6">
      <c r="A47" s="291"/>
      <c r="B47" s="291"/>
      <c r="C47" s="291"/>
      <c r="D47" s="291"/>
    </row>
    <row r="48" spans="1:6">
      <c r="A48" s="291"/>
      <c r="B48" s="291"/>
      <c r="C48" s="291"/>
      <c r="D48" s="291"/>
    </row>
    <row r="49" spans="1:4">
      <c r="A49" s="291"/>
      <c r="B49" s="291"/>
      <c r="C49" s="291"/>
      <c r="D49" s="291"/>
    </row>
    <row r="50" spans="1:4">
      <c r="A50" s="291"/>
      <c r="B50" s="291"/>
      <c r="C50" s="291"/>
      <c r="D50" s="291"/>
    </row>
    <row r="51" spans="1:4">
      <c r="A51" s="291"/>
      <c r="B51" s="291"/>
      <c r="C51" s="291"/>
      <c r="D51" s="291"/>
    </row>
    <row r="52" spans="1:4">
      <c r="A52" s="291"/>
      <c r="B52" s="291"/>
      <c r="C52" s="291"/>
      <c r="D52" s="291"/>
    </row>
    <row r="53" spans="1:4">
      <c r="A53" s="291"/>
      <c r="B53" s="291"/>
      <c r="C53" s="291"/>
      <c r="D53" s="291"/>
    </row>
    <row r="54" spans="1:4">
      <c r="A54" s="291"/>
      <c r="B54" s="291"/>
      <c r="C54" s="291"/>
      <c r="D54" s="291"/>
    </row>
    <row r="56" spans="1:4">
      <c r="A56" s="294" t="s">
        <v>370</v>
      </c>
      <c r="B56" s="294"/>
      <c r="C56" s="294"/>
      <c r="D56" s="294"/>
    </row>
    <row r="57" spans="1:4">
      <c r="A57" s="294"/>
      <c r="B57" s="294"/>
      <c r="C57" s="294"/>
      <c r="D57" s="294"/>
    </row>
    <row r="58" spans="1:4" ht="39.75" customHeight="1">
      <c r="A58" s="17"/>
      <c r="B58" s="286" t="s">
        <v>173</v>
      </c>
      <c r="C58" s="286"/>
      <c r="D58" s="286"/>
    </row>
    <row r="59" spans="1:4" ht="39.75" customHeight="1">
      <c r="A59" s="35" t="s">
        <v>174</v>
      </c>
      <c r="B59" s="291"/>
      <c r="C59" s="291"/>
      <c r="D59" s="291"/>
    </row>
    <row r="60" spans="1:4" ht="39.75" customHeight="1">
      <c r="A60" s="35" t="s">
        <v>175</v>
      </c>
      <c r="B60" s="291"/>
      <c r="C60" s="291"/>
      <c r="D60" s="291"/>
    </row>
    <row r="61" spans="1:4" ht="39.75" customHeight="1">
      <c r="A61" s="35" t="s">
        <v>176</v>
      </c>
      <c r="B61" s="291"/>
      <c r="C61" s="291"/>
      <c r="D61" s="291"/>
    </row>
  </sheetData>
  <mergeCells count="19">
    <mergeCell ref="A46:D54"/>
    <mergeCell ref="A2:D2"/>
    <mergeCell ref="A11:C11"/>
    <mergeCell ref="A12:C12"/>
    <mergeCell ref="A15:B15"/>
    <mergeCell ref="C15:D15"/>
    <mergeCell ref="A16:A18"/>
    <mergeCell ref="B16:D18"/>
    <mergeCell ref="A37:B38"/>
    <mergeCell ref="C38:D38"/>
    <mergeCell ref="A19:D19"/>
    <mergeCell ref="A20:D20"/>
    <mergeCell ref="A27:D27"/>
    <mergeCell ref="C37:D37"/>
    <mergeCell ref="A56:D57"/>
    <mergeCell ref="B58:D58"/>
    <mergeCell ref="B59:D59"/>
    <mergeCell ref="B60:D60"/>
    <mergeCell ref="B61:D61"/>
  </mergeCells>
  <phoneticPr fontId="1"/>
  <conditionalFormatting sqref="D11:D12">
    <cfRule type="containsBlanks" dxfId="58" priority="37">
      <formula>LEN(TRIM(D11))=0</formula>
    </cfRule>
  </conditionalFormatting>
  <conditionalFormatting sqref="A46:D54 B59:D61 B16:D18">
    <cfRule type="containsBlanks" dxfId="57" priority="36">
      <formula>LEN(TRIM(A16))=0</formula>
    </cfRule>
  </conditionalFormatting>
  <conditionalFormatting sqref="B5:B6">
    <cfRule type="containsBlanks" dxfId="56" priority="35">
      <formula>LEN(TRIM(B5))=0</formula>
    </cfRule>
  </conditionalFormatting>
  <conditionalFormatting sqref="D32 D35">
    <cfRule type="containsBlanks" dxfId="55" priority="34">
      <formula>LEN(TRIM(D32))=0</formula>
    </cfRule>
  </conditionalFormatting>
  <conditionalFormatting sqref="D34">
    <cfRule type="containsBlanks" dxfId="54" priority="33">
      <formula>LEN(TRIM(D34))=0</formula>
    </cfRule>
  </conditionalFormatting>
  <conditionalFormatting sqref="D33">
    <cfRule type="containsBlanks" dxfId="53" priority="32">
      <formula>LEN(TRIM(D33))=0</formula>
    </cfRule>
  </conditionalFormatting>
  <conditionalFormatting sqref="B32 B35">
    <cfRule type="containsBlanks" dxfId="52" priority="31">
      <formula>LEN(TRIM(B32))=0</formula>
    </cfRule>
  </conditionalFormatting>
  <conditionalFormatting sqref="B34">
    <cfRule type="containsBlanks" dxfId="51" priority="30">
      <formula>LEN(TRIM(B34))=0</formula>
    </cfRule>
  </conditionalFormatting>
  <conditionalFormatting sqref="B33">
    <cfRule type="containsBlanks" dxfId="50" priority="29">
      <formula>LEN(TRIM(B33))=0</formula>
    </cfRule>
  </conditionalFormatting>
  <conditionalFormatting sqref="C32 C35">
    <cfRule type="containsBlanks" dxfId="49" priority="28">
      <formula>LEN(TRIM(C32))=0</formula>
    </cfRule>
  </conditionalFormatting>
  <conditionalFormatting sqref="C34">
    <cfRule type="containsBlanks" dxfId="48" priority="27">
      <formula>LEN(TRIM(C34))=0</formula>
    </cfRule>
  </conditionalFormatting>
  <conditionalFormatting sqref="C33">
    <cfRule type="containsBlanks" dxfId="47" priority="26">
      <formula>LEN(TRIM(C33))=0</formula>
    </cfRule>
  </conditionalFormatting>
  <conditionalFormatting sqref="D22:D23 D26">
    <cfRule type="containsBlanks" dxfId="46" priority="24">
      <formula>LEN(TRIM(D22))=0</formula>
    </cfRule>
  </conditionalFormatting>
  <conditionalFormatting sqref="D25">
    <cfRule type="containsBlanks" dxfId="45" priority="23">
      <formula>LEN(TRIM(D25))=0</formula>
    </cfRule>
  </conditionalFormatting>
  <conditionalFormatting sqref="D24">
    <cfRule type="containsBlanks" dxfId="44" priority="22">
      <formula>LEN(TRIM(D24))=0</formula>
    </cfRule>
  </conditionalFormatting>
  <conditionalFormatting sqref="B22:B23 B26">
    <cfRule type="containsBlanks" dxfId="43" priority="21">
      <formula>LEN(TRIM(B22))=0</formula>
    </cfRule>
  </conditionalFormatting>
  <conditionalFormatting sqref="B25">
    <cfRule type="containsBlanks" dxfId="42" priority="20">
      <formula>LEN(TRIM(B25))=0</formula>
    </cfRule>
  </conditionalFormatting>
  <conditionalFormatting sqref="B24">
    <cfRule type="containsBlanks" dxfId="41" priority="19">
      <formula>LEN(TRIM(B24))=0</formula>
    </cfRule>
  </conditionalFormatting>
  <conditionalFormatting sqref="C22:C23 C26">
    <cfRule type="containsBlanks" dxfId="40" priority="18">
      <formula>LEN(TRIM(C22))=0</formula>
    </cfRule>
  </conditionalFormatting>
  <conditionalFormatting sqref="C25">
    <cfRule type="containsBlanks" dxfId="39" priority="17">
      <formula>LEN(TRIM(C25))=0</formula>
    </cfRule>
  </conditionalFormatting>
  <conditionalFormatting sqref="C24">
    <cfRule type="containsBlanks" dxfId="38" priority="16">
      <formula>LEN(TRIM(C24))=0</formula>
    </cfRule>
  </conditionalFormatting>
  <conditionalFormatting sqref="A32 A35">
    <cfRule type="containsBlanks" dxfId="37" priority="15">
      <formula>LEN(TRIM(A32))=0</formula>
    </cfRule>
  </conditionalFormatting>
  <conditionalFormatting sqref="A34">
    <cfRule type="containsBlanks" dxfId="36" priority="14">
      <formula>LEN(TRIM(A34))=0</formula>
    </cfRule>
  </conditionalFormatting>
  <conditionalFormatting sqref="A33">
    <cfRule type="containsBlanks" dxfId="35" priority="13">
      <formula>LEN(TRIM(A33))=0</formula>
    </cfRule>
  </conditionalFormatting>
  <conditionalFormatting sqref="D29:D30">
    <cfRule type="containsBlanks" dxfId="34" priority="12">
      <formula>LEN(TRIM(D29))=0</formula>
    </cfRule>
  </conditionalFormatting>
  <conditionalFormatting sqref="D31">
    <cfRule type="containsBlanks" dxfId="33" priority="11">
      <formula>LEN(TRIM(D31))=0</formula>
    </cfRule>
  </conditionalFormatting>
  <conditionalFormatting sqref="B29:B30">
    <cfRule type="containsBlanks" dxfId="32" priority="10">
      <formula>LEN(TRIM(B29))=0</formula>
    </cfRule>
  </conditionalFormatting>
  <conditionalFormatting sqref="B31">
    <cfRule type="containsBlanks" dxfId="31" priority="9">
      <formula>LEN(TRIM(B31))=0</formula>
    </cfRule>
  </conditionalFormatting>
  <conditionalFormatting sqref="C29:C30">
    <cfRule type="containsBlanks" dxfId="30" priority="8">
      <formula>LEN(TRIM(C29))=0</formula>
    </cfRule>
  </conditionalFormatting>
  <conditionalFormatting sqref="C31">
    <cfRule type="containsBlanks" dxfId="29" priority="7">
      <formula>LEN(TRIM(C31))=0</formula>
    </cfRule>
  </conditionalFormatting>
  <conditionalFormatting sqref="A29:A30">
    <cfRule type="containsBlanks" dxfId="28" priority="6">
      <formula>LEN(TRIM(A29))=0</formula>
    </cfRule>
  </conditionalFormatting>
  <conditionalFormatting sqref="A31">
    <cfRule type="containsBlanks" dxfId="27" priority="5">
      <formula>LEN(TRIM(A31))=0</formula>
    </cfRule>
  </conditionalFormatting>
  <conditionalFormatting sqref="C15:D15">
    <cfRule type="containsBlanks" dxfId="26" priority="3">
      <formula>LEN(TRIM(C15))=0</formula>
    </cfRule>
  </conditionalFormatting>
  <conditionalFormatting sqref="C37:C38">
    <cfRule type="containsBlanks" dxfId="25" priority="2">
      <formula>LEN(TRIM(C37))=0</formula>
    </cfRule>
  </conditionalFormatting>
  <conditionalFormatting sqref="A22:A26">
    <cfRule type="containsBlanks" dxfId="24" priority="1">
      <formula>LEN(TRIM(A22))=0</formula>
    </cfRule>
  </conditionalFormatting>
  <dataValidations count="6">
    <dataValidation type="list" imeMode="disabled" allowBlank="1" showInputMessage="1" showErrorMessage="1" sqref="A29:A35" xr:uid="{FBC8FFDC-5ADF-4D2F-A335-C2A9DE944835}">
      <formula1>$F$34:$F$36</formula1>
    </dataValidation>
    <dataValidation type="list" allowBlank="1" showInputMessage="1" showErrorMessage="1" sqref="B22:B26 B29:B35" xr:uid="{6B13A2BD-4491-427B-8941-1688E0B1A917}">
      <formula1>$F$20:$F$32</formula1>
    </dataValidation>
    <dataValidation type="list" allowBlank="1" showInputMessage="1" showErrorMessage="1" sqref="D11" xr:uid="{A0F228C4-9643-4A64-8CE7-8B4A2E4A7B88}">
      <formula1>$F$6:$F$9</formula1>
    </dataValidation>
    <dataValidation type="list" allowBlank="1" showInputMessage="1" showErrorMessage="1" sqref="D12" xr:uid="{42B3CE7B-F1FC-4BB4-ADC5-E8EBA39A5D0B}">
      <formula1>$F$10:$F$12</formula1>
    </dataValidation>
    <dataValidation type="list" allowBlank="1" showInputMessage="1" showErrorMessage="1" sqref="C15:D15" xr:uid="{B29A571E-5F63-4209-B03A-BA38ADC596ED}">
      <formula1>$F$14:$F$17</formula1>
    </dataValidation>
    <dataValidation imeMode="disabled" allowBlank="1" showInputMessage="1" showErrorMessage="1" sqref="C22:C26 C29:C35 C37:C38" xr:uid="{56DA9E6C-A80D-44D6-9BF0-E296DC093BB2}"/>
  </dataValidations>
  <pageMargins left="0.70866141732283472" right="0.70866141732283472" top="0.74803149606299213" bottom="0.74803149606299213" header="0.31496062992125984" footer="0.31496062992125984"/>
  <pageSetup paperSize="9" scale="58" orientation="portrait" verticalDpi="0" r:id="rId1"/>
  <rowBreaks count="1" manualBreakCount="1">
    <brk id="54" max="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3671-04DD-4EBD-B833-F08EB0DC4195}">
  <dimension ref="A1:K37"/>
  <sheetViews>
    <sheetView zoomScaleNormal="100" zoomScaleSheetLayoutView="100" workbookViewId="0">
      <selection activeCell="F12" sqref="F12"/>
    </sheetView>
  </sheetViews>
  <sheetFormatPr defaultRowHeight="18.75"/>
  <cols>
    <col min="1" max="4" width="30.625" customWidth="1"/>
    <col min="5" max="6" width="9" style="12"/>
  </cols>
  <sheetData>
    <row r="1" spans="1:8">
      <c r="A1" s="10" t="s">
        <v>190</v>
      </c>
      <c r="D1" s="118">
        <v>46063</v>
      </c>
      <c r="E1" s="22" t="s">
        <v>335</v>
      </c>
    </row>
    <row r="2" spans="1:8" ht="25.5">
      <c r="A2" s="285" t="s">
        <v>191</v>
      </c>
      <c r="B2" s="285"/>
      <c r="C2" s="285"/>
      <c r="D2" s="285"/>
      <c r="E2" s="13"/>
      <c r="F2" s="13"/>
      <c r="G2" s="14"/>
      <c r="H2" s="14"/>
    </row>
    <row r="3" spans="1:8" ht="19.5">
      <c r="A3" s="15" t="s">
        <v>161</v>
      </c>
    </row>
    <row r="4" spans="1:8" ht="19.5">
      <c r="A4" s="15" t="s">
        <v>162</v>
      </c>
    </row>
    <row r="5" spans="1:8">
      <c r="A5" s="16" t="s">
        <v>163</v>
      </c>
      <c r="B5" s="73" t="str">
        <f>表紙!D5</f>
        <v>社会福祉法人○○会</v>
      </c>
      <c r="C5" s="67"/>
      <c r="D5" s="67"/>
    </row>
    <row r="6" spans="1:8">
      <c r="A6" s="16" t="s">
        <v>229</v>
      </c>
      <c r="B6" s="73" t="str">
        <f>表紙!D6</f>
        <v>理事長</v>
      </c>
      <c r="C6" s="18" t="s">
        <v>230</v>
      </c>
      <c r="D6" s="73" t="str">
        <f>表紙!M6</f>
        <v>○○　○○</v>
      </c>
    </row>
    <row r="7" spans="1:8">
      <c r="A7" s="16" t="s">
        <v>262</v>
      </c>
      <c r="B7" s="73" t="str">
        <f>表紙!D8</f>
        <v>特別養護老人ホーム○○</v>
      </c>
      <c r="C7" s="18" t="s">
        <v>0</v>
      </c>
      <c r="D7" s="73" t="str">
        <f>表紙!M8</f>
        <v>介護老人福祉施設</v>
      </c>
      <c r="F7" s="12" t="s">
        <v>336</v>
      </c>
    </row>
    <row r="8" spans="1:8">
      <c r="A8" s="18" t="s">
        <v>264</v>
      </c>
      <c r="B8" s="73" t="str">
        <f>表紙!D9</f>
        <v>長崎市</v>
      </c>
      <c r="C8" s="18" t="s">
        <v>231</v>
      </c>
      <c r="D8" s="73" t="str">
        <f>表紙!M9</f>
        <v>生活相談員　○○　○○</v>
      </c>
      <c r="F8" s="12" t="s">
        <v>337</v>
      </c>
    </row>
    <row r="9" spans="1:8">
      <c r="A9" s="18" t="s">
        <v>263</v>
      </c>
      <c r="B9" s="73" t="str">
        <f>表紙!D10</f>
        <v>095-895-2440</v>
      </c>
      <c r="C9" s="18" t="s">
        <v>194</v>
      </c>
      <c r="D9" s="73" t="str">
        <f>表紙!M10</f>
        <v>kaigojinzai@pref.nagasaki.lg.jp</v>
      </c>
      <c r="F9" s="12" t="s">
        <v>338</v>
      </c>
    </row>
    <row r="10" spans="1:8">
      <c r="A10" s="18" t="s">
        <v>195</v>
      </c>
      <c r="B10" s="73">
        <f>表紙!D11</f>
        <v>50</v>
      </c>
      <c r="C10" s="18" t="s">
        <v>232</v>
      </c>
      <c r="D10" s="73">
        <f>表紙!M11</f>
        <v>30</v>
      </c>
    </row>
    <row r="12" spans="1:8" ht="19.5">
      <c r="A12" s="15" t="s">
        <v>165</v>
      </c>
    </row>
    <row r="13" spans="1:8">
      <c r="A13" s="287" t="s">
        <v>166</v>
      </c>
      <c r="B13" s="288"/>
      <c r="C13" s="289" t="s">
        <v>470</v>
      </c>
      <c r="D13" s="290"/>
      <c r="F13" s="12" t="s">
        <v>468</v>
      </c>
    </row>
    <row r="14" spans="1:8">
      <c r="A14" s="291" t="s">
        <v>344</v>
      </c>
      <c r="B14" s="292" t="s">
        <v>472</v>
      </c>
      <c r="C14" s="293"/>
      <c r="D14" s="293"/>
      <c r="F14" s="12" t="s">
        <v>469</v>
      </c>
    </row>
    <row r="15" spans="1:8">
      <c r="A15" s="291"/>
      <c r="B15" s="293"/>
      <c r="C15" s="293"/>
      <c r="D15" s="293"/>
      <c r="F15" s="12" t="s">
        <v>470</v>
      </c>
    </row>
    <row r="16" spans="1:8">
      <c r="A16" s="291"/>
      <c r="B16" s="293"/>
      <c r="C16" s="293"/>
      <c r="D16" s="293"/>
    </row>
    <row r="17" spans="1:11" ht="9.75" customHeight="1">
      <c r="A17" s="123"/>
      <c r="B17" s="123"/>
      <c r="C17" s="123"/>
      <c r="D17" s="123"/>
    </row>
    <row r="18" spans="1:11">
      <c r="A18" s="305" t="s">
        <v>471</v>
      </c>
      <c r="B18" s="305"/>
      <c r="C18" s="305"/>
      <c r="D18" s="305"/>
      <c r="F18" s="12" t="s">
        <v>345</v>
      </c>
    </row>
    <row r="19" spans="1:11" ht="18.75" customHeight="1">
      <c r="A19" s="74" t="s">
        <v>371</v>
      </c>
      <c r="B19" s="74" t="s">
        <v>355</v>
      </c>
      <c r="C19" s="74" t="s">
        <v>356</v>
      </c>
      <c r="D19" s="74" t="s">
        <v>357</v>
      </c>
      <c r="F19" s="12" t="s">
        <v>192</v>
      </c>
    </row>
    <row r="20" spans="1:11">
      <c r="A20" s="124" t="s">
        <v>459</v>
      </c>
      <c r="B20" s="122" t="s">
        <v>351</v>
      </c>
      <c r="C20" s="122" t="s">
        <v>452</v>
      </c>
      <c r="D20" s="122" t="s">
        <v>453</v>
      </c>
      <c r="F20" s="12" t="s">
        <v>193</v>
      </c>
    </row>
    <row r="21" spans="1:11">
      <c r="A21" s="125">
        <v>46001</v>
      </c>
      <c r="B21" s="122" t="s">
        <v>347</v>
      </c>
      <c r="C21" s="122" t="s">
        <v>449</v>
      </c>
      <c r="D21" s="122" t="s">
        <v>454</v>
      </c>
      <c r="F21" s="12" t="s">
        <v>347</v>
      </c>
    </row>
    <row r="22" spans="1:11">
      <c r="A22" s="125">
        <v>46037</v>
      </c>
      <c r="B22" s="122" t="s">
        <v>347</v>
      </c>
      <c r="C22" s="122" t="s">
        <v>457</v>
      </c>
      <c r="D22" s="122" t="s">
        <v>458</v>
      </c>
      <c r="F22" s="12" t="s">
        <v>346</v>
      </c>
    </row>
    <row r="23" spans="1:11">
      <c r="A23" s="73"/>
      <c r="B23" s="73"/>
      <c r="C23" s="73"/>
      <c r="D23" s="73"/>
      <c r="F23" s="12" t="s">
        <v>351</v>
      </c>
    </row>
    <row r="24" spans="1:11">
      <c r="A24" s="73"/>
      <c r="B24" s="73"/>
      <c r="C24" s="73"/>
      <c r="D24" s="73"/>
      <c r="F24" s="12" t="s">
        <v>348</v>
      </c>
    </row>
    <row r="25" spans="1:11">
      <c r="A25" s="73"/>
      <c r="B25" s="73"/>
      <c r="C25" s="73"/>
      <c r="D25" s="73"/>
      <c r="F25" s="12" t="s">
        <v>349</v>
      </c>
    </row>
    <row r="26" spans="1:11">
      <c r="A26" s="73"/>
      <c r="B26" s="73"/>
      <c r="C26" s="73"/>
      <c r="D26" s="73"/>
      <c r="F26" s="12" t="s">
        <v>350</v>
      </c>
    </row>
    <row r="27" spans="1:11">
      <c r="F27" s="12" t="s">
        <v>352</v>
      </c>
    </row>
    <row r="28" spans="1:11">
      <c r="A28" t="s">
        <v>372</v>
      </c>
      <c r="F28" s="12" t="s">
        <v>353</v>
      </c>
    </row>
    <row r="29" spans="1:11">
      <c r="A29" s="291"/>
      <c r="B29" s="291"/>
      <c r="C29" s="291"/>
      <c r="D29" s="291"/>
      <c r="F29" s="12" t="s">
        <v>354</v>
      </c>
    </row>
    <row r="30" spans="1:11">
      <c r="A30" s="291"/>
      <c r="B30" s="291"/>
      <c r="C30" s="291"/>
      <c r="D30" s="291"/>
    </row>
    <row r="31" spans="1:11">
      <c r="A31" s="291"/>
      <c r="B31" s="291"/>
      <c r="C31" s="291"/>
      <c r="D31" s="291"/>
    </row>
    <row r="32" spans="1:11" s="12" customFormat="1">
      <c r="A32" s="291"/>
      <c r="B32" s="291"/>
      <c r="C32" s="291"/>
      <c r="D32" s="291"/>
      <c r="G32"/>
      <c r="H32"/>
      <c r="I32"/>
      <c r="J32"/>
      <c r="K32"/>
    </row>
    <row r="33" spans="1:11" s="12" customFormat="1">
      <c r="A33" s="291"/>
      <c r="B33" s="291"/>
      <c r="C33" s="291"/>
      <c r="D33" s="291"/>
      <c r="G33"/>
      <c r="H33"/>
      <c r="I33"/>
      <c r="J33"/>
      <c r="K33"/>
    </row>
    <row r="34" spans="1:11" s="12" customFormat="1">
      <c r="A34" s="291"/>
      <c r="B34" s="291"/>
      <c r="C34" s="291"/>
      <c r="D34" s="291"/>
      <c r="G34"/>
      <c r="H34"/>
      <c r="I34"/>
      <c r="J34"/>
      <c r="K34"/>
    </row>
    <row r="35" spans="1:11" s="12" customFormat="1">
      <c r="A35" s="291"/>
      <c r="B35" s="291"/>
      <c r="C35" s="291"/>
      <c r="D35" s="291"/>
      <c r="G35"/>
      <c r="H35"/>
      <c r="I35"/>
      <c r="J35"/>
      <c r="K35"/>
    </row>
    <row r="36" spans="1:11" s="12" customFormat="1">
      <c r="A36" s="291"/>
      <c r="B36" s="291"/>
      <c r="C36" s="291"/>
      <c r="D36" s="291"/>
      <c r="G36"/>
      <c r="H36"/>
      <c r="I36"/>
      <c r="J36"/>
      <c r="K36"/>
    </row>
    <row r="37" spans="1:11" s="12" customFormat="1">
      <c r="A37" s="291"/>
      <c r="B37" s="291"/>
      <c r="C37" s="291"/>
      <c r="D37" s="291"/>
      <c r="G37"/>
      <c r="H37"/>
      <c r="I37"/>
      <c r="J37"/>
      <c r="K37"/>
    </row>
  </sheetData>
  <mergeCells count="7">
    <mergeCell ref="A18:D18"/>
    <mergeCell ref="A29:D37"/>
    <mergeCell ref="A2:D2"/>
    <mergeCell ref="A13:B13"/>
    <mergeCell ref="C13:D13"/>
    <mergeCell ref="A14:A16"/>
    <mergeCell ref="B14:D16"/>
  </mergeCells>
  <phoneticPr fontId="1"/>
  <conditionalFormatting sqref="A29:D37">
    <cfRule type="containsBlanks" dxfId="23" priority="36">
      <formula>LEN(TRIM(A29))=0</formula>
    </cfRule>
  </conditionalFormatting>
  <conditionalFormatting sqref="B5:B6">
    <cfRule type="containsBlanks" dxfId="22" priority="35">
      <formula>LEN(TRIM(B5))=0</formula>
    </cfRule>
  </conditionalFormatting>
  <conditionalFormatting sqref="D23 D26">
    <cfRule type="containsBlanks" dxfId="21" priority="34">
      <formula>LEN(TRIM(D23))=0</formula>
    </cfRule>
  </conditionalFormatting>
  <conditionalFormatting sqref="D25">
    <cfRule type="containsBlanks" dxfId="20" priority="33">
      <formula>LEN(TRIM(D25))=0</formula>
    </cfRule>
  </conditionalFormatting>
  <conditionalFormatting sqref="D24">
    <cfRule type="containsBlanks" dxfId="19" priority="32">
      <formula>LEN(TRIM(D24))=0</formula>
    </cfRule>
  </conditionalFormatting>
  <conditionalFormatting sqref="B23 B26">
    <cfRule type="containsBlanks" dxfId="18" priority="31">
      <formula>LEN(TRIM(B23))=0</formula>
    </cfRule>
  </conditionalFormatting>
  <conditionalFormatting sqref="B25">
    <cfRule type="containsBlanks" dxfId="17" priority="30">
      <formula>LEN(TRIM(B25))=0</formula>
    </cfRule>
  </conditionalFormatting>
  <conditionalFormatting sqref="B24">
    <cfRule type="containsBlanks" dxfId="16" priority="29">
      <formula>LEN(TRIM(B24))=0</formula>
    </cfRule>
  </conditionalFormatting>
  <conditionalFormatting sqref="C23 C26">
    <cfRule type="containsBlanks" dxfId="15" priority="28">
      <formula>LEN(TRIM(C23))=0</formula>
    </cfRule>
  </conditionalFormatting>
  <conditionalFormatting sqref="C25">
    <cfRule type="containsBlanks" dxfId="14" priority="27">
      <formula>LEN(TRIM(C25))=0</formula>
    </cfRule>
  </conditionalFormatting>
  <conditionalFormatting sqref="C24">
    <cfRule type="containsBlanks" dxfId="13" priority="26">
      <formula>LEN(TRIM(C24))=0</formula>
    </cfRule>
  </conditionalFormatting>
  <conditionalFormatting sqref="A23 A26">
    <cfRule type="containsBlanks" dxfId="12" priority="15">
      <formula>LEN(TRIM(A23))=0</formula>
    </cfRule>
  </conditionalFormatting>
  <conditionalFormatting sqref="A25">
    <cfRule type="containsBlanks" dxfId="11" priority="14">
      <formula>LEN(TRIM(A25))=0</formula>
    </cfRule>
  </conditionalFormatting>
  <conditionalFormatting sqref="A24">
    <cfRule type="containsBlanks" dxfId="10" priority="13">
      <formula>LEN(TRIM(A24))=0</formula>
    </cfRule>
  </conditionalFormatting>
  <conditionalFormatting sqref="D20:D21">
    <cfRule type="containsBlanks" dxfId="9" priority="12">
      <formula>LEN(TRIM(D20))=0</formula>
    </cfRule>
  </conditionalFormatting>
  <conditionalFormatting sqref="D22">
    <cfRule type="containsBlanks" dxfId="8" priority="11">
      <formula>LEN(TRIM(D22))=0</formula>
    </cfRule>
  </conditionalFormatting>
  <conditionalFormatting sqref="B20:B21">
    <cfRule type="containsBlanks" dxfId="7" priority="10">
      <formula>LEN(TRIM(B20))=0</formula>
    </cfRule>
  </conditionalFormatting>
  <conditionalFormatting sqref="B22">
    <cfRule type="containsBlanks" dxfId="6" priority="9">
      <formula>LEN(TRIM(B22))=0</formula>
    </cfRule>
  </conditionalFormatting>
  <conditionalFormatting sqref="C20:C21">
    <cfRule type="containsBlanks" dxfId="5" priority="8">
      <formula>LEN(TRIM(C20))=0</formula>
    </cfRule>
  </conditionalFormatting>
  <conditionalFormatting sqref="C22">
    <cfRule type="containsBlanks" dxfId="4" priority="7">
      <formula>LEN(TRIM(C22))=0</formula>
    </cfRule>
  </conditionalFormatting>
  <conditionalFormatting sqref="A20:A21">
    <cfRule type="containsBlanks" dxfId="3" priority="6">
      <formula>LEN(TRIM(A20))=0</formula>
    </cfRule>
  </conditionalFormatting>
  <conditionalFormatting sqref="A22">
    <cfRule type="containsBlanks" dxfId="2" priority="5">
      <formula>LEN(TRIM(A22))=0</formula>
    </cfRule>
  </conditionalFormatting>
  <conditionalFormatting sqref="B14:D16">
    <cfRule type="containsBlanks" dxfId="1" priority="2">
      <formula>LEN(TRIM(B14))=0</formula>
    </cfRule>
  </conditionalFormatting>
  <conditionalFormatting sqref="C13:D13">
    <cfRule type="containsBlanks" dxfId="0" priority="1">
      <formula>LEN(TRIM(C13))=0</formula>
    </cfRule>
  </conditionalFormatting>
  <dataValidations count="3">
    <dataValidation imeMode="disabled" allowBlank="1" showInputMessage="1" showErrorMessage="1" sqref="C20:C26" xr:uid="{72CB3247-619A-46D7-856F-44CB649FB68D}"/>
    <dataValidation type="list" allowBlank="1" showInputMessage="1" showErrorMessage="1" sqref="B20:B26" xr:uid="{9EFA0C63-B287-4C9A-8300-FD42D3C5D7A3}">
      <formula1>$F$12:$F$29</formula1>
    </dataValidation>
    <dataValidation type="list" allowBlank="1" showInputMessage="1" showErrorMessage="1" sqref="C13:D13" xr:uid="{19DBA6A3-48D4-4E4B-9144-53DBC2AA84A9}">
      <formula1>$F$12:$F$15</formula1>
    </dataValidation>
  </dataValidations>
  <pageMargins left="0.70866141732283472" right="0.70866141732283472" top="0.74803149606299213" bottom="0.74803149606299213" header="0.31496062992125984" footer="0.31496062992125984"/>
  <pageSetup paperSize="9" scale="58"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B41"/>
  <sheetViews>
    <sheetView workbookViewId="0">
      <selection activeCell="G18" sqref="G18:H18"/>
    </sheetView>
  </sheetViews>
  <sheetFormatPr defaultRowHeight="18.75"/>
  <cols>
    <col min="1" max="1" width="27.125" customWidth="1"/>
  </cols>
  <sheetData>
    <row r="1" spans="1:2">
      <c r="A1" s="76" t="s">
        <v>373</v>
      </c>
    </row>
    <row r="3" spans="1:2">
      <c r="A3" t="s">
        <v>163</v>
      </c>
      <c r="B3" t="str">
        <f>表紙!D5</f>
        <v>社会福祉法人○○会</v>
      </c>
    </row>
    <row r="4" spans="1:2">
      <c r="A4" t="s">
        <v>229</v>
      </c>
      <c r="B4" t="str">
        <f>表紙!D6</f>
        <v>理事長</v>
      </c>
    </row>
    <row r="5" spans="1:2">
      <c r="A5" t="s">
        <v>230</v>
      </c>
      <c r="B5" t="str">
        <f>表紙!M6</f>
        <v>○○　○○</v>
      </c>
    </row>
    <row r="6" spans="1:2">
      <c r="A6" t="s">
        <v>228</v>
      </c>
      <c r="B6" t="str">
        <f>表紙!D7</f>
        <v>850-8570</v>
      </c>
    </row>
    <row r="7" spans="1:2">
      <c r="A7" t="s">
        <v>210</v>
      </c>
      <c r="B7" t="str">
        <f>表紙!M7</f>
        <v>長崎市尾上町3-1</v>
      </c>
    </row>
    <row r="8" spans="1:2">
      <c r="A8" t="s">
        <v>262</v>
      </c>
      <c r="B8" t="str">
        <f>表紙!D8</f>
        <v>特別養護老人ホーム○○</v>
      </c>
    </row>
    <row r="9" spans="1:2">
      <c r="A9" t="s">
        <v>0</v>
      </c>
      <c r="B9" t="str">
        <f>表紙!M8</f>
        <v>介護老人福祉施設</v>
      </c>
    </row>
    <row r="10" spans="1:2">
      <c r="A10" t="s">
        <v>227</v>
      </c>
      <c r="B10" t="str">
        <f>表紙!D9</f>
        <v>長崎市</v>
      </c>
    </row>
    <row r="11" spans="1:2">
      <c r="A11" t="s">
        <v>231</v>
      </c>
      <c r="B11" t="str">
        <f>表紙!M9</f>
        <v>生活相談員　○○　○○</v>
      </c>
    </row>
    <row r="12" spans="1:2">
      <c r="A12" t="s">
        <v>374</v>
      </c>
      <c r="B12" t="str">
        <f>表紙!D10</f>
        <v>095-895-2440</v>
      </c>
    </row>
    <row r="13" spans="1:2">
      <c r="A13" t="s">
        <v>194</v>
      </c>
      <c r="B13" t="str">
        <f>表紙!M10</f>
        <v>kaigojinzai@pref.nagasaki.lg.jp</v>
      </c>
    </row>
    <row r="14" spans="1:2">
      <c r="A14" t="s">
        <v>195</v>
      </c>
      <c r="B14">
        <f>表紙!D11</f>
        <v>50</v>
      </c>
    </row>
    <row r="15" spans="1:2">
      <c r="A15" t="s">
        <v>232</v>
      </c>
      <c r="B15">
        <f>表紙!M11</f>
        <v>30</v>
      </c>
    </row>
    <row r="16" spans="1:2">
      <c r="A16" t="s">
        <v>377</v>
      </c>
      <c r="B16">
        <f>提出書類チェックリスト!B48</f>
        <v>9</v>
      </c>
    </row>
    <row r="17" spans="1:2">
      <c r="A17" t="s">
        <v>375</v>
      </c>
      <c r="B17" s="24">
        <f>'例１ 様式2-1'!F45</f>
        <v>2300000</v>
      </c>
    </row>
    <row r="18" spans="1:2">
      <c r="A18" t="s">
        <v>376</v>
      </c>
      <c r="B18" t="str">
        <f>様式3!D11</f>
        <v>1回</v>
      </c>
    </row>
    <row r="19" spans="1:2">
      <c r="A19" t="s">
        <v>378</v>
      </c>
      <c r="B19" t="str">
        <f>様式3!D12</f>
        <v>無</v>
      </c>
    </row>
    <row r="20" spans="1:2">
      <c r="A20" t="s">
        <v>379</v>
      </c>
      <c r="B20" t="str">
        <f>様式3!C15</f>
        <v>a.bの両方を受ける予定である</v>
      </c>
    </row>
    <row r="21" spans="1:2">
      <c r="A21" t="s">
        <v>380</v>
      </c>
      <c r="B21" t="str">
        <f>様式3!B29</f>
        <v>⑥介護業務支援</v>
      </c>
    </row>
    <row r="22" spans="1:2">
      <c r="A22" t="s">
        <v>381</v>
      </c>
      <c r="B22" t="str">
        <f>様式3!C29</f>
        <v>介護ソフト○○</v>
      </c>
    </row>
    <row r="23" spans="1:2">
      <c r="A23" t="s">
        <v>384</v>
      </c>
      <c r="B23" t="str">
        <f>様式3!D29</f>
        <v>１式</v>
      </c>
    </row>
    <row r="24" spans="1:2">
      <c r="A24" t="s">
        <v>382</v>
      </c>
      <c r="B24" t="str">
        <f>様式3!B30</f>
        <v>④見守り・コミュニケーション</v>
      </c>
    </row>
    <row r="25" spans="1:2">
      <c r="A25" t="s">
        <v>383</v>
      </c>
      <c r="B25" t="str">
        <f>様式3!C30</f>
        <v>見守りセンサー○○</v>
      </c>
    </row>
    <row r="26" spans="1:2">
      <c r="A26" t="s">
        <v>385</v>
      </c>
      <c r="B26" t="str">
        <f>様式3!D30</f>
        <v>１０台</v>
      </c>
    </row>
    <row r="27" spans="1:2">
      <c r="A27" t="s">
        <v>386</v>
      </c>
      <c r="B27" t="str">
        <f>様式3!B31</f>
        <v>④見守り・コミュニケーション</v>
      </c>
    </row>
    <row r="28" spans="1:2">
      <c r="A28" t="s">
        <v>387</v>
      </c>
      <c r="B28" t="str">
        <f>様式3!C31</f>
        <v>コミュニケーションロボット○○</v>
      </c>
    </row>
    <row r="29" spans="1:2" ht="18.75" customHeight="1">
      <c r="A29" t="s">
        <v>388</v>
      </c>
      <c r="B29" t="str">
        <f>様式3!D31</f>
        <v>１台</v>
      </c>
    </row>
    <row r="30" spans="1:2">
      <c r="A30" t="s">
        <v>389</v>
      </c>
      <c r="B30">
        <f>様式3!B32</f>
        <v>0</v>
      </c>
    </row>
    <row r="31" spans="1:2">
      <c r="A31" t="s">
        <v>390</v>
      </c>
      <c r="B31">
        <f>様式3!C32</f>
        <v>0</v>
      </c>
    </row>
    <row r="32" spans="1:2">
      <c r="A32" t="s">
        <v>391</v>
      </c>
      <c r="B32">
        <f>様式3!D32</f>
        <v>0</v>
      </c>
    </row>
    <row r="33" spans="1:2">
      <c r="A33" t="s">
        <v>392</v>
      </c>
      <c r="B33">
        <f>様式3!B33</f>
        <v>0</v>
      </c>
    </row>
    <row r="34" spans="1:2">
      <c r="A34" t="s">
        <v>393</v>
      </c>
      <c r="B34">
        <f>様式3!C33</f>
        <v>0</v>
      </c>
    </row>
    <row r="35" spans="1:2">
      <c r="A35" t="s">
        <v>394</v>
      </c>
      <c r="B35">
        <f>様式3!D33</f>
        <v>0</v>
      </c>
    </row>
    <row r="36" spans="1:2">
      <c r="A36" t="s">
        <v>395</v>
      </c>
      <c r="B36">
        <f>様式3!B34</f>
        <v>0</v>
      </c>
    </row>
    <row r="37" spans="1:2">
      <c r="A37" t="s">
        <v>396</v>
      </c>
      <c r="B37">
        <f>様式3!C34</f>
        <v>0</v>
      </c>
    </row>
    <row r="38" spans="1:2">
      <c r="A38" t="s">
        <v>397</v>
      </c>
      <c r="B38">
        <f>様式3!D34</f>
        <v>0</v>
      </c>
    </row>
    <row r="39" spans="1:2">
      <c r="A39" t="s">
        <v>398</v>
      </c>
      <c r="B39">
        <f>様式3!B35</f>
        <v>0</v>
      </c>
    </row>
    <row r="40" spans="1:2">
      <c r="A40" t="s">
        <v>399</v>
      </c>
      <c r="B40">
        <f>様式3!C35</f>
        <v>0</v>
      </c>
    </row>
    <row r="41" spans="1:2">
      <c r="A41" t="s">
        <v>400</v>
      </c>
      <c r="B41">
        <f>様式3!D35</f>
        <v>0</v>
      </c>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v>
      </c>
      <c r="B1" t="s">
        <v>10</v>
      </c>
      <c r="C1" s="1" t="s">
        <v>0</v>
      </c>
      <c r="D1" t="s">
        <v>11</v>
      </c>
      <c r="E1" t="s">
        <v>12</v>
      </c>
      <c r="F1" t="s">
        <v>13</v>
      </c>
      <c r="G1" t="s">
        <v>14</v>
      </c>
    </row>
    <row r="2" spans="1:14">
      <c r="A2" s="1" t="s">
        <v>15</v>
      </c>
      <c r="B2" t="s">
        <v>16</v>
      </c>
      <c r="C2" s="1" t="s">
        <v>3</v>
      </c>
      <c r="D2" s="1" t="s">
        <v>4</v>
      </c>
      <c r="E2" s="1" t="s">
        <v>4</v>
      </c>
      <c r="F2" s="1" t="s">
        <v>5</v>
      </c>
      <c r="G2" t="s">
        <v>8</v>
      </c>
      <c r="M2" t="s">
        <v>7</v>
      </c>
    </row>
    <row r="3" spans="1:14">
      <c r="A3" s="1" t="s">
        <v>17</v>
      </c>
      <c r="B3" t="s">
        <v>18</v>
      </c>
      <c r="C3" s="1" t="s">
        <v>19</v>
      </c>
      <c r="D3" s="1" t="s">
        <v>20</v>
      </c>
      <c r="E3" s="1" t="s">
        <v>20</v>
      </c>
      <c r="F3" s="1" t="s">
        <v>21</v>
      </c>
      <c r="G3" s="1" t="s">
        <v>22</v>
      </c>
      <c r="M3" t="s">
        <v>23</v>
      </c>
    </row>
    <row r="4" spans="1:14">
      <c r="A4" s="1" t="s">
        <v>24</v>
      </c>
      <c r="C4" s="1" t="s">
        <v>25</v>
      </c>
      <c r="D4" s="1" t="s">
        <v>26</v>
      </c>
      <c r="E4" s="1" t="s">
        <v>26</v>
      </c>
      <c r="F4" s="1" t="s">
        <v>27</v>
      </c>
      <c r="I4" s="1" t="s">
        <v>1</v>
      </c>
    </row>
    <row r="5" spans="1:14">
      <c r="A5" s="1" t="s">
        <v>28</v>
      </c>
      <c r="B5" t="s">
        <v>29</v>
      </c>
      <c r="C5" s="1" t="s">
        <v>30</v>
      </c>
      <c r="D5" s="1" t="s">
        <v>31</v>
      </c>
      <c r="E5" s="1" t="s">
        <v>32</v>
      </c>
      <c r="F5" s="1"/>
      <c r="I5" t="s">
        <v>1</v>
      </c>
    </row>
    <row r="6" spans="1:14">
      <c r="A6" s="1" t="s">
        <v>33</v>
      </c>
      <c r="B6" t="s">
        <v>16</v>
      </c>
      <c r="C6" s="1" t="s">
        <v>34</v>
      </c>
      <c r="E6" s="1" t="s">
        <v>35</v>
      </c>
      <c r="G6" s="1" t="s">
        <v>36</v>
      </c>
      <c r="N6" t="s">
        <v>37</v>
      </c>
    </row>
    <row r="7" spans="1:14">
      <c r="A7" s="1" t="s">
        <v>38</v>
      </c>
      <c r="B7" t="s">
        <v>39</v>
      </c>
      <c r="C7" s="1" t="s">
        <v>40</v>
      </c>
      <c r="E7" s="1" t="s">
        <v>41</v>
      </c>
      <c r="G7" s="1" t="s">
        <v>42</v>
      </c>
      <c r="N7" t="s">
        <v>43</v>
      </c>
    </row>
    <row r="8" spans="1:14">
      <c r="A8" s="1" t="s">
        <v>44</v>
      </c>
      <c r="C8" s="1" t="s">
        <v>45</v>
      </c>
      <c r="E8" s="1" t="s">
        <v>46</v>
      </c>
      <c r="N8" t="s">
        <v>47</v>
      </c>
    </row>
    <row r="9" spans="1:14">
      <c r="A9" s="1" t="s">
        <v>48</v>
      </c>
      <c r="C9" s="1" t="s">
        <v>49</v>
      </c>
      <c r="E9" s="1" t="s">
        <v>50</v>
      </c>
      <c r="G9" t="s">
        <v>51</v>
      </c>
      <c r="N9" t="s">
        <v>52</v>
      </c>
    </row>
    <row r="10" spans="1:14">
      <c r="A10" s="1" t="s">
        <v>53</v>
      </c>
      <c r="C10" s="1" t="s">
        <v>54</v>
      </c>
      <c r="E10" s="1" t="s">
        <v>55</v>
      </c>
      <c r="G10" t="s">
        <v>56</v>
      </c>
      <c r="N10" t="s">
        <v>57</v>
      </c>
    </row>
    <row r="11" spans="1:14">
      <c r="A11" s="1" t="s">
        <v>58</v>
      </c>
      <c r="C11" s="1" t="s">
        <v>59</v>
      </c>
      <c r="E11" s="1" t="s">
        <v>60</v>
      </c>
      <c r="G11" t="s">
        <v>6</v>
      </c>
      <c r="N11" t="s">
        <v>61</v>
      </c>
    </row>
    <row r="12" spans="1:14">
      <c r="A12" s="1" t="s">
        <v>62</v>
      </c>
      <c r="C12" s="1" t="s">
        <v>63</v>
      </c>
      <c r="E12" s="1" t="s">
        <v>64</v>
      </c>
      <c r="N12" t="s">
        <v>65</v>
      </c>
    </row>
    <row r="13" spans="1:14">
      <c r="A13" s="1" t="s">
        <v>2</v>
      </c>
      <c r="C13" s="1" t="s">
        <v>66</v>
      </c>
      <c r="N13" t="s">
        <v>67</v>
      </c>
    </row>
    <row r="14" spans="1:14">
      <c r="A14" s="1" t="s">
        <v>68</v>
      </c>
      <c r="C14" s="1" t="s">
        <v>126</v>
      </c>
      <c r="N14" t="s">
        <v>69</v>
      </c>
    </row>
    <row r="15" spans="1:14">
      <c r="A15" s="1" t="s">
        <v>70</v>
      </c>
      <c r="C15" s="1" t="s">
        <v>71</v>
      </c>
      <c r="N15" t="s">
        <v>72</v>
      </c>
    </row>
    <row r="16" spans="1:14">
      <c r="A16" s="1" t="s">
        <v>73</v>
      </c>
      <c r="C16" s="1" t="s">
        <v>74</v>
      </c>
      <c r="N16" t="s">
        <v>75</v>
      </c>
    </row>
    <row r="17" spans="1:3">
      <c r="A17" s="1" t="s">
        <v>76</v>
      </c>
      <c r="C17" s="1" t="s">
        <v>127</v>
      </c>
    </row>
    <row r="18" spans="1:3">
      <c r="A18" s="1" t="s">
        <v>78</v>
      </c>
      <c r="C18" s="1" t="s">
        <v>77</v>
      </c>
    </row>
    <row r="19" spans="1:3">
      <c r="A19" s="1" t="s">
        <v>80</v>
      </c>
      <c r="C19" s="1" t="s">
        <v>79</v>
      </c>
    </row>
    <row r="20" spans="1:3">
      <c r="A20" s="1" t="s">
        <v>82</v>
      </c>
      <c r="C20" s="1" t="s">
        <v>81</v>
      </c>
    </row>
    <row r="21" spans="1:3">
      <c r="A21" s="1" t="s">
        <v>83</v>
      </c>
      <c r="C21" s="1" t="s">
        <v>128</v>
      </c>
    </row>
    <row r="22" spans="1:3">
      <c r="A22" s="1" t="s">
        <v>85</v>
      </c>
      <c r="C22" s="1" t="s">
        <v>129</v>
      </c>
    </row>
    <row r="23" spans="1:3">
      <c r="A23" s="1" t="s">
        <v>86</v>
      </c>
      <c r="C23" s="1" t="s">
        <v>84</v>
      </c>
    </row>
    <row r="24" spans="1:3">
      <c r="A24" s="1" t="s">
        <v>88</v>
      </c>
      <c r="C24" s="1" t="s">
        <v>131</v>
      </c>
    </row>
    <row r="25" spans="1:3">
      <c r="A25" s="1" t="s">
        <v>90</v>
      </c>
      <c r="C25" s="1" t="s">
        <v>130</v>
      </c>
    </row>
    <row r="26" spans="1:3">
      <c r="A26" s="1" t="s">
        <v>92</v>
      </c>
      <c r="C26" s="1" t="s">
        <v>87</v>
      </c>
    </row>
    <row r="27" spans="1:3">
      <c r="A27" s="1" t="s">
        <v>94</v>
      </c>
      <c r="C27" s="1" t="s">
        <v>89</v>
      </c>
    </row>
    <row r="28" spans="1:3">
      <c r="A28" s="1" t="s">
        <v>96</v>
      </c>
      <c r="C28" s="1" t="s">
        <v>91</v>
      </c>
    </row>
    <row r="29" spans="1:3">
      <c r="A29" s="1" t="s">
        <v>98</v>
      </c>
      <c r="C29" s="1" t="s">
        <v>93</v>
      </c>
    </row>
    <row r="30" spans="1:3">
      <c r="A30" s="1" t="s">
        <v>100</v>
      </c>
      <c r="C30" s="1" t="s">
        <v>95</v>
      </c>
    </row>
    <row r="31" spans="1:3">
      <c r="A31" s="1" t="s">
        <v>102</v>
      </c>
      <c r="C31" s="1" t="s">
        <v>97</v>
      </c>
    </row>
    <row r="32" spans="1:3">
      <c r="A32" s="1" t="s">
        <v>104</v>
      </c>
      <c r="C32" s="1" t="s">
        <v>99</v>
      </c>
    </row>
    <row r="33" spans="1:3">
      <c r="A33" s="1" t="s">
        <v>106</v>
      </c>
      <c r="C33" s="1" t="s">
        <v>101</v>
      </c>
    </row>
    <row r="34" spans="1:3">
      <c r="A34" s="1" t="s">
        <v>108</v>
      </c>
      <c r="C34" s="1" t="s">
        <v>103</v>
      </c>
    </row>
    <row r="35" spans="1:3">
      <c r="A35" s="1" t="s">
        <v>110</v>
      </c>
      <c r="C35" s="1" t="s">
        <v>105</v>
      </c>
    </row>
    <row r="36" spans="1:3">
      <c r="A36" s="1" t="s">
        <v>112</v>
      </c>
      <c r="C36" s="1" t="s">
        <v>107</v>
      </c>
    </row>
    <row r="37" spans="1:3">
      <c r="A37" s="1" t="s">
        <v>114</v>
      </c>
      <c r="C37" s="1" t="s">
        <v>109</v>
      </c>
    </row>
    <row r="38" spans="1:3">
      <c r="A38" s="1" t="s">
        <v>115</v>
      </c>
      <c r="C38" s="1" t="s">
        <v>111</v>
      </c>
    </row>
    <row r="39" spans="1:3">
      <c r="A39" s="1" t="s">
        <v>116</v>
      </c>
      <c r="C39" s="1" t="s">
        <v>113</v>
      </c>
    </row>
    <row r="40" spans="1:3">
      <c r="A40" s="1" t="s">
        <v>117</v>
      </c>
    </row>
    <row r="41" spans="1:3">
      <c r="A41" s="1" t="s">
        <v>118</v>
      </c>
    </row>
    <row r="42" spans="1:3">
      <c r="A42" s="1" t="s">
        <v>119</v>
      </c>
    </row>
    <row r="43" spans="1:3">
      <c r="A43" s="1" t="s">
        <v>120</v>
      </c>
    </row>
    <row r="44" spans="1:3">
      <c r="A44" s="1" t="s">
        <v>121</v>
      </c>
    </row>
    <row r="45" spans="1:3">
      <c r="A45" s="1" t="s">
        <v>122</v>
      </c>
    </row>
    <row r="46" spans="1:3">
      <c r="A46" s="1" t="s">
        <v>123</v>
      </c>
    </row>
    <row r="47" spans="1:3">
      <c r="A47" s="1" t="s">
        <v>124</v>
      </c>
    </row>
    <row r="48" spans="1:3">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vt:lpstr>
      <vt:lpstr>提出書類チェックリスト</vt:lpstr>
      <vt:lpstr>例１ 様式2-1</vt:lpstr>
      <vt:lpstr>例２ 様式2-1</vt:lpstr>
      <vt:lpstr>様式3</vt:lpstr>
      <vt:lpstr>様式2-2</vt:lpstr>
      <vt:lpstr>様式2-3</vt:lpstr>
      <vt:lpstr>様式7</vt:lpstr>
      <vt:lpstr>様式12</vt:lpstr>
      <vt:lpstr>ここは触らないでください</vt:lpstr>
      <vt:lpstr>データセット</vt:lpstr>
      <vt:lpstr>提出書類チェックリスト!Print_Area</vt:lpstr>
      <vt:lpstr>表紙!Print_Area</vt:lpstr>
      <vt:lpstr>様式12!Print_Area</vt:lpstr>
      <vt:lpstr>'様式2-2'!Print_Area</vt:lpstr>
      <vt:lpstr>'様式2-3'!Print_Area</vt:lpstr>
      <vt:lpstr>様式3!Print_Area</vt:lpstr>
      <vt:lpstr>様式7!Print_Area</vt:lpstr>
      <vt:lpstr>'例１ 様式2-1'!Print_Area</vt:lpstr>
      <vt:lpstr>'例２ 様式2-1'!Print_Area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前田 七緒美</cp:lastModifiedBy>
  <cp:revision/>
  <cp:lastPrinted>2025-05-02T08:31:48Z</cp:lastPrinted>
  <dcterms:created xsi:type="dcterms:W3CDTF">2022-03-18T10:08:48Z</dcterms:created>
  <dcterms:modified xsi:type="dcterms:W3CDTF">2025-05-15T01:05:19Z</dcterms:modified>
  <cp:category/>
  <cp:contentStatus/>
</cp:coreProperties>
</file>