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6080\03_温暖化対策班\07_条例・県の計画\未来環境条例\03_温室効果ガス排出削減報告【第15,16条】\05_集計結果（H20～）\R6実績、計画一覧表\過去データの修正（ソニー対応）\"/>
    </mc:Choice>
  </mc:AlternateContent>
  <xr:revisionPtr revIDLastSave="0" documentId="13_ncr:1_{0C3F97E2-AFBC-4934-AB23-F1322C4E9A87}" xr6:coauthVersionLast="47" xr6:coauthVersionMax="47" xr10:uidLastSave="{00000000-0000-0000-0000-000000000000}"/>
  <bookViews>
    <workbookView xWindow="-120" yWindow="-120" windowWidth="29040" windowHeight="17520" tabRatio="846" xr2:uid="{00000000-000D-0000-FFFF-FFFF00000000}"/>
  </bookViews>
  <sheets>
    <sheet name="一覧表" sheetId="1" r:id="rId1"/>
    <sheet name="製造" sheetId="2" r:id="rId2"/>
    <sheet name="電気・ガス・熱供給" sheetId="4" r:id="rId3"/>
    <sheet name="運輸・郵便" sheetId="5" r:id="rId4"/>
    <sheet name="情報通信" sheetId="24" r:id="rId5"/>
    <sheet name="卸売・小売" sheetId="6" r:id="rId6"/>
    <sheet name="金融・保険" sheetId="7" r:id="rId7"/>
    <sheet name="宿泊・飲食サービス" sheetId="8" r:id="rId8"/>
    <sheet name="生活関連サービス・娯楽" sheetId="9" r:id="rId9"/>
    <sheet name="教育・学習支援" sheetId="10" r:id="rId10"/>
    <sheet name="医療・福祉" sheetId="11" r:id="rId11"/>
    <sheet name="複合サービス" sheetId="12" r:id="rId12"/>
    <sheet name="公務" sheetId="26" r:id="rId13"/>
    <sheet name="その他" sheetId="14" r:id="rId14"/>
    <sheet name="マルキョウ" sheetId="22" r:id="rId15"/>
    <sheet name="病院企業団" sheetId="21" r:id="rId16"/>
    <sheet name="ソニー" sheetId="19" r:id="rId17"/>
    <sheet name="九州スチールｾﾝﾀｰ" sheetId="15" r:id="rId18"/>
    <sheet name="電源開発" sheetId="3" r:id="rId19"/>
    <sheet name="日本遠洋旋網" sheetId="18" r:id="rId20"/>
    <sheet name="長崎大学" sheetId="16" r:id="rId21"/>
    <sheet name="日本赤十字社" sheetId="23" r:id="rId22"/>
    <sheet name="九電" sheetId="17" r:id="rId23"/>
    <sheet name="九電送配電" sheetId="27" r:id="rId24"/>
  </sheets>
  <definedNames>
    <definedName name="_xlnm._FilterDatabase" localSheetId="13" hidden="1">その他!$B$1:$V$4</definedName>
    <definedName name="_xlnm._FilterDatabase" localSheetId="10" hidden="1">医療・福祉!$B$1:$V$15</definedName>
    <definedName name="_xlnm._FilterDatabase" localSheetId="0" hidden="1">一覧表!$A$1:$W$130</definedName>
    <definedName name="_xlnm._FilterDatabase" localSheetId="3" hidden="1">運輸・郵便!$B$1:$V$8</definedName>
    <definedName name="_xlnm._FilterDatabase" localSheetId="5" hidden="1">卸売・小売!$B$1:$V$20</definedName>
    <definedName name="_xlnm._FilterDatabase" localSheetId="9" hidden="1">教育・学習支援!$B$1:$V$4</definedName>
    <definedName name="_xlnm._FilterDatabase" localSheetId="6" hidden="1">金融・保険!$B$1:$V$4</definedName>
    <definedName name="_xlnm._FilterDatabase" localSheetId="12" hidden="1">公務!$B$1:$V$23</definedName>
    <definedName name="_xlnm._FilterDatabase" localSheetId="7" hidden="1">宿泊・飲食サービス!$B$1:$V$6</definedName>
    <definedName name="_xlnm._FilterDatabase" localSheetId="4" hidden="1">情報通信!$B$1:$V$6</definedName>
    <definedName name="_xlnm._FilterDatabase" localSheetId="8" hidden="1">生活関連サービス・娯楽!$B$1:$V$8</definedName>
    <definedName name="_xlnm._FilterDatabase" localSheetId="1" hidden="1">製造!$B$1:$V$47</definedName>
    <definedName name="_xlnm._FilterDatabase" localSheetId="2" hidden="1">電気・ガス・熱供給!$B$1:$V$7</definedName>
    <definedName name="_xlnm._FilterDatabase" localSheetId="11" hidden="1">複合サービス!$B$1:$V$6</definedName>
    <definedName name="_xlnm.Print_Area" localSheetId="13">その他!$A$1:$V$5</definedName>
    <definedName name="_xlnm.Print_Area" localSheetId="10">医療・福祉!$A$1:$V$18</definedName>
    <definedName name="_xlnm.Print_Area" localSheetId="0">一覧表!$A$1:$V$122</definedName>
    <definedName name="_xlnm.Print_Area" localSheetId="3">運輸・郵便!$A$1:$V$13</definedName>
    <definedName name="_xlnm.Print_Area" localSheetId="5">卸売・小売!$A$1:$V$21</definedName>
    <definedName name="_xlnm.Print_Area" localSheetId="9">教育・学習支援!$A$1:$V$6</definedName>
    <definedName name="_xlnm.Print_Area" localSheetId="6">金融・保険!$A$1:$V$11</definedName>
    <definedName name="_xlnm.Print_Area" localSheetId="22">九電!$A$1:$L$34</definedName>
    <definedName name="_xlnm.Print_Area" localSheetId="12">公務!$A$1:$V$24</definedName>
    <definedName name="_xlnm.Print_Area" localSheetId="7">宿泊・飲食サービス!$A$1:$V$8</definedName>
    <definedName name="_xlnm.Print_Area" localSheetId="4">情報通信!$A$1:$V$11</definedName>
    <definedName name="_xlnm.Print_Area" localSheetId="8">生活関連サービス・娯楽!$A$1:$V$9</definedName>
    <definedName name="_xlnm.Print_Area" localSheetId="1">製造!$A$1:$V$47</definedName>
    <definedName name="_xlnm.Print_Area" localSheetId="2">電気・ガス・熱供給!$A$1:$V$8</definedName>
    <definedName name="_xlnm.Print_Area" localSheetId="11">複合サービス!$A$1:$V$20</definedName>
    <definedName name="_xlnm.Print_Titles" localSheetId="13">その他!$1:$2</definedName>
    <definedName name="_xlnm.Print_Titles" localSheetId="10">医療・福祉!$1:$2</definedName>
    <definedName name="_xlnm.Print_Titles" localSheetId="0">一覧表!$1:$2</definedName>
    <definedName name="_xlnm.Print_Titles" localSheetId="3">運輸・郵便!$1:$2</definedName>
    <definedName name="_xlnm.Print_Titles" localSheetId="5">卸売・小売!$1:$2</definedName>
    <definedName name="_xlnm.Print_Titles" localSheetId="9">教育・学習支援!$1:$2</definedName>
    <definedName name="_xlnm.Print_Titles" localSheetId="6">金融・保険!$1:$2</definedName>
    <definedName name="_xlnm.Print_Titles" localSheetId="12">公務!$1:$2</definedName>
    <definedName name="_xlnm.Print_Titles" localSheetId="7">宿泊・飲食サービス!$1:$2</definedName>
    <definedName name="_xlnm.Print_Titles" localSheetId="4">情報通信!$1:$2</definedName>
    <definedName name="_xlnm.Print_Titles" localSheetId="8">生活関連サービス・娯楽!$1:$2</definedName>
    <definedName name="_xlnm.Print_Titles" localSheetId="1">製造!$1:$2</definedName>
    <definedName name="_xlnm.Print_Titles" localSheetId="2">電気・ガス・熱供給!$1:$2</definedName>
    <definedName name="_xlnm.Print_Titles" localSheetId="11">複合サービス!$1:$2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9" l="1"/>
  <c r="D19" i="27"/>
  <c r="D17" i="27"/>
  <c r="D10" i="27"/>
  <c r="I3" i="14"/>
  <c r="H3" i="14"/>
  <c r="G3" i="14"/>
  <c r="F3" i="14"/>
  <c r="F6" i="26"/>
  <c r="G6" i="26"/>
  <c r="H6" i="26"/>
  <c r="I6" i="26"/>
  <c r="F3" i="26"/>
  <c r="G3" i="26"/>
  <c r="H3" i="26"/>
  <c r="I3" i="26"/>
  <c r="F7" i="26"/>
  <c r="G7" i="26"/>
  <c r="H7" i="26"/>
  <c r="I7" i="26"/>
  <c r="F4" i="26"/>
  <c r="G4" i="26"/>
  <c r="H4" i="26"/>
  <c r="I4" i="26"/>
  <c r="F9" i="26"/>
  <c r="G9" i="26"/>
  <c r="H9" i="26"/>
  <c r="I9" i="26"/>
  <c r="F5" i="26"/>
  <c r="G5" i="26"/>
  <c r="H5" i="26"/>
  <c r="I5" i="26"/>
  <c r="F10" i="26"/>
  <c r="G10" i="26"/>
  <c r="H10" i="26"/>
  <c r="I10" i="26"/>
  <c r="F19" i="26"/>
  <c r="G19" i="26"/>
  <c r="H19" i="26"/>
  <c r="I19" i="26"/>
  <c r="F11" i="26"/>
  <c r="G11" i="26"/>
  <c r="H11" i="26"/>
  <c r="I11" i="26"/>
  <c r="F14" i="26"/>
  <c r="G14" i="26"/>
  <c r="H14" i="26"/>
  <c r="I14" i="26"/>
  <c r="F17" i="26"/>
  <c r="G17" i="26"/>
  <c r="H17" i="26"/>
  <c r="I17" i="26"/>
  <c r="F20" i="26"/>
  <c r="G20" i="26"/>
  <c r="H20" i="26"/>
  <c r="I20" i="26"/>
  <c r="F18" i="26"/>
  <c r="G18" i="26"/>
  <c r="H18" i="26"/>
  <c r="I18" i="26"/>
  <c r="F12" i="26"/>
  <c r="G12" i="26"/>
  <c r="H12" i="26"/>
  <c r="I12" i="26"/>
  <c r="F13" i="26"/>
  <c r="G13" i="26"/>
  <c r="H13" i="26"/>
  <c r="I13" i="26"/>
  <c r="F15" i="26"/>
  <c r="G15" i="26"/>
  <c r="H15" i="26"/>
  <c r="I15" i="26"/>
  <c r="F21" i="26"/>
  <c r="G21" i="26"/>
  <c r="H21" i="26"/>
  <c r="I21" i="26"/>
  <c r="F22" i="26"/>
  <c r="G22" i="26"/>
  <c r="H22" i="26"/>
  <c r="I22" i="26"/>
  <c r="F16" i="26"/>
  <c r="G16" i="26"/>
  <c r="H16" i="26"/>
  <c r="I16" i="26"/>
  <c r="I8" i="26"/>
  <c r="H8" i="26"/>
  <c r="G8" i="26"/>
  <c r="F8" i="26"/>
  <c r="F4" i="11"/>
  <c r="G4" i="11"/>
  <c r="H4" i="11"/>
  <c r="I4" i="11"/>
  <c r="F12" i="11"/>
  <c r="G12" i="11"/>
  <c r="H12" i="11"/>
  <c r="I12" i="11"/>
  <c r="F10" i="11"/>
  <c r="G10" i="11"/>
  <c r="H10" i="11"/>
  <c r="I10" i="11"/>
  <c r="F9" i="11"/>
  <c r="G9" i="11"/>
  <c r="H9" i="11"/>
  <c r="I9" i="11"/>
  <c r="F5" i="11"/>
  <c r="G5" i="11"/>
  <c r="H5" i="11"/>
  <c r="I5" i="11"/>
  <c r="F13" i="11"/>
  <c r="G13" i="11"/>
  <c r="H13" i="11"/>
  <c r="I13" i="11"/>
  <c r="F11" i="11"/>
  <c r="G11" i="11"/>
  <c r="H11" i="11"/>
  <c r="I11" i="11"/>
  <c r="F14" i="11"/>
  <c r="G14" i="11"/>
  <c r="H14" i="11"/>
  <c r="I14" i="11"/>
  <c r="F6" i="11"/>
  <c r="G6" i="11"/>
  <c r="H6" i="11"/>
  <c r="I6" i="11"/>
  <c r="F7" i="11"/>
  <c r="G7" i="11"/>
  <c r="H7" i="11"/>
  <c r="I7" i="11"/>
  <c r="F8" i="11"/>
  <c r="G8" i="11"/>
  <c r="H8" i="11"/>
  <c r="I8" i="11"/>
  <c r="I3" i="11"/>
  <c r="H3" i="11"/>
  <c r="G3" i="11"/>
  <c r="F3" i="11"/>
  <c r="E3" i="11"/>
  <c r="I3" i="10"/>
  <c r="H3" i="10"/>
  <c r="G3" i="10"/>
  <c r="F3" i="10"/>
  <c r="F5" i="8"/>
  <c r="G5" i="8"/>
  <c r="H5" i="8"/>
  <c r="I5" i="8"/>
  <c r="F4" i="8"/>
  <c r="G4" i="8"/>
  <c r="H4" i="8"/>
  <c r="I4" i="8"/>
  <c r="I3" i="8"/>
  <c r="H3" i="8"/>
  <c r="G3" i="8"/>
  <c r="F3" i="8"/>
  <c r="I3" i="7"/>
  <c r="H3" i="7"/>
  <c r="G3" i="7"/>
  <c r="F3" i="7"/>
  <c r="F7" i="6"/>
  <c r="G7" i="6"/>
  <c r="H7" i="6"/>
  <c r="I7" i="6"/>
  <c r="F3" i="6"/>
  <c r="G3" i="6"/>
  <c r="H3" i="6"/>
  <c r="I3" i="6"/>
  <c r="F6" i="6"/>
  <c r="G6" i="6"/>
  <c r="H6" i="6"/>
  <c r="I6" i="6"/>
  <c r="F5" i="6"/>
  <c r="G5" i="6"/>
  <c r="H5" i="6"/>
  <c r="I5" i="6"/>
  <c r="F8" i="6"/>
  <c r="G8" i="6"/>
  <c r="H8" i="6"/>
  <c r="I8" i="6"/>
  <c r="F10" i="6"/>
  <c r="G10" i="6"/>
  <c r="H10" i="6"/>
  <c r="I10" i="6"/>
  <c r="F11" i="6"/>
  <c r="G11" i="6"/>
  <c r="H11" i="6"/>
  <c r="I11" i="6"/>
  <c r="F9" i="6"/>
  <c r="G9" i="6"/>
  <c r="H9" i="6"/>
  <c r="I9" i="6"/>
  <c r="F12" i="6"/>
  <c r="G12" i="6"/>
  <c r="H12" i="6"/>
  <c r="I12" i="6"/>
  <c r="F13" i="6"/>
  <c r="G13" i="6"/>
  <c r="H13" i="6"/>
  <c r="I13" i="6"/>
  <c r="F14" i="6"/>
  <c r="G14" i="6"/>
  <c r="H14" i="6"/>
  <c r="I14" i="6"/>
  <c r="F15" i="6"/>
  <c r="G15" i="6"/>
  <c r="H15" i="6"/>
  <c r="I15" i="6"/>
  <c r="F19" i="6"/>
  <c r="G19" i="6"/>
  <c r="H19" i="6"/>
  <c r="I19" i="6"/>
  <c r="F17" i="6"/>
  <c r="G17" i="6"/>
  <c r="H17" i="6"/>
  <c r="I17" i="6"/>
  <c r="F18" i="6"/>
  <c r="G18" i="6"/>
  <c r="H18" i="6"/>
  <c r="I18" i="6"/>
  <c r="F16" i="6"/>
  <c r="G16" i="6"/>
  <c r="H16" i="6"/>
  <c r="I16" i="6"/>
  <c r="I4" i="6"/>
  <c r="H4" i="6"/>
  <c r="G4" i="6"/>
  <c r="F4" i="6"/>
  <c r="E4" i="6"/>
  <c r="F5" i="24"/>
  <c r="G5" i="24"/>
  <c r="H5" i="24"/>
  <c r="I5" i="24"/>
  <c r="F3" i="24"/>
  <c r="G3" i="24"/>
  <c r="H3" i="24"/>
  <c r="I3" i="24"/>
  <c r="I4" i="24"/>
  <c r="H4" i="24"/>
  <c r="G4" i="24"/>
  <c r="F4" i="24"/>
  <c r="F5" i="5"/>
  <c r="G5" i="5"/>
  <c r="H5" i="5"/>
  <c r="I5" i="5"/>
  <c r="F3" i="5"/>
  <c r="G3" i="5"/>
  <c r="H3" i="5"/>
  <c r="I3" i="5"/>
  <c r="F7" i="5"/>
  <c r="G7" i="5"/>
  <c r="H7" i="5"/>
  <c r="I7" i="5"/>
  <c r="F6" i="5"/>
  <c r="G6" i="5"/>
  <c r="H6" i="5"/>
  <c r="I6" i="5"/>
  <c r="I4" i="5"/>
  <c r="H4" i="5"/>
  <c r="G4" i="5"/>
  <c r="F4" i="5"/>
  <c r="E6" i="4"/>
  <c r="F6" i="4"/>
  <c r="G6" i="4"/>
  <c r="H6" i="4"/>
  <c r="I6" i="4"/>
  <c r="E4" i="4"/>
  <c r="F4" i="4"/>
  <c r="G4" i="4"/>
  <c r="H4" i="4"/>
  <c r="I4" i="4"/>
  <c r="E5" i="4"/>
  <c r="F5" i="4"/>
  <c r="G5" i="4"/>
  <c r="H5" i="4"/>
  <c r="I5" i="4"/>
  <c r="I3" i="4"/>
  <c r="H3" i="4"/>
  <c r="G3" i="4"/>
  <c r="F3" i="4"/>
  <c r="F6" i="9"/>
  <c r="G6" i="9"/>
  <c r="H6" i="9"/>
  <c r="I6" i="9"/>
  <c r="F7" i="9"/>
  <c r="G7" i="9"/>
  <c r="H7" i="9"/>
  <c r="I7" i="9"/>
  <c r="F4" i="9"/>
  <c r="G4" i="9"/>
  <c r="H4" i="9"/>
  <c r="I4" i="9"/>
  <c r="F5" i="9"/>
  <c r="G5" i="9"/>
  <c r="H5" i="9"/>
  <c r="I5" i="9"/>
  <c r="G3" i="9"/>
  <c r="H3" i="9"/>
  <c r="I3" i="9"/>
  <c r="F3" i="9"/>
  <c r="F4" i="12"/>
  <c r="G4" i="12"/>
  <c r="H4" i="12"/>
  <c r="I4" i="12"/>
  <c r="F5" i="12"/>
  <c r="G5" i="12"/>
  <c r="H5" i="12"/>
  <c r="I5" i="12"/>
  <c r="I3" i="12"/>
  <c r="H3" i="12"/>
  <c r="G3" i="12"/>
  <c r="F3" i="12"/>
  <c r="J3" i="12"/>
  <c r="K3" i="12"/>
  <c r="L3" i="12"/>
  <c r="M3" i="12"/>
  <c r="O3" i="12"/>
  <c r="Q3" i="12"/>
  <c r="R3" i="12"/>
  <c r="T3" i="12"/>
  <c r="V3" i="12"/>
  <c r="J4" i="12"/>
  <c r="J5" i="12"/>
  <c r="V4" i="4"/>
  <c r="U4" i="4"/>
  <c r="T4" i="4"/>
  <c r="S4" i="4"/>
  <c r="R4" i="4"/>
  <c r="Q4" i="4"/>
  <c r="O4" i="4"/>
  <c r="N4" i="4"/>
  <c r="M4" i="4"/>
  <c r="L4" i="4"/>
  <c r="K4" i="4"/>
  <c r="J4" i="4"/>
  <c r="D4" i="4"/>
  <c r="P80" i="1"/>
  <c r="N80" i="1"/>
  <c r="N5" i="4" s="1"/>
  <c r="V4" i="8"/>
  <c r="T4" i="8"/>
  <c r="R4" i="8"/>
  <c r="Q4" i="8"/>
  <c r="O4" i="8"/>
  <c r="M4" i="8"/>
  <c r="L4" i="8"/>
  <c r="K4" i="8"/>
  <c r="J4" i="8"/>
  <c r="E4" i="8"/>
  <c r="D4" i="8"/>
  <c r="N97" i="1"/>
  <c r="P97" i="1"/>
  <c r="F6" i="2"/>
  <c r="G6" i="2"/>
  <c r="H6" i="2"/>
  <c r="I6" i="2"/>
  <c r="F28" i="2"/>
  <c r="G28" i="2"/>
  <c r="H28" i="2"/>
  <c r="I28" i="2"/>
  <c r="F11" i="2"/>
  <c r="G11" i="2"/>
  <c r="H11" i="2"/>
  <c r="I11" i="2"/>
  <c r="F23" i="2"/>
  <c r="G23" i="2"/>
  <c r="H23" i="2"/>
  <c r="I23" i="2"/>
  <c r="F12" i="2"/>
  <c r="G12" i="2"/>
  <c r="H12" i="2"/>
  <c r="I12" i="2"/>
  <c r="F5" i="2"/>
  <c r="G5" i="2"/>
  <c r="H5" i="2"/>
  <c r="I5" i="2"/>
  <c r="I31" i="2"/>
  <c r="H31" i="2"/>
  <c r="G31" i="2"/>
  <c r="F31" i="2"/>
  <c r="I33" i="2"/>
  <c r="H33" i="2"/>
  <c r="G33" i="2"/>
  <c r="F33" i="2"/>
  <c r="I9" i="2"/>
  <c r="H9" i="2"/>
  <c r="G9" i="2"/>
  <c r="F9" i="2"/>
  <c r="I29" i="2"/>
  <c r="H29" i="2"/>
  <c r="G29" i="2"/>
  <c r="F29" i="2"/>
  <c r="I8" i="2"/>
  <c r="H8" i="2"/>
  <c r="G8" i="2"/>
  <c r="F8" i="2"/>
  <c r="I7" i="2"/>
  <c r="H7" i="2"/>
  <c r="G7" i="2"/>
  <c r="F7" i="2"/>
  <c r="I20" i="2"/>
  <c r="H20" i="2"/>
  <c r="G20" i="2"/>
  <c r="F20" i="2"/>
  <c r="I15" i="2"/>
  <c r="H15" i="2"/>
  <c r="G15" i="2"/>
  <c r="F15" i="2"/>
  <c r="I14" i="2"/>
  <c r="H14" i="2"/>
  <c r="G14" i="2"/>
  <c r="F14" i="2"/>
  <c r="I19" i="2"/>
  <c r="H19" i="2"/>
  <c r="G19" i="2"/>
  <c r="F19" i="2"/>
  <c r="I13" i="2"/>
  <c r="H13" i="2"/>
  <c r="G13" i="2"/>
  <c r="F13" i="2"/>
  <c r="I22" i="2"/>
  <c r="H22" i="2"/>
  <c r="G22" i="2"/>
  <c r="F22" i="2"/>
  <c r="I30" i="2"/>
  <c r="H30" i="2"/>
  <c r="G30" i="2"/>
  <c r="F30" i="2"/>
  <c r="I25" i="2"/>
  <c r="H25" i="2"/>
  <c r="G25" i="2"/>
  <c r="F25" i="2"/>
  <c r="I43" i="2"/>
  <c r="H43" i="2"/>
  <c r="G43" i="2"/>
  <c r="F43" i="2"/>
  <c r="I21" i="2"/>
  <c r="H21" i="2"/>
  <c r="G21" i="2"/>
  <c r="F21" i="2"/>
  <c r="I27" i="2"/>
  <c r="H27" i="2"/>
  <c r="G27" i="2"/>
  <c r="F27" i="2"/>
  <c r="I16" i="2"/>
  <c r="H16" i="2"/>
  <c r="G16" i="2"/>
  <c r="F16" i="2"/>
  <c r="I32" i="2"/>
  <c r="H32" i="2"/>
  <c r="G32" i="2"/>
  <c r="F32" i="2"/>
  <c r="I42" i="2"/>
  <c r="H42" i="2"/>
  <c r="G42" i="2"/>
  <c r="F42" i="2"/>
  <c r="I45" i="2"/>
  <c r="H45" i="2"/>
  <c r="G45" i="2"/>
  <c r="F45" i="2"/>
  <c r="I34" i="2"/>
  <c r="H34" i="2"/>
  <c r="G34" i="2"/>
  <c r="F34" i="2"/>
  <c r="I17" i="2"/>
  <c r="H17" i="2"/>
  <c r="G17" i="2"/>
  <c r="F17" i="2"/>
  <c r="I18" i="2"/>
  <c r="H18" i="2"/>
  <c r="G18" i="2"/>
  <c r="F18" i="2"/>
  <c r="I41" i="2"/>
  <c r="H41" i="2"/>
  <c r="G41" i="2"/>
  <c r="F41" i="2"/>
  <c r="I37" i="2"/>
  <c r="H37" i="2"/>
  <c r="G37" i="2"/>
  <c r="F37" i="2"/>
  <c r="I39" i="2"/>
  <c r="H39" i="2"/>
  <c r="G39" i="2"/>
  <c r="F39" i="2"/>
  <c r="F10" i="2"/>
  <c r="G10" i="2"/>
  <c r="H10" i="2"/>
  <c r="I10" i="2"/>
  <c r="F3" i="2"/>
  <c r="G3" i="2"/>
  <c r="H3" i="2"/>
  <c r="F4" i="2"/>
  <c r="G4" i="2"/>
  <c r="H4" i="2"/>
  <c r="I4" i="2"/>
  <c r="F24" i="2"/>
  <c r="G24" i="2"/>
  <c r="H24" i="2"/>
  <c r="I24" i="2"/>
  <c r="F44" i="2"/>
  <c r="G44" i="2"/>
  <c r="H44" i="2"/>
  <c r="I44" i="2"/>
  <c r="F46" i="2"/>
  <c r="G46" i="2"/>
  <c r="H46" i="2"/>
  <c r="I46" i="2"/>
  <c r="F26" i="2"/>
  <c r="G26" i="2"/>
  <c r="H26" i="2"/>
  <c r="I26" i="2"/>
  <c r="F38" i="2"/>
  <c r="G38" i="2"/>
  <c r="H38" i="2"/>
  <c r="I38" i="2"/>
  <c r="I40" i="2"/>
  <c r="H40" i="2"/>
  <c r="G40" i="2"/>
  <c r="F40" i="2"/>
  <c r="D35" i="2"/>
  <c r="E35" i="2"/>
  <c r="U36" i="2"/>
  <c r="S36" i="2"/>
  <c r="U35" i="2"/>
  <c r="S35" i="2"/>
  <c r="D13" i="6"/>
  <c r="D10" i="6"/>
  <c r="D12" i="6"/>
  <c r="D17" i="6"/>
  <c r="D11" i="6"/>
  <c r="V19" i="6"/>
  <c r="T19" i="6"/>
  <c r="R19" i="6"/>
  <c r="Q19" i="6"/>
  <c r="O19" i="6"/>
  <c r="M19" i="6"/>
  <c r="L19" i="6"/>
  <c r="K19" i="6"/>
  <c r="J19" i="6"/>
  <c r="E19" i="6"/>
  <c r="D19" i="6"/>
  <c r="V18" i="6"/>
  <c r="T18" i="6"/>
  <c r="R18" i="6"/>
  <c r="Q18" i="6"/>
  <c r="P18" i="6"/>
  <c r="O18" i="6"/>
  <c r="N18" i="6"/>
  <c r="M18" i="6"/>
  <c r="L18" i="6"/>
  <c r="K18" i="6"/>
  <c r="J18" i="6"/>
  <c r="E18" i="6"/>
  <c r="D18" i="6"/>
  <c r="V9" i="6"/>
  <c r="T9" i="6"/>
  <c r="R9" i="6"/>
  <c r="Q9" i="6"/>
  <c r="O9" i="6"/>
  <c r="N9" i="6"/>
  <c r="M9" i="6"/>
  <c r="L9" i="6"/>
  <c r="K9" i="6"/>
  <c r="J9" i="6"/>
  <c r="E9" i="6"/>
  <c r="D9" i="6"/>
  <c r="V8" i="6"/>
  <c r="T8" i="6"/>
  <c r="R8" i="6"/>
  <c r="Q8" i="6"/>
  <c r="O8" i="6"/>
  <c r="M8" i="6"/>
  <c r="L8" i="6"/>
  <c r="K8" i="6"/>
  <c r="J8" i="6"/>
  <c r="E8" i="6"/>
  <c r="D8" i="6"/>
  <c r="V15" i="6"/>
  <c r="T15" i="6"/>
  <c r="R15" i="6"/>
  <c r="Q15" i="6"/>
  <c r="O15" i="6"/>
  <c r="N15" i="6"/>
  <c r="M15" i="6"/>
  <c r="L15" i="6"/>
  <c r="K15" i="6"/>
  <c r="J15" i="6"/>
  <c r="E15" i="6"/>
  <c r="D15" i="6"/>
  <c r="V7" i="6"/>
  <c r="T7" i="6"/>
  <c r="R7" i="6"/>
  <c r="Q7" i="6"/>
  <c r="O7" i="6"/>
  <c r="M7" i="6"/>
  <c r="L7" i="6"/>
  <c r="K7" i="6"/>
  <c r="J7" i="6"/>
  <c r="E7" i="6"/>
  <c r="D7" i="6"/>
  <c r="V5" i="6"/>
  <c r="U5" i="6"/>
  <c r="T5" i="6"/>
  <c r="S5" i="6"/>
  <c r="R5" i="6"/>
  <c r="Q5" i="6"/>
  <c r="O5" i="6"/>
  <c r="M5" i="6"/>
  <c r="L5" i="6"/>
  <c r="K5" i="6"/>
  <c r="J5" i="6"/>
  <c r="E5" i="6"/>
  <c r="D5" i="6"/>
  <c r="V4" i="6"/>
  <c r="U4" i="6"/>
  <c r="T4" i="6"/>
  <c r="S4" i="6"/>
  <c r="R4" i="6"/>
  <c r="Q4" i="6"/>
  <c r="O4" i="6"/>
  <c r="M4" i="6"/>
  <c r="L4" i="6"/>
  <c r="K4" i="6"/>
  <c r="J4" i="6"/>
  <c r="D4" i="6"/>
  <c r="V6" i="6"/>
  <c r="U6" i="6"/>
  <c r="T6" i="6"/>
  <c r="S6" i="6"/>
  <c r="R6" i="6"/>
  <c r="Q6" i="6"/>
  <c r="O6" i="6"/>
  <c r="M6" i="6"/>
  <c r="L6" i="6"/>
  <c r="K6" i="6"/>
  <c r="J6" i="6"/>
  <c r="E6" i="6"/>
  <c r="D6" i="6"/>
  <c r="V3" i="6"/>
  <c r="U3" i="6"/>
  <c r="T3" i="6"/>
  <c r="S3" i="6"/>
  <c r="R3" i="6"/>
  <c r="Q3" i="6"/>
  <c r="O3" i="6"/>
  <c r="M3" i="6"/>
  <c r="L3" i="6"/>
  <c r="K3" i="6"/>
  <c r="J3" i="6"/>
  <c r="E3" i="6"/>
  <c r="D3" i="6"/>
  <c r="V14" i="6"/>
  <c r="U14" i="6"/>
  <c r="T14" i="6"/>
  <c r="S14" i="6"/>
  <c r="R14" i="6"/>
  <c r="Q14" i="6"/>
  <c r="O14" i="6"/>
  <c r="M14" i="6"/>
  <c r="L14" i="6"/>
  <c r="K14" i="6"/>
  <c r="J14" i="6"/>
  <c r="E14" i="6"/>
  <c r="D14" i="6"/>
  <c r="V16" i="6"/>
  <c r="U16" i="6"/>
  <c r="T16" i="6"/>
  <c r="S16" i="6"/>
  <c r="R16" i="6"/>
  <c r="Q16" i="6"/>
  <c r="O16" i="6"/>
  <c r="M16" i="6"/>
  <c r="L16" i="6"/>
  <c r="K16" i="6"/>
  <c r="J16" i="6"/>
  <c r="E16" i="6"/>
  <c r="D16" i="6"/>
  <c r="D3" i="26"/>
  <c r="D5" i="26"/>
  <c r="D4" i="26"/>
  <c r="D16" i="26"/>
  <c r="D13" i="26"/>
  <c r="D14" i="26"/>
  <c r="D19" i="26"/>
  <c r="D12" i="26"/>
  <c r="D10" i="26"/>
  <c r="D11" i="26"/>
  <c r="D17" i="26"/>
  <c r="D9" i="26"/>
  <c r="D8" i="26"/>
  <c r="D15" i="26"/>
  <c r="V6" i="26"/>
  <c r="U6" i="26"/>
  <c r="T6" i="26"/>
  <c r="S6" i="26"/>
  <c r="R6" i="26"/>
  <c r="Q6" i="26"/>
  <c r="O6" i="26"/>
  <c r="M6" i="26"/>
  <c r="L6" i="26"/>
  <c r="K6" i="26"/>
  <c r="J6" i="26"/>
  <c r="E6" i="26"/>
  <c r="D6" i="26"/>
  <c r="V21" i="26"/>
  <c r="U21" i="26"/>
  <c r="T21" i="26"/>
  <c r="S21" i="26"/>
  <c r="R21" i="26"/>
  <c r="Q21" i="26"/>
  <c r="O21" i="26"/>
  <c r="M21" i="26"/>
  <c r="L21" i="26"/>
  <c r="K21" i="26"/>
  <c r="J21" i="26"/>
  <c r="E21" i="26"/>
  <c r="D21" i="26"/>
  <c r="V18" i="26"/>
  <c r="U18" i="26"/>
  <c r="T18" i="26"/>
  <c r="S18" i="26"/>
  <c r="R18" i="26"/>
  <c r="Q18" i="26"/>
  <c r="O18" i="26"/>
  <c r="M18" i="26"/>
  <c r="L18" i="26"/>
  <c r="K18" i="26"/>
  <c r="J18" i="26"/>
  <c r="E18" i="26"/>
  <c r="D18" i="26"/>
  <c r="V7" i="26"/>
  <c r="U7" i="26"/>
  <c r="T7" i="26"/>
  <c r="S7" i="26"/>
  <c r="R7" i="26"/>
  <c r="Q7" i="26"/>
  <c r="O7" i="26"/>
  <c r="M7" i="26"/>
  <c r="L7" i="26"/>
  <c r="K7" i="26"/>
  <c r="J7" i="26"/>
  <c r="E7" i="26"/>
  <c r="D7" i="26"/>
  <c r="V20" i="26"/>
  <c r="U20" i="26"/>
  <c r="T20" i="26"/>
  <c r="S20" i="26"/>
  <c r="R20" i="26"/>
  <c r="Q20" i="26"/>
  <c r="O20" i="26"/>
  <c r="M20" i="26"/>
  <c r="L20" i="26"/>
  <c r="K20" i="26"/>
  <c r="J20" i="26"/>
  <c r="E20" i="26"/>
  <c r="D20" i="26"/>
  <c r="V22" i="26"/>
  <c r="U22" i="26"/>
  <c r="T22" i="26"/>
  <c r="S22" i="26"/>
  <c r="R22" i="26"/>
  <c r="Q22" i="26"/>
  <c r="O22" i="26"/>
  <c r="M22" i="26"/>
  <c r="L22" i="26"/>
  <c r="K22" i="26"/>
  <c r="J22" i="26"/>
  <c r="E22" i="26"/>
  <c r="D22" i="26"/>
  <c r="W2" i="14"/>
  <c r="W2" i="26"/>
  <c r="W2" i="12"/>
  <c r="W2" i="11"/>
  <c r="W2" i="10"/>
  <c r="W2" i="9"/>
  <c r="W2" i="8"/>
  <c r="W2" i="7"/>
  <c r="W2" i="6"/>
  <c r="W2" i="24"/>
  <c r="W2" i="5"/>
  <c r="W2" i="4"/>
  <c r="W2" i="2"/>
  <c r="V3" i="14"/>
  <c r="U3" i="14"/>
  <c r="T3" i="14"/>
  <c r="S3" i="14"/>
  <c r="R3" i="14"/>
  <c r="Q3" i="14"/>
  <c r="O3" i="14"/>
  <c r="M3" i="14"/>
  <c r="L3" i="14"/>
  <c r="K3" i="14"/>
  <c r="J3" i="14"/>
  <c r="E3" i="14"/>
  <c r="D3" i="14"/>
  <c r="V3" i="26"/>
  <c r="U3" i="26"/>
  <c r="T3" i="26"/>
  <c r="S3" i="26"/>
  <c r="R3" i="26"/>
  <c r="Q3" i="26"/>
  <c r="O3" i="26"/>
  <c r="M3" i="26"/>
  <c r="L3" i="26"/>
  <c r="K3" i="26"/>
  <c r="J3" i="26"/>
  <c r="E3" i="26"/>
  <c r="V5" i="26"/>
  <c r="U5" i="26"/>
  <c r="T5" i="26"/>
  <c r="S5" i="26"/>
  <c r="R5" i="26"/>
  <c r="Q5" i="26"/>
  <c r="O5" i="26"/>
  <c r="M5" i="26"/>
  <c r="L5" i="26"/>
  <c r="K5" i="26"/>
  <c r="J5" i="26"/>
  <c r="E5" i="26"/>
  <c r="V4" i="26"/>
  <c r="U4" i="26"/>
  <c r="T4" i="26"/>
  <c r="S4" i="26"/>
  <c r="R4" i="26"/>
  <c r="Q4" i="26"/>
  <c r="O4" i="26"/>
  <c r="M4" i="26"/>
  <c r="L4" i="26"/>
  <c r="K4" i="26"/>
  <c r="J4" i="26"/>
  <c r="E4" i="26"/>
  <c r="V16" i="26"/>
  <c r="U16" i="26"/>
  <c r="T16" i="26"/>
  <c r="S16" i="26"/>
  <c r="R16" i="26"/>
  <c r="Q16" i="26"/>
  <c r="O16" i="26"/>
  <c r="M16" i="26"/>
  <c r="L16" i="26"/>
  <c r="K16" i="26"/>
  <c r="J16" i="26"/>
  <c r="E16" i="26"/>
  <c r="V13" i="26"/>
  <c r="U13" i="26"/>
  <c r="T13" i="26"/>
  <c r="S13" i="26"/>
  <c r="R13" i="26"/>
  <c r="Q13" i="26"/>
  <c r="O13" i="26"/>
  <c r="M13" i="26"/>
  <c r="L13" i="26"/>
  <c r="K13" i="26"/>
  <c r="J13" i="26"/>
  <c r="E13" i="26"/>
  <c r="V14" i="26"/>
  <c r="U14" i="26"/>
  <c r="T14" i="26"/>
  <c r="S14" i="26"/>
  <c r="R14" i="26"/>
  <c r="Q14" i="26"/>
  <c r="O14" i="26"/>
  <c r="M14" i="26"/>
  <c r="L14" i="26"/>
  <c r="K14" i="26"/>
  <c r="J14" i="26"/>
  <c r="E14" i="26"/>
  <c r="V19" i="26"/>
  <c r="U19" i="26"/>
  <c r="T19" i="26"/>
  <c r="S19" i="26"/>
  <c r="R19" i="26"/>
  <c r="Q19" i="26"/>
  <c r="O19" i="26"/>
  <c r="M19" i="26"/>
  <c r="L19" i="26"/>
  <c r="K19" i="26"/>
  <c r="J19" i="26"/>
  <c r="E19" i="26"/>
  <c r="V12" i="26"/>
  <c r="T12" i="26"/>
  <c r="R12" i="26"/>
  <c r="Q12" i="26"/>
  <c r="O12" i="26"/>
  <c r="M12" i="26"/>
  <c r="L12" i="26"/>
  <c r="K12" i="26"/>
  <c r="J12" i="26"/>
  <c r="E12" i="26"/>
  <c r="V10" i="26"/>
  <c r="T10" i="26"/>
  <c r="R10" i="26"/>
  <c r="Q10" i="26"/>
  <c r="O10" i="26"/>
  <c r="M10" i="26"/>
  <c r="L10" i="26"/>
  <c r="K10" i="26"/>
  <c r="J10" i="26"/>
  <c r="E10" i="26"/>
  <c r="V11" i="26"/>
  <c r="T11" i="26"/>
  <c r="R11" i="26"/>
  <c r="Q11" i="26"/>
  <c r="O11" i="26"/>
  <c r="M11" i="26"/>
  <c r="L11" i="26"/>
  <c r="K11" i="26"/>
  <c r="J11" i="26"/>
  <c r="E11" i="26"/>
  <c r="V17" i="26"/>
  <c r="U17" i="26"/>
  <c r="T17" i="26"/>
  <c r="S17" i="26"/>
  <c r="R17" i="26"/>
  <c r="Q17" i="26"/>
  <c r="O17" i="26"/>
  <c r="M17" i="26"/>
  <c r="L17" i="26"/>
  <c r="K17" i="26"/>
  <c r="J17" i="26"/>
  <c r="E17" i="26"/>
  <c r="V9" i="26"/>
  <c r="U9" i="26"/>
  <c r="T9" i="26"/>
  <c r="S9" i="26"/>
  <c r="R9" i="26"/>
  <c r="Q9" i="26"/>
  <c r="O9" i="26"/>
  <c r="M9" i="26"/>
  <c r="L9" i="26"/>
  <c r="K9" i="26"/>
  <c r="J9" i="26"/>
  <c r="E9" i="26"/>
  <c r="V8" i="26"/>
  <c r="U8" i="26"/>
  <c r="T8" i="26"/>
  <c r="S8" i="26"/>
  <c r="R8" i="26"/>
  <c r="Q8" i="26"/>
  <c r="O8" i="26"/>
  <c r="M8" i="26"/>
  <c r="L8" i="26"/>
  <c r="K8" i="26"/>
  <c r="J8" i="26"/>
  <c r="E8" i="26"/>
  <c r="V15" i="26"/>
  <c r="U15" i="26"/>
  <c r="T15" i="26"/>
  <c r="S15" i="26"/>
  <c r="R15" i="26"/>
  <c r="Q15" i="26"/>
  <c r="O15" i="26"/>
  <c r="M15" i="26"/>
  <c r="L15" i="26"/>
  <c r="K15" i="26"/>
  <c r="J15" i="26"/>
  <c r="E15" i="26"/>
  <c r="V5" i="12"/>
  <c r="U5" i="12"/>
  <c r="T5" i="12"/>
  <c r="S5" i="12"/>
  <c r="R5" i="12"/>
  <c r="Q5" i="12"/>
  <c r="O5" i="12"/>
  <c r="M5" i="12"/>
  <c r="L5" i="12"/>
  <c r="K5" i="12"/>
  <c r="E5" i="12"/>
  <c r="D5" i="12"/>
  <c r="V4" i="12"/>
  <c r="U4" i="12"/>
  <c r="T4" i="12"/>
  <c r="S4" i="12"/>
  <c r="R4" i="12"/>
  <c r="Q4" i="12"/>
  <c r="O4" i="12"/>
  <c r="M4" i="12"/>
  <c r="L4" i="12"/>
  <c r="K4" i="12"/>
  <c r="E4" i="12"/>
  <c r="D4" i="12"/>
  <c r="E3" i="12"/>
  <c r="D3" i="12"/>
  <c r="V14" i="11"/>
  <c r="U14" i="11"/>
  <c r="T14" i="11"/>
  <c r="S14" i="11"/>
  <c r="R14" i="11"/>
  <c r="Q14" i="11"/>
  <c r="O14" i="11"/>
  <c r="M14" i="11"/>
  <c r="L14" i="11"/>
  <c r="K14" i="11"/>
  <c r="J14" i="11"/>
  <c r="E14" i="11"/>
  <c r="D14" i="11"/>
  <c r="V4" i="11"/>
  <c r="U4" i="11"/>
  <c r="T4" i="11"/>
  <c r="S4" i="11"/>
  <c r="R4" i="11"/>
  <c r="Q4" i="11"/>
  <c r="O4" i="11"/>
  <c r="M4" i="11"/>
  <c r="L4" i="11"/>
  <c r="K4" i="11"/>
  <c r="J4" i="11"/>
  <c r="E4" i="11"/>
  <c r="D4" i="11"/>
  <c r="V5" i="11"/>
  <c r="T5" i="11"/>
  <c r="R5" i="11"/>
  <c r="Q5" i="11"/>
  <c r="O5" i="11"/>
  <c r="N5" i="11"/>
  <c r="M5" i="11"/>
  <c r="L5" i="11"/>
  <c r="K5" i="11"/>
  <c r="J5" i="11"/>
  <c r="E5" i="11"/>
  <c r="D5" i="11"/>
  <c r="V9" i="11"/>
  <c r="T9" i="11"/>
  <c r="R9" i="11"/>
  <c r="Q9" i="11"/>
  <c r="P9" i="11"/>
  <c r="O9" i="11"/>
  <c r="N9" i="11"/>
  <c r="M9" i="11"/>
  <c r="L9" i="11"/>
  <c r="K9" i="11"/>
  <c r="J9" i="11"/>
  <c r="E9" i="11"/>
  <c r="D9" i="11"/>
  <c r="V12" i="11"/>
  <c r="T12" i="11"/>
  <c r="R12" i="11"/>
  <c r="Q12" i="11"/>
  <c r="P12" i="11"/>
  <c r="O12" i="11"/>
  <c r="N12" i="11"/>
  <c r="M12" i="11"/>
  <c r="L12" i="11"/>
  <c r="K12" i="11"/>
  <c r="J12" i="11"/>
  <c r="E12" i="11"/>
  <c r="D12" i="11"/>
  <c r="V6" i="11"/>
  <c r="U6" i="11"/>
  <c r="T6" i="11"/>
  <c r="S6" i="11"/>
  <c r="R6" i="11"/>
  <c r="Q6" i="11"/>
  <c r="O6" i="11"/>
  <c r="M6" i="11"/>
  <c r="L6" i="11"/>
  <c r="K6" i="11"/>
  <c r="J6" i="11"/>
  <c r="E6" i="11"/>
  <c r="D6" i="11"/>
  <c r="V10" i="11"/>
  <c r="U10" i="11"/>
  <c r="T10" i="11"/>
  <c r="S10" i="11"/>
  <c r="R10" i="11"/>
  <c r="Q10" i="11"/>
  <c r="O10" i="11"/>
  <c r="M10" i="11"/>
  <c r="L10" i="11"/>
  <c r="K10" i="11"/>
  <c r="J10" i="11"/>
  <c r="E10" i="11"/>
  <c r="D10" i="11"/>
  <c r="V11" i="11"/>
  <c r="U11" i="11"/>
  <c r="T11" i="11"/>
  <c r="S11" i="11"/>
  <c r="R11" i="11"/>
  <c r="Q11" i="11"/>
  <c r="O11" i="11"/>
  <c r="M11" i="11"/>
  <c r="L11" i="11"/>
  <c r="K11" i="11"/>
  <c r="J11" i="11"/>
  <c r="E11" i="11"/>
  <c r="D11" i="11"/>
  <c r="V3" i="11"/>
  <c r="U3" i="11"/>
  <c r="T3" i="11"/>
  <c r="S3" i="11"/>
  <c r="R3" i="11"/>
  <c r="Q3" i="11"/>
  <c r="O3" i="11"/>
  <c r="M3" i="11"/>
  <c r="L3" i="11"/>
  <c r="K3" i="11"/>
  <c r="J3" i="11"/>
  <c r="D3" i="11"/>
  <c r="V7" i="11"/>
  <c r="U7" i="11"/>
  <c r="T7" i="11"/>
  <c r="S7" i="11"/>
  <c r="R7" i="11"/>
  <c r="Q7" i="11"/>
  <c r="O7" i="11"/>
  <c r="M7" i="11"/>
  <c r="L7" i="11"/>
  <c r="K7" i="11"/>
  <c r="J7" i="11"/>
  <c r="E7" i="11"/>
  <c r="D7" i="11"/>
  <c r="V8" i="11"/>
  <c r="U8" i="11"/>
  <c r="T8" i="11"/>
  <c r="S8" i="11"/>
  <c r="R8" i="11"/>
  <c r="Q8" i="11"/>
  <c r="O8" i="11"/>
  <c r="M8" i="11"/>
  <c r="L8" i="11"/>
  <c r="K8" i="11"/>
  <c r="J8" i="11"/>
  <c r="E8" i="11"/>
  <c r="D8" i="11"/>
  <c r="V13" i="11"/>
  <c r="U13" i="11"/>
  <c r="T13" i="11"/>
  <c r="S13" i="11"/>
  <c r="R13" i="11"/>
  <c r="Q13" i="11"/>
  <c r="O13" i="11"/>
  <c r="M13" i="11"/>
  <c r="L13" i="11"/>
  <c r="K13" i="11"/>
  <c r="J13" i="11"/>
  <c r="E13" i="11"/>
  <c r="D13" i="11"/>
  <c r="V3" i="10"/>
  <c r="T3" i="10"/>
  <c r="R3" i="10"/>
  <c r="Q3" i="10"/>
  <c r="O3" i="10"/>
  <c r="N3" i="10"/>
  <c r="M3" i="10"/>
  <c r="L3" i="10"/>
  <c r="K3" i="10"/>
  <c r="J3" i="10"/>
  <c r="E3" i="10"/>
  <c r="D3" i="10"/>
  <c r="V5" i="9"/>
  <c r="U5" i="9"/>
  <c r="T5" i="9"/>
  <c r="S5" i="9"/>
  <c r="R5" i="9"/>
  <c r="Q5" i="9"/>
  <c r="O5" i="9"/>
  <c r="M5" i="9"/>
  <c r="L5" i="9"/>
  <c r="K5" i="9"/>
  <c r="J5" i="9"/>
  <c r="E5" i="9"/>
  <c r="D5" i="9"/>
  <c r="V4" i="9"/>
  <c r="T4" i="9"/>
  <c r="R4" i="9"/>
  <c r="Q4" i="9"/>
  <c r="P4" i="9"/>
  <c r="O4" i="9"/>
  <c r="N4" i="9"/>
  <c r="M4" i="9"/>
  <c r="L4" i="9"/>
  <c r="K4" i="9"/>
  <c r="J4" i="9"/>
  <c r="E4" i="9"/>
  <c r="D4" i="9"/>
  <c r="V7" i="9"/>
  <c r="U7" i="9"/>
  <c r="T7" i="9"/>
  <c r="S7" i="9"/>
  <c r="R7" i="9"/>
  <c r="Q7" i="9"/>
  <c r="O7" i="9"/>
  <c r="M7" i="9"/>
  <c r="L7" i="9"/>
  <c r="K7" i="9"/>
  <c r="J7" i="9"/>
  <c r="E7" i="9"/>
  <c r="D7" i="9"/>
  <c r="V6" i="9"/>
  <c r="U6" i="9"/>
  <c r="T6" i="9"/>
  <c r="S6" i="9"/>
  <c r="R6" i="9"/>
  <c r="Q6" i="9"/>
  <c r="O6" i="9"/>
  <c r="M6" i="9"/>
  <c r="L6" i="9"/>
  <c r="K6" i="9"/>
  <c r="J6" i="9"/>
  <c r="E6" i="9"/>
  <c r="D6" i="9"/>
  <c r="V3" i="9"/>
  <c r="U3" i="9"/>
  <c r="T3" i="9"/>
  <c r="S3" i="9"/>
  <c r="R3" i="9"/>
  <c r="Q3" i="9"/>
  <c r="O3" i="9"/>
  <c r="M3" i="9"/>
  <c r="L3" i="9"/>
  <c r="K3" i="9"/>
  <c r="J3" i="9"/>
  <c r="E3" i="9"/>
  <c r="D3" i="9"/>
  <c r="V5" i="8"/>
  <c r="U5" i="8"/>
  <c r="T5" i="8"/>
  <c r="S5" i="8"/>
  <c r="R5" i="8"/>
  <c r="Q5" i="8"/>
  <c r="O5" i="8"/>
  <c r="M5" i="8"/>
  <c r="L5" i="8"/>
  <c r="K5" i="8"/>
  <c r="J5" i="8"/>
  <c r="E5" i="8"/>
  <c r="D5" i="8"/>
  <c r="V3" i="8"/>
  <c r="U3" i="8"/>
  <c r="T3" i="8"/>
  <c r="S3" i="8"/>
  <c r="R3" i="8"/>
  <c r="Q3" i="8"/>
  <c r="O3" i="8"/>
  <c r="M3" i="8"/>
  <c r="L3" i="8"/>
  <c r="K3" i="8"/>
  <c r="J3" i="8"/>
  <c r="E3" i="8"/>
  <c r="D3" i="8"/>
  <c r="D3" i="7"/>
  <c r="V3" i="7"/>
  <c r="T3" i="7"/>
  <c r="R3" i="7"/>
  <c r="Q3" i="7"/>
  <c r="P3" i="7"/>
  <c r="O3" i="7"/>
  <c r="N3" i="7"/>
  <c r="M3" i="7"/>
  <c r="L3" i="7"/>
  <c r="K3" i="7"/>
  <c r="J3" i="7"/>
  <c r="E3" i="7"/>
  <c r="V13" i="6"/>
  <c r="T13" i="6"/>
  <c r="R13" i="6"/>
  <c r="Q13" i="6"/>
  <c r="O13" i="6"/>
  <c r="M13" i="6"/>
  <c r="L13" i="6"/>
  <c r="K13" i="6"/>
  <c r="J13" i="6"/>
  <c r="E13" i="6"/>
  <c r="V10" i="6"/>
  <c r="T10" i="6"/>
  <c r="R10" i="6"/>
  <c r="Q10" i="6"/>
  <c r="O10" i="6"/>
  <c r="M10" i="6"/>
  <c r="L10" i="6"/>
  <c r="K10" i="6"/>
  <c r="J10" i="6"/>
  <c r="E10" i="6"/>
  <c r="V12" i="6"/>
  <c r="T12" i="6"/>
  <c r="R12" i="6"/>
  <c r="Q12" i="6"/>
  <c r="P12" i="6"/>
  <c r="O12" i="6"/>
  <c r="N12" i="6"/>
  <c r="M12" i="6"/>
  <c r="L12" i="6"/>
  <c r="K12" i="6"/>
  <c r="J12" i="6"/>
  <c r="E12" i="6"/>
  <c r="V17" i="6"/>
  <c r="T17" i="6"/>
  <c r="R17" i="6"/>
  <c r="Q17" i="6"/>
  <c r="O17" i="6"/>
  <c r="M17" i="6"/>
  <c r="L17" i="6"/>
  <c r="K17" i="6"/>
  <c r="J17" i="6"/>
  <c r="E17" i="6"/>
  <c r="V11" i="6"/>
  <c r="T11" i="6"/>
  <c r="R11" i="6"/>
  <c r="Q11" i="6"/>
  <c r="O11" i="6"/>
  <c r="M11" i="6"/>
  <c r="L11" i="6"/>
  <c r="K11" i="6"/>
  <c r="J11" i="6"/>
  <c r="E11" i="6"/>
  <c r="V3" i="24"/>
  <c r="T3" i="24"/>
  <c r="R3" i="24"/>
  <c r="Q3" i="24"/>
  <c r="O3" i="24"/>
  <c r="M3" i="24"/>
  <c r="L3" i="24"/>
  <c r="K3" i="24"/>
  <c r="J3" i="24"/>
  <c r="E3" i="24"/>
  <c r="D3" i="24"/>
  <c r="V5" i="24"/>
  <c r="T5" i="24"/>
  <c r="R5" i="24"/>
  <c r="Q5" i="24"/>
  <c r="O5" i="24"/>
  <c r="M5" i="24"/>
  <c r="L5" i="24"/>
  <c r="K5" i="24"/>
  <c r="J5" i="24"/>
  <c r="E5" i="24"/>
  <c r="D5" i="24"/>
  <c r="V4" i="24"/>
  <c r="U4" i="24"/>
  <c r="T4" i="24"/>
  <c r="S4" i="24"/>
  <c r="R4" i="24"/>
  <c r="Q4" i="24"/>
  <c r="O4" i="24"/>
  <c r="M4" i="24"/>
  <c r="L4" i="24"/>
  <c r="K4" i="24"/>
  <c r="J4" i="24"/>
  <c r="E4" i="24"/>
  <c r="D4" i="24"/>
  <c r="V4" i="5"/>
  <c r="V6" i="5"/>
  <c r="U6" i="5"/>
  <c r="T6" i="5"/>
  <c r="S6" i="5"/>
  <c r="R6" i="5"/>
  <c r="Q6" i="5"/>
  <c r="O6" i="5"/>
  <c r="M6" i="5"/>
  <c r="L6" i="5"/>
  <c r="K6" i="5"/>
  <c r="J6" i="5"/>
  <c r="E6" i="5"/>
  <c r="D6" i="5"/>
  <c r="V3" i="5"/>
  <c r="U3" i="5"/>
  <c r="T3" i="5"/>
  <c r="S3" i="5"/>
  <c r="R3" i="5"/>
  <c r="Q3" i="5"/>
  <c r="O3" i="5"/>
  <c r="M3" i="5"/>
  <c r="L3" i="5"/>
  <c r="K3" i="5"/>
  <c r="J3" i="5"/>
  <c r="E3" i="5"/>
  <c r="D3" i="5"/>
  <c r="V5" i="5"/>
  <c r="U5" i="5"/>
  <c r="T5" i="5"/>
  <c r="S5" i="5"/>
  <c r="R5" i="5"/>
  <c r="Q5" i="5"/>
  <c r="O5" i="5"/>
  <c r="M5" i="5"/>
  <c r="L5" i="5"/>
  <c r="K5" i="5"/>
  <c r="J5" i="5"/>
  <c r="E5" i="5"/>
  <c r="D5" i="5"/>
  <c r="V7" i="5"/>
  <c r="U7" i="5"/>
  <c r="T7" i="5"/>
  <c r="S7" i="5"/>
  <c r="R7" i="5"/>
  <c r="Q7" i="5"/>
  <c r="O7" i="5"/>
  <c r="M7" i="5"/>
  <c r="L7" i="5"/>
  <c r="K7" i="5"/>
  <c r="J7" i="5"/>
  <c r="E7" i="5"/>
  <c r="D7" i="5"/>
  <c r="U4" i="5"/>
  <c r="T4" i="5"/>
  <c r="S4" i="5"/>
  <c r="R4" i="5"/>
  <c r="Q4" i="5"/>
  <c r="O4" i="5"/>
  <c r="M4" i="5"/>
  <c r="L4" i="5"/>
  <c r="K4" i="5"/>
  <c r="J4" i="5"/>
  <c r="E4" i="5"/>
  <c r="D4" i="5"/>
  <c r="K5" i="4"/>
  <c r="J5" i="4"/>
  <c r="D5" i="4"/>
  <c r="K3" i="4"/>
  <c r="J3" i="4"/>
  <c r="E3" i="4"/>
  <c r="D3" i="4"/>
  <c r="K6" i="4"/>
  <c r="J6" i="4"/>
  <c r="D6" i="4"/>
  <c r="V5" i="4"/>
  <c r="U5" i="4"/>
  <c r="T5" i="4"/>
  <c r="S5" i="4"/>
  <c r="R5" i="4"/>
  <c r="Q5" i="4"/>
  <c r="P5" i="4"/>
  <c r="O5" i="4"/>
  <c r="M5" i="4"/>
  <c r="L5" i="4"/>
  <c r="V3" i="4"/>
  <c r="T3" i="4"/>
  <c r="R3" i="4"/>
  <c r="Q3" i="4"/>
  <c r="O3" i="4"/>
  <c r="M3" i="4"/>
  <c r="L3" i="4"/>
  <c r="V6" i="4"/>
  <c r="T6" i="4"/>
  <c r="R6" i="4"/>
  <c r="Q6" i="4"/>
  <c r="O6" i="4"/>
  <c r="M6" i="4"/>
  <c r="L6" i="4"/>
  <c r="V31" i="2"/>
  <c r="T31" i="2"/>
  <c r="R31" i="2"/>
  <c r="Q31" i="2"/>
  <c r="O31" i="2"/>
  <c r="M31" i="2"/>
  <c r="L31" i="2"/>
  <c r="V33" i="2"/>
  <c r="T33" i="2"/>
  <c r="R33" i="2"/>
  <c r="Q33" i="2"/>
  <c r="P33" i="2"/>
  <c r="O33" i="2"/>
  <c r="N33" i="2"/>
  <c r="M33" i="2"/>
  <c r="L33" i="2"/>
  <c r="V9" i="2"/>
  <c r="T9" i="2"/>
  <c r="R9" i="2"/>
  <c r="Q9" i="2"/>
  <c r="O9" i="2"/>
  <c r="M9" i="2"/>
  <c r="L9" i="2"/>
  <c r="V29" i="2"/>
  <c r="T29" i="2"/>
  <c r="R29" i="2"/>
  <c r="Q29" i="2"/>
  <c r="P29" i="2"/>
  <c r="O29" i="2"/>
  <c r="N29" i="2"/>
  <c r="M29" i="2"/>
  <c r="L29" i="2"/>
  <c r="V8" i="2"/>
  <c r="U8" i="2"/>
  <c r="T8" i="2"/>
  <c r="S8" i="2"/>
  <c r="R8" i="2"/>
  <c r="Q8" i="2"/>
  <c r="O8" i="2"/>
  <c r="M8" i="2"/>
  <c r="L8" i="2"/>
  <c r="V7" i="2"/>
  <c r="U7" i="2"/>
  <c r="T7" i="2"/>
  <c r="S7" i="2"/>
  <c r="R7" i="2"/>
  <c r="Q7" i="2"/>
  <c r="O7" i="2"/>
  <c r="M7" i="2"/>
  <c r="L7" i="2"/>
  <c r="V20" i="2"/>
  <c r="T20" i="2"/>
  <c r="R20" i="2"/>
  <c r="Q20" i="2"/>
  <c r="P20" i="2"/>
  <c r="O20" i="2"/>
  <c r="N20" i="2"/>
  <c r="M20" i="2"/>
  <c r="L20" i="2"/>
  <c r="V15" i="2"/>
  <c r="T15" i="2"/>
  <c r="R15" i="2"/>
  <c r="Q15" i="2"/>
  <c r="O15" i="2"/>
  <c r="N15" i="2"/>
  <c r="M15" i="2"/>
  <c r="L15" i="2"/>
  <c r="V14" i="2"/>
  <c r="T14" i="2"/>
  <c r="R14" i="2"/>
  <c r="Q14" i="2"/>
  <c r="O14" i="2"/>
  <c r="M14" i="2"/>
  <c r="L14" i="2"/>
  <c r="V19" i="2"/>
  <c r="T19" i="2"/>
  <c r="R19" i="2"/>
  <c r="Q19" i="2"/>
  <c r="O19" i="2"/>
  <c r="M19" i="2"/>
  <c r="L19" i="2"/>
  <c r="V13" i="2"/>
  <c r="T13" i="2"/>
  <c r="R13" i="2"/>
  <c r="Q13" i="2"/>
  <c r="O13" i="2"/>
  <c r="M13" i="2"/>
  <c r="L13" i="2"/>
  <c r="V22" i="2"/>
  <c r="T22" i="2"/>
  <c r="R22" i="2"/>
  <c r="Q22" i="2"/>
  <c r="O22" i="2"/>
  <c r="N22" i="2"/>
  <c r="M22" i="2"/>
  <c r="L22" i="2"/>
  <c r="V30" i="2"/>
  <c r="T30" i="2"/>
  <c r="R30" i="2"/>
  <c r="Q30" i="2"/>
  <c r="P30" i="2"/>
  <c r="O30" i="2"/>
  <c r="N30" i="2"/>
  <c r="M30" i="2"/>
  <c r="L30" i="2"/>
  <c r="V25" i="2"/>
  <c r="T25" i="2"/>
  <c r="R25" i="2"/>
  <c r="Q25" i="2"/>
  <c r="O25" i="2"/>
  <c r="M25" i="2"/>
  <c r="L25" i="2"/>
  <c r="V43" i="2"/>
  <c r="T43" i="2"/>
  <c r="R43" i="2"/>
  <c r="Q43" i="2"/>
  <c r="O43" i="2"/>
  <c r="M43" i="2"/>
  <c r="L43" i="2"/>
  <c r="V21" i="2"/>
  <c r="T21" i="2"/>
  <c r="R21" i="2"/>
  <c r="Q21" i="2"/>
  <c r="O21" i="2"/>
  <c r="N21" i="2"/>
  <c r="M21" i="2"/>
  <c r="L21" i="2"/>
  <c r="V27" i="2"/>
  <c r="T27" i="2"/>
  <c r="R27" i="2"/>
  <c r="Q27" i="2"/>
  <c r="O27" i="2"/>
  <c r="M27" i="2"/>
  <c r="L27" i="2"/>
  <c r="V16" i="2"/>
  <c r="T16" i="2"/>
  <c r="R16" i="2"/>
  <c r="Q16" i="2"/>
  <c r="O16" i="2"/>
  <c r="M16" i="2"/>
  <c r="L16" i="2"/>
  <c r="V32" i="2"/>
  <c r="T32" i="2"/>
  <c r="R32" i="2"/>
  <c r="Q32" i="2"/>
  <c r="O32" i="2"/>
  <c r="M32" i="2"/>
  <c r="L32" i="2"/>
  <c r="V42" i="2"/>
  <c r="T42" i="2"/>
  <c r="R42" i="2"/>
  <c r="Q42" i="2"/>
  <c r="P42" i="2"/>
  <c r="O42" i="2"/>
  <c r="N42" i="2"/>
  <c r="M42" i="2"/>
  <c r="L42" i="2"/>
  <c r="V45" i="2"/>
  <c r="T45" i="2"/>
  <c r="R45" i="2"/>
  <c r="Q45" i="2"/>
  <c r="P45" i="2"/>
  <c r="O45" i="2"/>
  <c r="N45" i="2"/>
  <c r="M45" i="2"/>
  <c r="L45" i="2"/>
  <c r="V34" i="2"/>
  <c r="T34" i="2"/>
  <c r="R34" i="2"/>
  <c r="Q34" i="2"/>
  <c r="O34" i="2"/>
  <c r="M34" i="2"/>
  <c r="L34" i="2"/>
  <c r="V17" i="2"/>
  <c r="T17" i="2"/>
  <c r="R17" i="2"/>
  <c r="Q17" i="2"/>
  <c r="O17" i="2"/>
  <c r="M17" i="2"/>
  <c r="L17" i="2"/>
  <c r="V18" i="2"/>
  <c r="T18" i="2"/>
  <c r="R18" i="2"/>
  <c r="Q18" i="2"/>
  <c r="P18" i="2"/>
  <c r="O18" i="2"/>
  <c r="N18" i="2"/>
  <c r="M18" i="2"/>
  <c r="L18" i="2"/>
  <c r="V41" i="2"/>
  <c r="T41" i="2"/>
  <c r="R41" i="2"/>
  <c r="Q41" i="2"/>
  <c r="O41" i="2"/>
  <c r="M41" i="2"/>
  <c r="L41" i="2"/>
  <c r="V37" i="2"/>
  <c r="T37" i="2"/>
  <c r="R37" i="2"/>
  <c r="Q37" i="2"/>
  <c r="O37" i="2"/>
  <c r="M37" i="2"/>
  <c r="L37" i="2"/>
  <c r="V39" i="2"/>
  <c r="T39" i="2"/>
  <c r="R39" i="2"/>
  <c r="Q39" i="2"/>
  <c r="O39" i="2"/>
  <c r="M39" i="2"/>
  <c r="L39" i="2"/>
  <c r="V38" i="2"/>
  <c r="T38" i="2"/>
  <c r="R38" i="2"/>
  <c r="Q38" i="2"/>
  <c r="P38" i="2"/>
  <c r="O38" i="2"/>
  <c r="N38" i="2"/>
  <c r="M38" i="2"/>
  <c r="L38" i="2"/>
  <c r="V26" i="2"/>
  <c r="T26" i="2"/>
  <c r="R26" i="2"/>
  <c r="Q26" i="2"/>
  <c r="O26" i="2"/>
  <c r="N26" i="2"/>
  <c r="M26" i="2"/>
  <c r="L26" i="2"/>
  <c r="V46" i="2"/>
  <c r="T46" i="2"/>
  <c r="R46" i="2"/>
  <c r="Q46" i="2"/>
  <c r="P46" i="2"/>
  <c r="O46" i="2"/>
  <c r="N46" i="2"/>
  <c r="M46" i="2"/>
  <c r="L46" i="2"/>
  <c r="V44" i="2"/>
  <c r="T44" i="2"/>
  <c r="R44" i="2"/>
  <c r="Q44" i="2"/>
  <c r="O44" i="2"/>
  <c r="N44" i="2"/>
  <c r="M44" i="2"/>
  <c r="L44" i="2"/>
  <c r="V24" i="2"/>
  <c r="T24" i="2"/>
  <c r="R24" i="2"/>
  <c r="Q24" i="2"/>
  <c r="P24" i="2"/>
  <c r="O24" i="2"/>
  <c r="N24" i="2"/>
  <c r="M24" i="2"/>
  <c r="L24" i="2"/>
  <c r="V4" i="2"/>
  <c r="U4" i="2"/>
  <c r="T4" i="2"/>
  <c r="S4" i="2"/>
  <c r="R4" i="2"/>
  <c r="Q4" i="2"/>
  <c r="O4" i="2"/>
  <c r="M4" i="2"/>
  <c r="L4" i="2"/>
  <c r="V3" i="2"/>
  <c r="T3" i="2"/>
  <c r="R3" i="2"/>
  <c r="Q3" i="2"/>
  <c r="O3" i="2"/>
  <c r="M3" i="2"/>
  <c r="L3" i="2"/>
  <c r="V10" i="2"/>
  <c r="U10" i="2"/>
  <c r="T10" i="2"/>
  <c r="S10" i="2"/>
  <c r="R10" i="2"/>
  <c r="Q10" i="2"/>
  <c r="O10" i="2"/>
  <c r="M10" i="2"/>
  <c r="L10" i="2"/>
  <c r="V40" i="2"/>
  <c r="U40" i="2"/>
  <c r="T40" i="2"/>
  <c r="S40" i="2"/>
  <c r="R40" i="2"/>
  <c r="Q40" i="2"/>
  <c r="O40" i="2"/>
  <c r="M40" i="2"/>
  <c r="L40" i="2"/>
  <c r="V5" i="2"/>
  <c r="T5" i="2"/>
  <c r="R5" i="2"/>
  <c r="Q5" i="2"/>
  <c r="O5" i="2"/>
  <c r="M5" i="2"/>
  <c r="L5" i="2"/>
  <c r="V12" i="2"/>
  <c r="U12" i="2"/>
  <c r="T12" i="2"/>
  <c r="S12" i="2"/>
  <c r="R12" i="2"/>
  <c r="Q12" i="2"/>
  <c r="O12" i="2"/>
  <c r="M12" i="2"/>
  <c r="L12" i="2"/>
  <c r="V23" i="2"/>
  <c r="T23" i="2"/>
  <c r="R23" i="2"/>
  <c r="Q23" i="2"/>
  <c r="O23" i="2"/>
  <c r="M23" i="2"/>
  <c r="L23" i="2"/>
  <c r="V11" i="2"/>
  <c r="T11" i="2"/>
  <c r="R11" i="2"/>
  <c r="Q11" i="2"/>
  <c r="O11" i="2"/>
  <c r="M11" i="2"/>
  <c r="L11" i="2"/>
  <c r="V28" i="2"/>
  <c r="T28" i="2"/>
  <c r="S28" i="2"/>
  <c r="R28" i="2"/>
  <c r="Q28" i="2"/>
  <c r="O28" i="2"/>
  <c r="M28" i="2"/>
  <c r="L28" i="2"/>
  <c r="V6" i="2"/>
  <c r="U6" i="2"/>
  <c r="T6" i="2"/>
  <c r="S6" i="2"/>
  <c r="R6" i="2"/>
  <c r="Q6" i="2"/>
  <c r="O6" i="2"/>
  <c r="M6" i="2"/>
  <c r="L6" i="2"/>
  <c r="K31" i="2"/>
  <c r="K33" i="2"/>
  <c r="K9" i="2"/>
  <c r="K29" i="2"/>
  <c r="K8" i="2"/>
  <c r="K7" i="2"/>
  <c r="K20" i="2"/>
  <c r="K15" i="2"/>
  <c r="K14" i="2"/>
  <c r="K19" i="2"/>
  <c r="K13" i="2"/>
  <c r="K22" i="2"/>
  <c r="K30" i="2"/>
  <c r="K25" i="2"/>
  <c r="K43" i="2"/>
  <c r="K21" i="2"/>
  <c r="K27" i="2"/>
  <c r="K16" i="2"/>
  <c r="K32" i="2"/>
  <c r="K42" i="2"/>
  <c r="K45" i="2"/>
  <c r="K34" i="2"/>
  <c r="K17" i="2"/>
  <c r="K18" i="2"/>
  <c r="K41" i="2"/>
  <c r="K37" i="2"/>
  <c r="K39" i="2"/>
  <c r="K38" i="2"/>
  <c r="K26" i="2"/>
  <c r="K46" i="2"/>
  <c r="K44" i="2"/>
  <c r="K24" i="2"/>
  <c r="K4" i="2"/>
  <c r="K3" i="2"/>
  <c r="K10" i="2"/>
  <c r="K40" i="2"/>
  <c r="K5" i="2"/>
  <c r="K12" i="2"/>
  <c r="K23" i="2"/>
  <c r="K11" i="2"/>
  <c r="K28" i="2"/>
  <c r="K6" i="2"/>
  <c r="J31" i="2"/>
  <c r="E31" i="2"/>
  <c r="D31" i="2"/>
  <c r="J33" i="2"/>
  <c r="E33" i="2"/>
  <c r="D33" i="2"/>
  <c r="J9" i="2"/>
  <c r="E9" i="2"/>
  <c r="D9" i="2"/>
  <c r="J29" i="2"/>
  <c r="E29" i="2"/>
  <c r="D29" i="2"/>
  <c r="J8" i="2"/>
  <c r="E8" i="2"/>
  <c r="D8" i="2"/>
  <c r="J7" i="2"/>
  <c r="E7" i="2"/>
  <c r="D7" i="2"/>
  <c r="J20" i="2"/>
  <c r="E20" i="2"/>
  <c r="D20" i="2"/>
  <c r="J15" i="2"/>
  <c r="E15" i="2"/>
  <c r="D15" i="2"/>
  <c r="J14" i="2"/>
  <c r="E14" i="2"/>
  <c r="D14" i="2"/>
  <c r="J19" i="2"/>
  <c r="E19" i="2"/>
  <c r="D19" i="2"/>
  <c r="J13" i="2"/>
  <c r="E13" i="2"/>
  <c r="D13" i="2"/>
  <c r="J22" i="2"/>
  <c r="E22" i="2"/>
  <c r="D22" i="2"/>
  <c r="J30" i="2"/>
  <c r="E30" i="2"/>
  <c r="D30" i="2"/>
  <c r="J25" i="2"/>
  <c r="E25" i="2"/>
  <c r="D25" i="2"/>
  <c r="J43" i="2"/>
  <c r="E43" i="2"/>
  <c r="D43" i="2"/>
  <c r="J21" i="2"/>
  <c r="E21" i="2"/>
  <c r="D21" i="2"/>
  <c r="J27" i="2"/>
  <c r="E27" i="2"/>
  <c r="D27" i="2"/>
  <c r="J16" i="2"/>
  <c r="E16" i="2"/>
  <c r="D16" i="2"/>
  <c r="J32" i="2"/>
  <c r="E32" i="2"/>
  <c r="D32" i="2"/>
  <c r="J42" i="2"/>
  <c r="E42" i="2"/>
  <c r="D42" i="2"/>
  <c r="J45" i="2"/>
  <c r="E45" i="2"/>
  <c r="D45" i="2"/>
  <c r="J34" i="2"/>
  <c r="E34" i="2"/>
  <c r="D34" i="2"/>
  <c r="J17" i="2"/>
  <c r="E17" i="2"/>
  <c r="D17" i="2"/>
  <c r="J18" i="2"/>
  <c r="E18" i="2"/>
  <c r="D18" i="2"/>
  <c r="J41" i="2"/>
  <c r="E41" i="2"/>
  <c r="D41" i="2"/>
  <c r="J37" i="2"/>
  <c r="E37" i="2"/>
  <c r="D37" i="2"/>
  <c r="J39" i="2"/>
  <c r="E39" i="2"/>
  <c r="D39" i="2"/>
  <c r="J38" i="2"/>
  <c r="E38" i="2"/>
  <c r="D38" i="2"/>
  <c r="J26" i="2"/>
  <c r="E26" i="2"/>
  <c r="D26" i="2"/>
  <c r="J46" i="2"/>
  <c r="E46" i="2"/>
  <c r="D46" i="2"/>
  <c r="J44" i="2"/>
  <c r="E44" i="2"/>
  <c r="D44" i="2"/>
  <c r="J24" i="2"/>
  <c r="E24" i="2"/>
  <c r="D24" i="2"/>
  <c r="J4" i="2"/>
  <c r="E4" i="2"/>
  <c r="D4" i="2"/>
  <c r="J3" i="2"/>
  <c r="E3" i="2"/>
  <c r="D3" i="2"/>
  <c r="J10" i="2"/>
  <c r="E10" i="2"/>
  <c r="D10" i="2"/>
  <c r="J40" i="2"/>
  <c r="E40" i="2"/>
  <c r="D40" i="2"/>
  <c r="J5" i="2"/>
  <c r="E5" i="2"/>
  <c r="D5" i="2"/>
  <c r="J12" i="2"/>
  <c r="E12" i="2"/>
  <c r="D12" i="2"/>
  <c r="J23" i="2"/>
  <c r="E23" i="2"/>
  <c r="D23" i="2"/>
  <c r="J11" i="2"/>
  <c r="E11" i="2"/>
  <c r="D11" i="2"/>
  <c r="J28" i="2"/>
  <c r="E28" i="2"/>
  <c r="D28" i="2"/>
  <c r="J6" i="2"/>
  <c r="E6" i="2"/>
  <c r="D6" i="2"/>
  <c r="U91" i="1"/>
  <c r="U3" i="7" s="1"/>
  <c r="S91" i="1"/>
  <c r="S3" i="7" s="1"/>
  <c r="U63" i="1"/>
  <c r="U31" i="2" s="1"/>
  <c r="S63" i="1"/>
  <c r="S31" i="2" s="1"/>
  <c r="P63" i="1"/>
  <c r="P31" i="2" s="1"/>
  <c r="N63" i="1"/>
  <c r="N31" i="2" s="1"/>
  <c r="W42" i="1"/>
  <c r="W18" i="2" s="1"/>
  <c r="A18" i="2" s="1"/>
  <c r="W41" i="1"/>
  <c r="W17" i="2" s="1"/>
  <c r="A17" i="2" s="1"/>
  <c r="W40" i="1"/>
  <c r="W16" i="2" s="1"/>
  <c r="A16" i="2" s="1"/>
  <c r="W50" i="1"/>
  <c r="W11" i="6" s="1"/>
  <c r="A11" i="6" s="1"/>
  <c r="W45" i="1"/>
  <c r="W21" i="2" s="1"/>
  <c r="A21" i="2" s="1"/>
  <c r="W46" i="1"/>
  <c r="W3" i="4" s="1"/>
  <c r="A3" i="4" s="1"/>
  <c r="W51" i="1"/>
  <c r="W12" i="6" s="1"/>
  <c r="A12" i="6" s="1"/>
  <c r="W49" i="1"/>
  <c r="W10" i="6" s="1"/>
  <c r="A10" i="6" s="1"/>
  <c r="W37" i="1"/>
  <c r="W13" i="2" s="1"/>
  <c r="A13" i="2" s="1"/>
  <c r="W52" i="1"/>
  <c r="W13" i="6" s="1"/>
  <c r="A13" i="6" s="1"/>
  <c r="W43" i="1"/>
  <c r="W19" i="2" s="1"/>
  <c r="A19" i="2" s="1"/>
  <c r="W38" i="1"/>
  <c r="W14" i="2" s="1"/>
  <c r="A14" i="2" s="1"/>
  <c r="W14" i="1"/>
  <c r="W6" i="5" s="1"/>
  <c r="A6" i="5" s="1"/>
  <c r="W24" i="1"/>
  <c r="W4" i="11" s="1"/>
  <c r="A4" i="11" s="1"/>
  <c r="W39" i="1"/>
  <c r="W15" i="2" s="1"/>
  <c r="A15" i="2" s="1"/>
  <c r="W44" i="1"/>
  <c r="W20" i="2" s="1"/>
  <c r="A20" i="2" s="1"/>
  <c r="W6" i="1"/>
  <c r="W7" i="2" s="1"/>
  <c r="A7" i="2" s="1"/>
  <c r="W7" i="1"/>
  <c r="W8" i="2" s="1"/>
  <c r="A8" i="2" s="1"/>
  <c r="W29" i="1"/>
  <c r="W4" i="26" s="1"/>
  <c r="A4" i="26" s="1"/>
  <c r="W8" i="1"/>
  <c r="W9" i="2" s="1"/>
  <c r="A9" i="2" s="1"/>
  <c r="W30" i="1"/>
  <c r="W5" i="26" s="1"/>
  <c r="A5" i="26" s="1"/>
  <c r="W28" i="1"/>
  <c r="W3" i="26" s="1"/>
  <c r="A3" i="26" s="1"/>
  <c r="W25" i="1"/>
  <c r="W21" i="1"/>
  <c r="W3" i="8" s="1"/>
  <c r="A3" i="8" s="1"/>
  <c r="W10" i="1"/>
  <c r="W11" i="2" s="1"/>
  <c r="A11" i="2" s="1"/>
  <c r="W26" i="1"/>
  <c r="W4" i="12" s="1"/>
  <c r="A4" i="12" s="1"/>
  <c r="W12" i="1"/>
  <c r="W4" i="5" s="1"/>
  <c r="A4" i="5" s="1"/>
  <c r="W27" i="1"/>
  <c r="W12" i="2" s="1"/>
  <c r="A12" i="2" s="1"/>
  <c r="W4" i="1"/>
  <c r="W5" i="2" s="1"/>
  <c r="A5" i="2" s="1"/>
  <c r="W16" i="1"/>
  <c r="W3" i="6" s="1"/>
  <c r="A3" i="6" s="1"/>
  <c r="W19" i="1"/>
  <c r="W6" i="6" s="1"/>
  <c r="A6" i="6" s="1"/>
  <c r="W23" i="1"/>
  <c r="W3" i="11" s="1"/>
  <c r="A3" i="11" s="1"/>
  <c r="W32" i="1"/>
  <c r="W7" i="26" s="1"/>
  <c r="A7" i="26" s="1"/>
  <c r="W9" i="1"/>
  <c r="W10" i="2" s="1"/>
  <c r="A10" i="2" s="1"/>
  <c r="W35" i="1"/>
  <c r="W3" i="14" s="1"/>
  <c r="A3" i="14" s="1"/>
  <c r="W36" i="1"/>
  <c r="W3" i="2" s="1"/>
  <c r="A3" i="2" s="1"/>
  <c r="W17" i="1"/>
  <c r="W4" i="6" s="1"/>
  <c r="A4" i="6" s="1"/>
  <c r="W15" i="1"/>
  <c r="W7" i="5" s="1"/>
  <c r="A7" i="5" s="1"/>
  <c r="W22" i="1"/>
  <c r="W3" i="9" s="1"/>
  <c r="A3" i="9" s="1"/>
  <c r="W31" i="1"/>
  <c r="W6" i="26" s="1"/>
  <c r="A6" i="26" s="1"/>
  <c r="W33" i="1"/>
  <c r="W8" i="26" s="1"/>
  <c r="A8" i="26" s="1"/>
  <c r="W18" i="1"/>
  <c r="W5" i="6" s="1"/>
  <c r="A5" i="6" s="1"/>
  <c r="W34" i="1"/>
  <c r="W9" i="26" s="1"/>
  <c r="A9" i="26" s="1"/>
  <c r="W3" i="1"/>
  <c r="W4" i="2" s="1"/>
  <c r="A4" i="2" s="1"/>
  <c r="W13" i="1"/>
  <c r="W5" i="5" s="1"/>
  <c r="A5" i="5" s="1"/>
  <c r="W11" i="1"/>
  <c r="W3" i="5" s="1"/>
  <c r="A3" i="5" s="1"/>
  <c r="W20" i="1"/>
  <c r="W7" i="6" s="1"/>
  <c r="A7" i="6" s="1"/>
  <c r="W47" i="1"/>
  <c r="W8" i="6" s="1"/>
  <c r="A8" i="6" s="1"/>
  <c r="W48" i="1"/>
  <c r="W9" i="6" s="1"/>
  <c r="A9" i="6" s="1"/>
  <c r="W53" i="1"/>
  <c r="W10" i="26" s="1"/>
  <c r="A10" i="26" s="1"/>
  <c r="W2" i="1"/>
  <c r="W5" i="1"/>
  <c r="W6" i="2" s="1"/>
  <c r="A6" i="2" s="1"/>
  <c r="S103" i="1"/>
  <c r="S9" i="11" s="1"/>
  <c r="B13" i="23"/>
  <c r="U90" i="1"/>
  <c r="U19" i="6" s="1"/>
  <c r="S90" i="1"/>
  <c r="S19" i="6" s="1"/>
  <c r="P90" i="1"/>
  <c r="P19" i="6" s="1"/>
  <c r="N90" i="1"/>
  <c r="N19" i="6" s="1"/>
  <c r="U57" i="1"/>
  <c r="U25" i="2" s="1"/>
  <c r="S57" i="1"/>
  <c r="S25" i="2" s="1"/>
  <c r="W3" i="12" l="1"/>
  <c r="A3" i="12" s="1"/>
  <c r="P57" i="1"/>
  <c r="P25" i="2" s="1"/>
  <c r="U54" i="1" l="1"/>
  <c r="U22" i="2" s="1"/>
  <c r="S54" i="1"/>
  <c r="S22" i="2" s="1"/>
  <c r="P54" i="1"/>
  <c r="P22" i="2" s="1"/>
  <c r="U92" i="1" l="1"/>
  <c r="U4" i="8" s="1"/>
  <c r="S92" i="1"/>
  <c r="S4" i="8" s="1"/>
  <c r="P92" i="1"/>
  <c r="P4" i="8" s="1"/>
  <c r="N92" i="1"/>
  <c r="N4" i="8" s="1"/>
  <c r="U52" i="1"/>
  <c r="U13" i="6" s="1"/>
  <c r="S52" i="1"/>
  <c r="S13" i="6" s="1"/>
  <c r="P52" i="1"/>
  <c r="P13" i="6" s="1"/>
  <c r="N52" i="1"/>
  <c r="N13" i="6" s="1"/>
  <c r="U49" i="1"/>
  <c r="U10" i="6" s="1"/>
  <c r="S49" i="1"/>
  <c r="S10" i="6" s="1"/>
  <c r="P49" i="1"/>
  <c r="P10" i="6" s="1"/>
  <c r="N49" i="1"/>
  <c r="N10" i="6" s="1"/>
  <c r="U68" i="1"/>
  <c r="U33" i="2" s="1"/>
  <c r="S68" i="1"/>
  <c r="S33" i="2" s="1"/>
  <c r="P116" i="1" l="1"/>
  <c r="P17" i="26" s="1"/>
  <c r="N116" i="1"/>
  <c r="N17" i="26" s="1"/>
  <c r="U51" i="1" l="1"/>
  <c r="U12" i="6" s="1"/>
  <c r="S51" i="1"/>
  <c r="S12" i="6" s="1"/>
  <c r="B12" i="18" l="1"/>
  <c r="U82" i="1" l="1"/>
  <c r="U3" i="24" s="1"/>
  <c r="S82" i="1"/>
  <c r="S3" i="24" s="1"/>
  <c r="P82" i="1"/>
  <c r="P3" i="24" s="1"/>
  <c r="N82" i="1"/>
  <c r="N3" i="24" s="1"/>
  <c r="U45" i="1" l="1"/>
  <c r="U21" i="2" s="1"/>
  <c r="S45" i="1"/>
  <c r="S21" i="2" s="1"/>
  <c r="P45" i="1"/>
  <c r="P21" i="2" s="1"/>
  <c r="P117" i="1" l="1"/>
  <c r="P18" i="26" s="1"/>
  <c r="N117" i="1"/>
  <c r="N18" i="26" s="1"/>
  <c r="D17" i="17" l="1"/>
  <c r="D19" i="17"/>
  <c r="D10" i="17"/>
  <c r="J10" i="17"/>
  <c r="U103" i="1"/>
  <c r="U9" i="11" s="1"/>
  <c r="U74" i="1"/>
  <c r="U42" i="2" s="1"/>
  <c r="S74" i="1"/>
  <c r="S42" i="2" s="1"/>
  <c r="P120" i="1" l="1"/>
  <c r="P21" i="26" s="1"/>
  <c r="N120" i="1"/>
  <c r="N21" i="26" s="1"/>
  <c r="U69" i="1" l="1"/>
  <c r="U37" i="2" s="1"/>
  <c r="S69" i="1"/>
  <c r="S37" i="2" s="1"/>
  <c r="P69" i="1"/>
  <c r="P37" i="2" s="1"/>
  <c r="N69" i="1"/>
  <c r="N37" i="2" s="1"/>
  <c r="P101" i="1" l="1"/>
  <c r="P7" i="11" s="1"/>
  <c r="N101" i="1"/>
  <c r="N7" i="11" s="1"/>
  <c r="P6" i="1" l="1"/>
  <c r="P7" i="2" s="1"/>
  <c r="N6" i="1"/>
  <c r="N7" i="2" s="1"/>
  <c r="O23" i="26"/>
  <c r="M23" i="26"/>
  <c r="L23" i="26"/>
  <c r="O20" i="6"/>
  <c r="M20" i="6"/>
  <c r="L20" i="6"/>
  <c r="O8" i="5"/>
  <c r="M8" i="5"/>
  <c r="L8" i="5"/>
  <c r="O47" i="2"/>
  <c r="M47" i="2"/>
  <c r="L47" i="2"/>
  <c r="O122" i="1"/>
  <c r="M122" i="1"/>
  <c r="L122" i="1"/>
  <c r="U44" i="1"/>
  <c r="U20" i="2" s="1"/>
  <c r="S44" i="1"/>
  <c r="S20" i="2" s="1"/>
  <c r="P26" i="1"/>
  <c r="P4" i="12" s="1"/>
  <c r="N26" i="1"/>
  <c r="N4" i="12" s="1"/>
  <c r="P119" i="1" l="1"/>
  <c r="P20" i="26" s="1"/>
  <c r="N119" i="1"/>
  <c r="N20" i="26" s="1"/>
  <c r="P24" i="1" l="1"/>
  <c r="P4" i="11" s="1"/>
  <c r="N24" i="1"/>
  <c r="N4" i="11" s="1"/>
  <c r="S53" i="1" l="1"/>
  <c r="S10" i="26" s="1"/>
  <c r="N53" i="1"/>
  <c r="N10" i="26" s="1"/>
  <c r="U38" i="1" l="1"/>
  <c r="U14" i="2" s="1"/>
  <c r="S38" i="1"/>
  <c r="S14" i="2" s="1"/>
  <c r="P38" i="1"/>
  <c r="P14" i="2" s="1"/>
  <c r="N38" i="1"/>
  <c r="N14" i="2" s="1"/>
  <c r="P23" i="26" l="1"/>
  <c r="N23" i="26"/>
  <c r="O4" i="7" l="1"/>
  <c r="O15" i="11" l="1"/>
  <c r="M15" i="11"/>
  <c r="L15" i="11"/>
  <c r="N50" i="1" l="1"/>
  <c r="N11" i="6" s="1"/>
  <c r="U65" i="1" l="1"/>
  <c r="U34" i="2" s="1"/>
  <c r="S65" i="1"/>
  <c r="S34" i="2" s="1"/>
  <c r="P65" i="1"/>
  <c r="P34" i="2" s="1"/>
  <c r="N65" i="1"/>
  <c r="N34" i="2" s="1"/>
  <c r="M4" i="7" l="1"/>
  <c r="L4" i="7"/>
  <c r="P108" i="1" l="1"/>
  <c r="P14" i="11" s="1"/>
  <c r="N108" i="1"/>
  <c r="N14" i="11" s="1"/>
  <c r="U47" i="1"/>
  <c r="U8" i="6" s="1"/>
  <c r="S47" i="1"/>
  <c r="S8" i="6" s="1"/>
  <c r="P47" i="1"/>
  <c r="P8" i="6" s="1"/>
  <c r="N47" i="1"/>
  <c r="N8" i="6" s="1"/>
  <c r="P121" i="1"/>
  <c r="P22" i="26" s="1"/>
  <c r="N121" i="1"/>
  <c r="N22" i="26" s="1"/>
  <c r="P72" i="1" l="1"/>
  <c r="P40" i="2" s="1"/>
  <c r="N72" i="1"/>
  <c r="N40" i="2" s="1"/>
  <c r="P83" i="1" l="1"/>
  <c r="P4" i="24" s="1"/>
  <c r="N83" i="1"/>
  <c r="N4" i="24" s="1"/>
  <c r="U40" i="1"/>
  <c r="U16" i="2" s="1"/>
  <c r="S40" i="1"/>
  <c r="S16" i="2" s="1"/>
  <c r="P40" i="1"/>
  <c r="P16" i="2" s="1"/>
  <c r="N40" i="1"/>
  <c r="N16" i="2" s="1"/>
  <c r="U67" i="1" l="1"/>
  <c r="S67" i="1"/>
  <c r="U66" i="1"/>
  <c r="S66" i="1"/>
  <c r="P19" i="1"/>
  <c r="P6" i="6" s="1"/>
  <c r="N19" i="1"/>
  <c r="N6" i="6" s="1"/>
  <c r="U89" i="1" l="1"/>
  <c r="U18" i="6" s="1"/>
  <c r="S89" i="1"/>
  <c r="S18" i="6" s="1"/>
  <c r="O7" i="4" l="1"/>
  <c r="M7" i="4"/>
  <c r="L7" i="4"/>
  <c r="U39" i="1"/>
  <c r="U15" i="2" s="1"/>
  <c r="S39" i="1"/>
  <c r="S15" i="2" s="1"/>
  <c r="P39" i="1"/>
  <c r="P15" i="2" s="1"/>
  <c r="P27" i="1"/>
  <c r="P12" i="2" s="1"/>
  <c r="N27" i="1"/>
  <c r="N12" i="2" s="1"/>
  <c r="P21" i="1"/>
  <c r="P3" i="8" s="1"/>
  <c r="N21" i="1"/>
  <c r="N3" i="8" s="1"/>
  <c r="U53" i="1" l="1"/>
  <c r="U10" i="26" s="1"/>
  <c r="P53" i="1"/>
  <c r="P10" i="26" s="1"/>
  <c r="N43" i="1" l="1"/>
  <c r="N19" i="2" s="1"/>
  <c r="U43" i="1"/>
  <c r="U19" i="2" s="1"/>
  <c r="S43" i="1"/>
  <c r="S19" i="2" s="1"/>
  <c r="P43" i="1"/>
  <c r="P19" i="2" s="1"/>
  <c r="D8" i="18" l="1"/>
  <c r="D9" i="18"/>
  <c r="D10" i="18"/>
  <c r="D11" i="18"/>
  <c r="D6" i="18"/>
  <c r="P95" i="1" l="1"/>
  <c r="P5" i="9" s="1"/>
  <c r="N95" i="1"/>
  <c r="N5" i="9" s="1"/>
  <c r="O8" i="9"/>
  <c r="M8" i="9"/>
  <c r="L8" i="9"/>
  <c r="P105" i="1" l="1"/>
  <c r="P11" i="11" s="1"/>
  <c r="N105" i="1"/>
  <c r="N11" i="11" s="1"/>
  <c r="U36" i="1" l="1"/>
  <c r="U3" i="2" s="1"/>
  <c r="S36" i="1"/>
  <c r="S3" i="2" s="1"/>
  <c r="P36" i="1"/>
  <c r="P3" i="2" s="1"/>
  <c r="N36" i="1"/>
  <c r="N3" i="2" s="1"/>
  <c r="P109" i="1"/>
  <c r="P5" i="12" s="1"/>
  <c r="N109" i="1"/>
  <c r="N5" i="12" s="1"/>
  <c r="O6" i="12"/>
  <c r="M6" i="12"/>
  <c r="L6" i="12"/>
  <c r="P104" i="1" l="1"/>
  <c r="P10" i="11" s="1"/>
  <c r="N104" i="1"/>
  <c r="N10" i="11" s="1"/>
  <c r="U61" i="1"/>
  <c r="U29" i="2" s="1"/>
  <c r="S61" i="1"/>
  <c r="S29" i="2" s="1"/>
  <c r="O6" i="8" l="1"/>
  <c r="M6" i="8"/>
  <c r="L6" i="8"/>
  <c r="N41" i="1"/>
  <c r="N17" i="2" s="1"/>
  <c r="P87" i="1" l="1"/>
  <c r="P16" i="6" s="1"/>
  <c r="N87" i="1"/>
  <c r="N16" i="6" s="1"/>
  <c r="P107" i="1" l="1"/>
  <c r="P13" i="11" s="1"/>
  <c r="N107" i="1"/>
  <c r="N13" i="11" s="1"/>
  <c r="U106" i="1" l="1"/>
  <c r="U12" i="11" s="1"/>
  <c r="S106" i="1"/>
  <c r="S12" i="11" s="1"/>
  <c r="O6" i="24" l="1"/>
  <c r="M6" i="24"/>
  <c r="L6" i="24"/>
  <c r="N6" i="24" l="1"/>
  <c r="P6" i="24"/>
  <c r="O4" i="14" l="1"/>
  <c r="P6" i="12"/>
  <c r="N6" i="12"/>
  <c r="N20" i="6"/>
  <c r="N122" i="1"/>
  <c r="P122" i="1"/>
  <c r="N6" i="8" l="1"/>
  <c r="N8" i="9"/>
  <c r="P4" i="7"/>
  <c r="N4" i="7"/>
  <c r="P15" i="11"/>
  <c r="P47" i="2"/>
  <c r="N47" i="2"/>
  <c r="N15" i="11"/>
  <c r="P8" i="9"/>
  <c r="P6" i="8"/>
  <c r="P20" i="6"/>
  <c r="P34" i="1" l="1"/>
  <c r="P9" i="26" s="1"/>
  <c r="F7" i="22" l="1"/>
  <c r="F8" i="22"/>
  <c r="F9" i="22"/>
  <c r="F10" i="22"/>
  <c r="F11" i="22"/>
  <c r="F12" i="22"/>
  <c r="F13" i="22"/>
  <c r="F14" i="22"/>
  <c r="F15" i="22"/>
  <c r="F16" i="22"/>
  <c r="F17" i="22"/>
  <c r="F18" i="22"/>
  <c r="D7" i="22"/>
  <c r="D8" i="22"/>
  <c r="D9" i="22"/>
  <c r="D10" i="22"/>
  <c r="D11" i="22"/>
  <c r="D12" i="22"/>
  <c r="D13" i="22"/>
  <c r="D14" i="22"/>
  <c r="D15" i="22"/>
  <c r="D16" i="22"/>
  <c r="D17" i="22"/>
  <c r="D18" i="22"/>
  <c r="E22" i="22"/>
  <c r="C22" i="22"/>
  <c r="B22" i="22"/>
  <c r="F21" i="22"/>
  <c r="D21" i="22"/>
  <c r="F20" i="22"/>
  <c r="D20" i="22"/>
  <c r="F19" i="22"/>
  <c r="D19" i="22"/>
  <c r="F6" i="22"/>
  <c r="D6" i="22"/>
  <c r="P15" i="1"/>
  <c r="P7" i="5" s="1"/>
  <c r="N15" i="1"/>
  <c r="N7" i="5" s="1"/>
  <c r="D22" i="22" l="1"/>
  <c r="F22" i="22"/>
  <c r="P28" i="1"/>
  <c r="P3" i="26" s="1"/>
  <c r="N28" i="1"/>
  <c r="N3" i="26" s="1"/>
  <c r="U58" i="1"/>
  <c r="U26" i="2" s="1"/>
  <c r="S58" i="1"/>
  <c r="S26" i="2" s="1"/>
  <c r="P58" i="1"/>
  <c r="P26" i="2" s="1"/>
  <c r="F21" i="18" l="1"/>
  <c r="F22" i="18"/>
  <c r="F23" i="18"/>
  <c r="F24" i="18"/>
  <c r="D21" i="18"/>
  <c r="D22" i="18"/>
  <c r="D23" i="18"/>
  <c r="D24" i="18"/>
  <c r="C25" i="18"/>
  <c r="D19" i="18"/>
  <c r="C12" i="18"/>
  <c r="D12" i="18" s="1"/>
  <c r="E12" i="18"/>
  <c r="E25" i="18"/>
  <c r="B25" i="18"/>
  <c r="F19" i="18"/>
  <c r="N64" i="1"/>
  <c r="N32" i="2" s="1"/>
  <c r="F12" i="18" l="1"/>
  <c r="F25" i="18"/>
  <c r="D25" i="18"/>
  <c r="N75" i="1" l="1"/>
  <c r="N43" i="2" s="1"/>
  <c r="P75" i="1"/>
  <c r="P43" i="2" s="1"/>
  <c r="U42" i="1"/>
  <c r="U18" i="2" s="1"/>
  <c r="S42" i="1"/>
  <c r="S18" i="2" s="1"/>
  <c r="D7" i="16"/>
  <c r="D6" i="16"/>
  <c r="E17" i="16"/>
  <c r="C8" i="16"/>
  <c r="E8" i="16"/>
  <c r="B17" i="16"/>
  <c r="B8" i="16"/>
  <c r="F17" i="16" l="1"/>
  <c r="D8" i="16"/>
  <c r="F8" i="16"/>
  <c r="C17" i="3" l="1"/>
  <c r="E17" i="3"/>
  <c r="B17" i="3"/>
  <c r="F17" i="3" l="1"/>
  <c r="D17" i="3"/>
  <c r="E13" i="23"/>
  <c r="C13" i="23"/>
  <c r="F11" i="23"/>
  <c r="D11" i="23"/>
  <c r="E17" i="15"/>
  <c r="C17" i="15"/>
  <c r="B17" i="15"/>
  <c r="C8" i="15"/>
  <c r="E8" i="15"/>
  <c r="B8" i="15"/>
  <c r="F9" i="23"/>
  <c r="D9" i="23"/>
  <c r="F12" i="23"/>
  <c r="D12" i="23"/>
  <c r="F10" i="23"/>
  <c r="D10" i="23"/>
  <c r="D17" i="15" l="1"/>
  <c r="D8" i="15"/>
  <c r="F17" i="15"/>
  <c r="F8" i="15"/>
  <c r="D13" i="23"/>
  <c r="F13" i="23"/>
  <c r="F16" i="3"/>
  <c r="D16" i="3"/>
  <c r="F15" i="3"/>
  <c r="D15" i="3"/>
  <c r="F9" i="3"/>
  <c r="F8" i="3"/>
  <c r="F11" i="18" l="1"/>
  <c r="F10" i="18"/>
  <c r="F9" i="18"/>
  <c r="F8" i="18"/>
  <c r="F6" i="18"/>
  <c r="F16" i="16"/>
  <c r="F15" i="16"/>
  <c r="F7" i="16"/>
  <c r="F6" i="16"/>
  <c r="F16" i="15"/>
  <c r="D16" i="15"/>
  <c r="F15" i="15"/>
  <c r="D15" i="15"/>
  <c r="F7" i="15"/>
  <c r="D7" i="15"/>
  <c r="F6" i="15"/>
  <c r="D6" i="15"/>
  <c r="U20" i="1" l="1"/>
  <c r="U7" i="6" s="1"/>
  <c r="S20" i="1"/>
  <c r="S7" i="6" s="1"/>
  <c r="P20" i="1"/>
  <c r="P7" i="6" s="1"/>
  <c r="N20" i="1"/>
  <c r="N7" i="6" s="1"/>
  <c r="P3" i="1"/>
  <c r="P4" i="2" s="1"/>
  <c r="N3" i="1"/>
  <c r="N4" i="2" s="1"/>
  <c r="M4" i="14" l="1"/>
  <c r="L4" i="14"/>
  <c r="L4" i="10"/>
  <c r="N8" i="5"/>
  <c r="N4" i="14" l="1"/>
  <c r="N7" i="4"/>
  <c r="P7" i="4"/>
  <c r="P4" i="14"/>
  <c r="O4" i="10"/>
  <c r="P8" i="5"/>
  <c r="P4" i="10" l="1"/>
  <c r="U84" i="1"/>
  <c r="U5" i="24" s="1"/>
  <c r="S84" i="1"/>
  <c r="S5" i="24" s="1"/>
  <c r="P84" i="1"/>
  <c r="P5" i="24" s="1"/>
  <c r="N84" i="1"/>
  <c r="N5" i="24" s="1"/>
  <c r="P102" i="1"/>
  <c r="P8" i="11" s="1"/>
  <c r="N102" i="1"/>
  <c r="N8" i="11" s="1"/>
  <c r="P5" i="1"/>
  <c r="P6" i="2" s="1"/>
  <c r="N5" i="1"/>
  <c r="N6" i="2" s="1"/>
  <c r="U71" i="1"/>
  <c r="U39" i="2" s="1"/>
  <c r="S71" i="1"/>
  <c r="S39" i="2" s="1"/>
  <c r="P71" i="1"/>
  <c r="P39" i="2" s="1"/>
  <c r="N71" i="1"/>
  <c r="N39" i="2" s="1"/>
  <c r="U78" i="1"/>
  <c r="U46" i="2" s="1"/>
  <c r="S78" i="1"/>
  <c r="S46" i="2" s="1"/>
  <c r="U77" i="1"/>
  <c r="U45" i="2" s="1"/>
  <c r="S77" i="1"/>
  <c r="S45" i="2" s="1"/>
  <c r="P18" i="1"/>
  <c r="P5" i="6" s="1"/>
  <c r="N18" i="1"/>
  <c r="N5" i="6" s="1"/>
  <c r="U48" i="1"/>
  <c r="U9" i="6" s="1"/>
  <c r="S48" i="1"/>
  <c r="S9" i="6" s="1"/>
  <c r="P48" i="1"/>
  <c r="P9" i="6" s="1"/>
  <c r="U4" i="1"/>
  <c r="U5" i="2" s="1"/>
  <c r="S4" i="1"/>
  <c r="S5" i="2" s="1"/>
  <c r="P4" i="1"/>
  <c r="P5" i="2" s="1"/>
  <c r="N4" i="1"/>
  <c r="N5" i="2" s="1"/>
  <c r="U81" i="1"/>
  <c r="U6" i="4" s="1"/>
  <c r="S81" i="1"/>
  <c r="S6" i="4" s="1"/>
  <c r="P81" i="1"/>
  <c r="P6" i="4" s="1"/>
  <c r="N81" i="1"/>
  <c r="N6" i="4" s="1"/>
  <c r="P22" i="1"/>
  <c r="P3" i="9" s="1"/>
  <c r="N22" i="1"/>
  <c r="N3" i="9" s="1"/>
  <c r="U60" i="1"/>
  <c r="U28" i="2" s="1"/>
  <c r="P60" i="1"/>
  <c r="P28" i="2" s="1"/>
  <c r="N60" i="1"/>
  <c r="N28" i="2" s="1"/>
  <c r="U59" i="1"/>
  <c r="U27" i="2" s="1"/>
  <c r="S59" i="1"/>
  <c r="S27" i="2" s="1"/>
  <c r="P59" i="1"/>
  <c r="P27" i="2" s="1"/>
  <c r="N59" i="1"/>
  <c r="N27" i="2" s="1"/>
  <c r="N57" i="1"/>
  <c r="N25" i="2" s="1"/>
  <c r="P13" i="1"/>
  <c r="P5" i="5" s="1"/>
  <c r="N13" i="1"/>
  <c r="N5" i="5" s="1"/>
  <c r="P23" i="1"/>
  <c r="P3" i="11" s="1"/>
  <c r="N23" i="1"/>
  <c r="N3" i="11" s="1"/>
  <c r="U75" i="1"/>
  <c r="U43" i="2" s="1"/>
  <c r="S75" i="1"/>
  <c r="S43" i="2" s="1"/>
  <c r="P35" i="1"/>
  <c r="P3" i="14" s="1"/>
  <c r="N35" i="1"/>
  <c r="N3" i="14" s="1"/>
  <c r="U73" i="1"/>
  <c r="U41" i="2" s="1"/>
  <c r="S73" i="1"/>
  <c r="S41" i="2" s="1"/>
  <c r="P73" i="1"/>
  <c r="P41" i="2" s="1"/>
  <c r="N73" i="1"/>
  <c r="N41" i="2" s="1"/>
  <c r="U46" i="1"/>
  <c r="U3" i="4" s="1"/>
  <c r="S46" i="1"/>
  <c r="S3" i="4" s="1"/>
  <c r="P46" i="1"/>
  <c r="P3" i="4" s="1"/>
  <c r="N46" i="1"/>
  <c r="N3" i="4" s="1"/>
  <c r="U62" i="1"/>
  <c r="U30" i="2" s="1"/>
  <c r="S62" i="1"/>
  <c r="S30" i="2" s="1"/>
  <c r="P7" i="1"/>
  <c r="P8" i="2" s="1"/>
  <c r="N7" i="1"/>
  <c r="N8" i="2" s="1"/>
  <c r="U70" i="1"/>
  <c r="U38" i="2" s="1"/>
  <c r="S70" i="1"/>
  <c r="S38" i="2" s="1"/>
  <c r="U25" i="1"/>
  <c r="U3" i="12" s="1"/>
  <c r="S25" i="1"/>
  <c r="S3" i="12" s="1"/>
  <c r="P25" i="1"/>
  <c r="P3" i="12" s="1"/>
  <c r="N25" i="1"/>
  <c r="N3" i="12" s="1"/>
  <c r="P9" i="1"/>
  <c r="P10" i="2" s="1"/>
  <c r="N9" i="1"/>
  <c r="N10" i="2" s="1"/>
  <c r="P11" i="1"/>
  <c r="P3" i="5" s="1"/>
  <c r="N11" i="1"/>
  <c r="N3" i="5" s="1"/>
  <c r="U76" i="1"/>
  <c r="U44" i="2" s="1"/>
  <c r="S76" i="1"/>
  <c r="S44" i="2" s="1"/>
  <c r="P76" i="1"/>
  <c r="P44" i="2" s="1"/>
  <c r="P12" i="1"/>
  <c r="P4" i="5" s="1"/>
  <c r="N12" i="1"/>
  <c r="N4" i="5" s="1"/>
  <c r="U64" i="1"/>
  <c r="U32" i="2" s="1"/>
  <c r="S64" i="1"/>
  <c r="S32" i="2" s="1"/>
  <c r="P64" i="1"/>
  <c r="P32" i="2" s="1"/>
  <c r="P100" i="1"/>
  <c r="P6" i="11" s="1"/>
  <c r="N100" i="1"/>
  <c r="N6" i="11" s="1"/>
  <c r="U99" i="1"/>
  <c r="U5" i="11" s="1"/>
  <c r="S99" i="1"/>
  <c r="S5" i="11" s="1"/>
  <c r="P99" i="1"/>
  <c r="P5" i="11" s="1"/>
  <c r="U98" i="1"/>
  <c r="U3" i="10" s="1"/>
  <c r="S98" i="1"/>
  <c r="S3" i="10" s="1"/>
  <c r="P98" i="1"/>
  <c r="P3" i="10" s="1"/>
  <c r="P14" i="1"/>
  <c r="P6" i="5" s="1"/>
  <c r="N14" i="1"/>
  <c r="N6" i="5" s="1"/>
  <c r="P79" i="1"/>
  <c r="P4" i="4" s="1"/>
  <c r="U50" i="1"/>
  <c r="U11" i="6" s="1"/>
  <c r="S50" i="1"/>
  <c r="S11" i="6" s="1"/>
  <c r="P50" i="1"/>
  <c r="P11" i="6" s="1"/>
  <c r="U37" i="1"/>
  <c r="U13" i="2" s="1"/>
  <c r="S37" i="1"/>
  <c r="S13" i="2" s="1"/>
  <c r="P37" i="1"/>
  <c r="P13" i="2" s="1"/>
  <c r="N37" i="1"/>
  <c r="N13" i="2" s="1"/>
  <c r="P93" i="1"/>
  <c r="N93" i="1"/>
  <c r="P17" i="1"/>
  <c r="P4" i="6" s="1"/>
  <c r="N17" i="1"/>
  <c r="N4" i="6" s="1"/>
  <c r="U10" i="1"/>
  <c r="U11" i="2" s="1"/>
  <c r="S10" i="1"/>
  <c r="S11" i="2" s="1"/>
  <c r="P10" i="1"/>
  <c r="P11" i="2" s="1"/>
  <c r="N10" i="1"/>
  <c r="N11" i="2" s="1"/>
  <c r="U56" i="1"/>
  <c r="U24" i="2" s="1"/>
  <c r="S56" i="1"/>
  <c r="S24" i="2" s="1"/>
  <c r="P96" i="1"/>
  <c r="P6" i="9" s="1"/>
  <c r="N96" i="1"/>
  <c r="N6" i="9" s="1"/>
  <c r="U88" i="1"/>
  <c r="U17" i="6" s="1"/>
  <c r="S88" i="1"/>
  <c r="S17" i="6" s="1"/>
  <c r="P88" i="1"/>
  <c r="P17" i="6" s="1"/>
  <c r="N88" i="1"/>
  <c r="N17" i="6" s="1"/>
  <c r="U55" i="1"/>
  <c r="U23" i="2" s="1"/>
  <c r="S55" i="1"/>
  <c r="S23" i="2" s="1"/>
  <c r="P55" i="1"/>
  <c r="P23" i="2" s="1"/>
  <c r="N55" i="1"/>
  <c r="N23" i="2" s="1"/>
  <c r="U94" i="1"/>
  <c r="U4" i="9" s="1"/>
  <c r="S94" i="1"/>
  <c r="S4" i="9" s="1"/>
  <c r="U41" i="1"/>
  <c r="U17" i="2" s="1"/>
  <c r="S41" i="1"/>
  <c r="S17" i="2" s="1"/>
  <c r="P41" i="1"/>
  <c r="P17" i="2" s="1"/>
  <c r="U86" i="1"/>
  <c r="U15" i="6" s="1"/>
  <c r="S86" i="1"/>
  <c r="S15" i="6" s="1"/>
  <c r="P86" i="1"/>
  <c r="P15" i="6" s="1"/>
  <c r="P85" i="1"/>
  <c r="P14" i="6" s="1"/>
  <c r="N85" i="1"/>
  <c r="N14" i="6" s="1"/>
  <c r="U111" i="1"/>
  <c r="U12" i="26" s="1"/>
  <c r="S111" i="1"/>
  <c r="S12" i="26" s="1"/>
  <c r="P111" i="1"/>
  <c r="P12" i="26" s="1"/>
  <c r="N111" i="1"/>
  <c r="N12" i="26" s="1"/>
  <c r="U110" i="1"/>
  <c r="U11" i="26" s="1"/>
  <c r="S110" i="1"/>
  <c r="S11" i="26" s="1"/>
  <c r="P110" i="1"/>
  <c r="P11" i="26" s="1"/>
  <c r="N110" i="1"/>
  <c r="N11" i="26" s="1"/>
  <c r="U8" i="1"/>
  <c r="U9" i="2" s="1"/>
  <c r="S8" i="1"/>
  <c r="S9" i="2" s="1"/>
  <c r="P8" i="1"/>
  <c r="P9" i="2" s="1"/>
  <c r="N8" i="1"/>
  <c r="N9" i="2" s="1"/>
  <c r="P16" i="1"/>
  <c r="P3" i="6" s="1"/>
  <c r="N16" i="1"/>
  <c r="N3" i="6" s="1"/>
  <c r="N34" i="1"/>
  <c r="N9" i="26" s="1"/>
  <c r="P33" i="1"/>
  <c r="P8" i="26" s="1"/>
  <c r="N33" i="1"/>
  <c r="N8" i="26" s="1"/>
  <c r="P32" i="1"/>
  <c r="P7" i="26" s="1"/>
  <c r="N32" i="1"/>
  <c r="N7" i="26" s="1"/>
  <c r="P31" i="1"/>
  <c r="P6" i="26" s="1"/>
  <c r="N31" i="1"/>
  <c r="N6" i="26" s="1"/>
  <c r="P118" i="1"/>
  <c r="P19" i="26" s="1"/>
  <c r="N118" i="1"/>
  <c r="N19" i="26" s="1"/>
  <c r="P30" i="1"/>
  <c r="P5" i="26" s="1"/>
  <c r="N30" i="1"/>
  <c r="N5" i="26" s="1"/>
  <c r="P29" i="1"/>
  <c r="P4" i="26" s="1"/>
  <c r="N29" i="1"/>
  <c r="N4" i="26" s="1"/>
  <c r="P115" i="1"/>
  <c r="P16" i="26" s="1"/>
  <c r="N115" i="1"/>
  <c r="N16" i="26" s="1"/>
  <c r="P114" i="1"/>
  <c r="P15" i="26" s="1"/>
  <c r="N114" i="1"/>
  <c r="N15" i="26" s="1"/>
  <c r="P113" i="1"/>
  <c r="P14" i="26" s="1"/>
  <c r="N113" i="1"/>
  <c r="N14" i="26" s="1"/>
  <c r="P112" i="1"/>
  <c r="P13" i="26" s="1"/>
  <c r="N112" i="1"/>
  <c r="N13" i="26" s="1"/>
  <c r="N7" i="9" l="1"/>
  <c r="N5" i="8"/>
  <c r="P7" i="9"/>
  <c r="P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深堀 晶子</author>
    <author>藤 哲士</author>
  </authors>
  <commentList>
    <comment ref="V23" authorId="0" shapeId="0" xr:uid="{00000000-0006-0000-0000-000001000000}">
      <text>
        <r>
          <rPr>
            <sz val="11"/>
            <color indexed="81"/>
            <rFont val="ＭＳ Ｐゴシック"/>
            <family val="3"/>
            <charset val="128"/>
          </rPr>
          <t>クリックすると別シートにとぶので、そのシートに入力する</t>
        </r>
      </text>
    </comment>
    <comment ref="C47" authorId="1" shapeId="0" xr:uid="{3CDFCC09-3F4B-400D-BE2E-869A91F9FD2E}">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 哲士</author>
  </authors>
  <commentList>
    <comment ref="C8" authorId="0" shapeId="0" xr:uid="{6634BC53-E07F-4571-A94E-1BEC0D2EA0E3}">
      <text>
        <r>
          <rPr>
            <b/>
            <sz val="9"/>
            <color indexed="81"/>
            <rFont val="MS P ゴシック"/>
            <family val="3"/>
            <charset val="128"/>
          </rPr>
          <t>H28.9.1　別会社の(株)ジョフルサンアルファに事業承継され、承継後の会社の事業はH28.9.1～H29.3.31であり、期間中のエネルギー消費量は1,4.19kLのため対象外。
※但しH29年度実績から対象（H30に計画書提出、H31に実績報告書提出）となる。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V3" authorId="0" shapeId="0" xr:uid="{66384114-51B0-4C81-94E1-A841D069E278}">
      <text>
        <r>
          <rPr>
            <sz val="11"/>
            <color indexed="81"/>
            <rFont val="ＭＳ Ｐゴシック"/>
            <family val="3"/>
            <charset val="128"/>
          </rPr>
          <t>クリックすると別シートにとぶので、そのシートに入力する</t>
        </r>
      </text>
    </comment>
  </commentList>
</comments>
</file>

<file path=xl/sharedStrings.xml><?xml version="1.0" encoding="utf-8"?>
<sst xmlns="http://schemas.openxmlformats.org/spreadsheetml/2006/main" count="2141" uniqueCount="942">
  <si>
    <t>番号</t>
    <rPh sb="0" eb="2">
      <t>バンゴウ</t>
    </rPh>
    <phoneticPr fontId="2"/>
  </si>
  <si>
    <t>特定事業者</t>
    <rPh sb="0" eb="2">
      <t>トクテイ</t>
    </rPh>
    <rPh sb="2" eb="5">
      <t>ジギョウシャ</t>
    </rPh>
    <phoneticPr fontId="2"/>
  </si>
  <si>
    <t>郵便番号</t>
    <rPh sb="0" eb="2">
      <t>ユウビン</t>
    </rPh>
    <rPh sb="2" eb="4">
      <t>バンゴウ</t>
    </rPh>
    <phoneticPr fontId="2"/>
  </si>
  <si>
    <t>所在地</t>
    <rPh sb="0" eb="3">
      <t>ショザイチ</t>
    </rPh>
    <phoneticPr fontId="2"/>
  </si>
  <si>
    <t>事業所</t>
    <rPh sb="0" eb="3">
      <t>ジギョウショ</t>
    </rPh>
    <phoneticPr fontId="2"/>
  </si>
  <si>
    <t>業種</t>
    <rPh sb="0" eb="2">
      <t>ギョウシュ</t>
    </rPh>
    <phoneticPr fontId="2"/>
  </si>
  <si>
    <t>事業の概要</t>
    <rPh sb="0" eb="2">
      <t>ジギョウ</t>
    </rPh>
    <rPh sb="3" eb="5">
      <t>ガイヨウ</t>
    </rPh>
    <phoneticPr fontId="2"/>
  </si>
  <si>
    <t>計画期間</t>
    <rPh sb="0" eb="2">
      <t>ケイカク</t>
    </rPh>
    <rPh sb="2" eb="4">
      <t>キカン</t>
    </rPh>
    <phoneticPr fontId="2"/>
  </si>
  <si>
    <t>排出量（t-CO2）</t>
    <rPh sb="0" eb="3">
      <t>ハイシュツリョウ</t>
    </rPh>
    <phoneticPr fontId="2"/>
  </si>
  <si>
    <t>原単位排出量（t-CO2）</t>
    <rPh sb="0" eb="3">
      <t>ゲンタンイ</t>
    </rPh>
    <rPh sb="3" eb="6">
      <t>ハイシュツリョウ</t>
    </rPh>
    <phoneticPr fontId="2"/>
  </si>
  <si>
    <t>基準年度</t>
    <rPh sb="0" eb="2">
      <t>キジュン</t>
    </rPh>
    <rPh sb="2" eb="4">
      <t>ネンド</t>
    </rPh>
    <phoneticPr fontId="2"/>
  </si>
  <si>
    <t>目標年度</t>
    <rPh sb="0" eb="2">
      <t>モクヒョウ</t>
    </rPh>
    <rPh sb="2" eb="4">
      <t>ネンド</t>
    </rPh>
    <phoneticPr fontId="2"/>
  </si>
  <si>
    <t>目標率</t>
    <rPh sb="0" eb="2">
      <t>モクヒョウ</t>
    </rPh>
    <rPh sb="2" eb="3">
      <t>リツ</t>
    </rPh>
    <phoneticPr fontId="2"/>
  </si>
  <si>
    <t>削減率(%)</t>
    <rPh sb="0" eb="2">
      <t>サクゲン</t>
    </rPh>
    <rPh sb="2" eb="3">
      <t>リツ</t>
    </rPh>
    <phoneticPr fontId="2"/>
  </si>
  <si>
    <t>長崎市</t>
    <rPh sb="0" eb="3">
      <t>ナガサキシ</t>
    </rPh>
    <phoneticPr fontId="2"/>
  </si>
  <si>
    <t>850-8685</t>
  </si>
  <si>
    <t>長崎市桜町２－２２</t>
    <rPh sb="0" eb="3">
      <t>ナガサキシ</t>
    </rPh>
    <rPh sb="3" eb="5">
      <t>サクラマチ</t>
    </rPh>
    <phoneticPr fontId="2"/>
  </si>
  <si>
    <t>長崎市役所</t>
    <rPh sb="0" eb="3">
      <t>ナガサキシ</t>
    </rPh>
    <rPh sb="3" eb="5">
      <t>ヤクショ</t>
    </rPh>
    <phoneticPr fontId="2"/>
  </si>
  <si>
    <t>市町村機関</t>
    <rPh sb="0" eb="3">
      <t>シチョウソン</t>
    </rPh>
    <rPh sb="3" eb="5">
      <t>キカン</t>
    </rPh>
    <phoneticPr fontId="2"/>
  </si>
  <si>
    <t>-</t>
    <phoneticPr fontId="2"/>
  </si>
  <si>
    <t>佐世保市</t>
  </si>
  <si>
    <t>857-8585</t>
  </si>
  <si>
    <t>佐世保市八幡町１－１０</t>
    <rPh sb="0" eb="4">
      <t>サセボシ</t>
    </rPh>
    <rPh sb="4" eb="7">
      <t>ハチマンチョウ</t>
    </rPh>
    <phoneticPr fontId="2"/>
  </si>
  <si>
    <t>佐世保市役所</t>
    <rPh sb="0" eb="4">
      <t>サセボシ</t>
    </rPh>
    <rPh sb="4" eb="6">
      <t>ヤクショ</t>
    </rPh>
    <phoneticPr fontId="2"/>
  </si>
  <si>
    <t>島原市</t>
  </si>
  <si>
    <t>855-8555</t>
  </si>
  <si>
    <t>島原市上の町５３７</t>
    <rPh sb="0" eb="3">
      <t>シマバラシ</t>
    </rPh>
    <rPh sb="3" eb="4">
      <t>ウエ</t>
    </rPh>
    <rPh sb="5" eb="6">
      <t>マチ</t>
    </rPh>
    <phoneticPr fontId="2"/>
  </si>
  <si>
    <t>島原市役所</t>
    <rPh sb="0" eb="3">
      <t>シマバラシ</t>
    </rPh>
    <rPh sb="3" eb="5">
      <t>ヤクショ</t>
    </rPh>
    <phoneticPr fontId="2"/>
  </si>
  <si>
    <t>諫早市</t>
  </si>
  <si>
    <t>854-8601</t>
  </si>
  <si>
    <t>諫早市東小路町７－１</t>
    <rPh sb="0" eb="3">
      <t>イサハヤシ</t>
    </rPh>
    <rPh sb="3" eb="6">
      <t>ヒガシコウジ</t>
    </rPh>
    <rPh sb="6" eb="7">
      <t>マチ</t>
    </rPh>
    <phoneticPr fontId="2"/>
  </si>
  <si>
    <t>諫早市役所</t>
    <rPh sb="0" eb="3">
      <t>イサハヤシ</t>
    </rPh>
    <rPh sb="3" eb="5">
      <t>ヤクショ</t>
    </rPh>
    <phoneticPr fontId="2"/>
  </si>
  <si>
    <t>大村市</t>
  </si>
  <si>
    <t>856-8686</t>
  </si>
  <si>
    <t>大村市役所</t>
    <rPh sb="0" eb="3">
      <t>オオムラシ</t>
    </rPh>
    <rPh sb="3" eb="5">
      <t>ヤクショ</t>
    </rPh>
    <phoneticPr fontId="2"/>
  </si>
  <si>
    <t>平戸市</t>
  </si>
  <si>
    <t>859-5192</t>
  </si>
  <si>
    <t>平戸市岩の上町１５０８－３</t>
    <rPh sb="0" eb="3">
      <t>ヒラドシ</t>
    </rPh>
    <rPh sb="3" eb="4">
      <t>イワ</t>
    </rPh>
    <rPh sb="5" eb="7">
      <t>ウエチョウ</t>
    </rPh>
    <phoneticPr fontId="2"/>
  </si>
  <si>
    <t>平戸市役所</t>
    <rPh sb="0" eb="3">
      <t>ヒラドシ</t>
    </rPh>
    <rPh sb="3" eb="5">
      <t>ヤクショ</t>
    </rPh>
    <phoneticPr fontId="2"/>
  </si>
  <si>
    <t>松浦市</t>
  </si>
  <si>
    <t>859-4598</t>
  </si>
  <si>
    <t>松浦市志佐町里免３６５</t>
    <rPh sb="0" eb="3">
      <t>マツウラシ</t>
    </rPh>
    <rPh sb="3" eb="6">
      <t>シサチョウ</t>
    </rPh>
    <rPh sb="6" eb="8">
      <t>サトメン</t>
    </rPh>
    <phoneticPr fontId="2"/>
  </si>
  <si>
    <t>松浦市役所</t>
    <rPh sb="0" eb="5">
      <t>マツウラシヤクショ</t>
    </rPh>
    <phoneticPr fontId="2"/>
  </si>
  <si>
    <t>対馬市</t>
  </si>
  <si>
    <t>対馬市厳原町国分１４４１</t>
    <rPh sb="0" eb="3">
      <t>ツシマシ</t>
    </rPh>
    <rPh sb="3" eb="6">
      <t>イヅハラマチ</t>
    </rPh>
    <rPh sb="6" eb="8">
      <t>コクブ</t>
    </rPh>
    <phoneticPr fontId="2"/>
  </si>
  <si>
    <t>対馬市役所</t>
    <rPh sb="0" eb="3">
      <t>ツシマシ</t>
    </rPh>
    <rPh sb="3" eb="5">
      <t>ヤクショ</t>
    </rPh>
    <phoneticPr fontId="2"/>
  </si>
  <si>
    <t>811-5192</t>
  </si>
  <si>
    <t>壱岐市郷ノ浦町本村触５６２</t>
    <rPh sb="0" eb="3">
      <t>イキシ</t>
    </rPh>
    <rPh sb="3" eb="4">
      <t>ゴウ</t>
    </rPh>
    <rPh sb="5" eb="7">
      <t>ウラチョウ</t>
    </rPh>
    <rPh sb="7" eb="9">
      <t>モトムラ</t>
    </rPh>
    <rPh sb="9" eb="10">
      <t>フ</t>
    </rPh>
    <phoneticPr fontId="2"/>
  </si>
  <si>
    <t>壱岐市役所</t>
    <rPh sb="0" eb="2">
      <t>イキ</t>
    </rPh>
    <rPh sb="2" eb="5">
      <t>シヤクショ</t>
    </rPh>
    <phoneticPr fontId="2"/>
  </si>
  <si>
    <t>853-8501</t>
  </si>
  <si>
    <t>五島市福江町１－１</t>
    <rPh sb="0" eb="3">
      <t>ゴトウシ</t>
    </rPh>
    <rPh sb="3" eb="6">
      <t>フクエマチ</t>
    </rPh>
    <phoneticPr fontId="2"/>
  </si>
  <si>
    <t>五島市役所</t>
    <rPh sb="0" eb="3">
      <t>ゴトウシ</t>
    </rPh>
    <rPh sb="3" eb="5">
      <t>ヤクショ</t>
    </rPh>
    <phoneticPr fontId="2"/>
  </si>
  <si>
    <t>西海市</t>
  </si>
  <si>
    <t>西海市大瀬戸町瀬戸樫浦郷２２２２</t>
    <rPh sb="0" eb="3">
      <t>サイカイシ</t>
    </rPh>
    <rPh sb="3" eb="7">
      <t>オオセトチョウ</t>
    </rPh>
    <rPh sb="7" eb="9">
      <t>セト</t>
    </rPh>
    <rPh sb="9" eb="10">
      <t>カシ</t>
    </rPh>
    <rPh sb="10" eb="12">
      <t>ウラゴウ</t>
    </rPh>
    <phoneticPr fontId="2"/>
  </si>
  <si>
    <t>西海市役所</t>
    <rPh sb="0" eb="3">
      <t>サイカイシ</t>
    </rPh>
    <rPh sb="3" eb="5">
      <t>ヤクショ</t>
    </rPh>
    <phoneticPr fontId="2"/>
  </si>
  <si>
    <t>雲仙市</t>
  </si>
  <si>
    <t>859-1107</t>
  </si>
  <si>
    <t>雲仙市吾妻町牛口名７１４</t>
    <rPh sb="0" eb="2">
      <t>ウンゼン</t>
    </rPh>
    <rPh sb="2" eb="3">
      <t>シ</t>
    </rPh>
    <rPh sb="3" eb="6">
      <t>アヅマチョウ</t>
    </rPh>
    <rPh sb="6" eb="7">
      <t>ウシ</t>
    </rPh>
    <rPh sb="7" eb="8">
      <t>クチ</t>
    </rPh>
    <rPh sb="8" eb="9">
      <t>ミョウ</t>
    </rPh>
    <phoneticPr fontId="2"/>
  </si>
  <si>
    <t>雲仙市役所</t>
    <rPh sb="0" eb="2">
      <t>ウンゼン</t>
    </rPh>
    <rPh sb="2" eb="3">
      <t>シ</t>
    </rPh>
    <rPh sb="3" eb="5">
      <t>ヤクショ</t>
    </rPh>
    <phoneticPr fontId="2"/>
  </si>
  <si>
    <t>長与町</t>
  </si>
  <si>
    <t>851-2185</t>
  </si>
  <si>
    <t>西彼杵郡長与町嬉里郷６５９－１</t>
    <rPh sb="0" eb="4">
      <t>ニシソノギグン</t>
    </rPh>
    <rPh sb="4" eb="7">
      <t>ナガヨチョウ</t>
    </rPh>
    <rPh sb="7" eb="9">
      <t>ウレリ</t>
    </rPh>
    <rPh sb="9" eb="10">
      <t>ゴウ</t>
    </rPh>
    <phoneticPr fontId="2"/>
  </si>
  <si>
    <t>長与町役場</t>
    <rPh sb="0" eb="3">
      <t>ナガヨチョウ</t>
    </rPh>
    <rPh sb="3" eb="5">
      <t>ヤクバ</t>
    </rPh>
    <phoneticPr fontId="2"/>
  </si>
  <si>
    <t>新上五島町</t>
    <rPh sb="0" eb="1">
      <t>シン</t>
    </rPh>
    <rPh sb="1" eb="5">
      <t>カミゴトウチョウ</t>
    </rPh>
    <phoneticPr fontId="2"/>
  </si>
  <si>
    <t>857-4495</t>
  </si>
  <si>
    <t>南松浦郡新上五島町青方郷１５８５－１</t>
    <rPh sb="0" eb="4">
      <t>ミナミマツウラグン</t>
    </rPh>
    <rPh sb="4" eb="5">
      <t>シン</t>
    </rPh>
    <rPh sb="5" eb="9">
      <t>カミゴトウチョウ</t>
    </rPh>
    <rPh sb="9" eb="10">
      <t>アオ</t>
    </rPh>
    <rPh sb="10" eb="11">
      <t>カタ</t>
    </rPh>
    <rPh sb="11" eb="12">
      <t>ゴウ</t>
    </rPh>
    <phoneticPr fontId="2"/>
  </si>
  <si>
    <t>新上五島町役場</t>
    <rPh sb="0" eb="1">
      <t>シン</t>
    </rPh>
    <rPh sb="1" eb="5">
      <t>カミゴトウチョウ</t>
    </rPh>
    <rPh sb="5" eb="7">
      <t>ヤクバ</t>
    </rPh>
    <phoneticPr fontId="2"/>
  </si>
  <si>
    <t>長崎県</t>
    <rPh sb="0" eb="3">
      <t>ナガサキケン</t>
    </rPh>
    <phoneticPr fontId="2"/>
  </si>
  <si>
    <t>850-8570</t>
    <phoneticPr fontId="2"/>
  </si>
  <si>
    <t>県庁</t>
    <rPh sb="0" eb="2">
      <t>ケンチョウ</t>
    </rPh>
    <phoneticPr fontId="2"/>
  </si>
  <si>
    <t>地方行政</t>
    <rPh sb="0" eb="2">
      <t>チホウ</t>
    </rPh>
    <rPh sb="2" eb="4">
      <t>ギョウセイ</t>
    </rPh>
    <phoneticPr fontId="2"/>
  </si>
  <si>
    <t>JR九州ハウステンボスホテル　株式会社</t>
    <rPh sb="2" eb="4">
      <t>キュウシュウ</t>
    </rPh>
    <rPh sb="15" eb="19">
      <t>カブシキガイシャ</t>
    </rPh>
    <phoneticPr fontId="2"/>
  </si>
  <si>
    <t>859-3296</t>
    <phoneticPr fontId="2"/>
  </si>
  <si>
    <t>佐世保市ハウステンボス町１０</t>
    <rPh sb="0" eb="4">
      <t>サセボシ</t>
    </rPh>
    <rPh sb="11" eb="12">
      <t>チョウ</t>
    </rPh>
    <phoneticPr fontId="2"/>
  </si>
  <si>
    <t>856-8555</t>
    <phoneticPr fontId="2"/>
  </si>
  <si>
    <t>大村市雄ヶ原町１３２４－２</t>
    <rPh sb="0" eb="3">
      <t>オオムラシ</t>
    </rPh>
    <rPh sb="3" eb="4">
      <t>オ</t>
    </rPh>
    <rPh sb="5" eb="6">
      <t>ハラ</t>
    </rPh>
    <rPh sb="6" eb="7">
      <t>チョウ</t>
    </rPh>
    <phoneticPr fontId="2"/>
  </si>
  <si>
    <t>長崎工場</t>
    <rPh sb="0" eb="2">
      <t>ナガサキ</t>
    </rPh>
    <rPh sb="2" eb="4">
      <t>コウジョウ</t>
    </rPh>
    <phoneticPr fontId="2"/>
  </si>
  <si>
    <t>857-0361</t>
    <phoneticPr fontId="2"/>
  </si>
  <si>
    <t>北松浦郡佐々町小浦免字小浦浜１５７２－２１</t>
    <rPh sb="0" eb="4">
      <t>キタマツウラグン</t>
    </rPh>
    <rPh sb="4" eb="7">
      <t>サザチョウ</t>
    </rPh>
    <rPh sb="7" eb="9">
      <t>コウラ</t>
    </rPh>
    <rPh sb="9" eb="10">
      <t>メン</t>
    </rPh>
    <rPh sb="10" eb="11">
      <t>アザ</t>
    </rPh>
    <rPh sb="11" eb="13">
      <t>コウラ</t>
    </rPh>
    <rPh sb="13" eb="14">
      <t>ハマ</t>
    </rPh>
    <phoneticPr fontId="2"/>
  </si>
  <si>
    <t>天然調味料の製造、加工、販売</t>
    <rPh sb="0" eb="2">
      <t>テンネン</t>
    </rPh>
    <rPh sb="2" eb="5">
      <t>チョウミリョウ</t>
    </rPh>
    <rPh sb="6" eb="8">
      <t>セイゾウ</t>
    </rPh>
    <rPh sb="9" eb="11">
      <t>カコウ</t>
    </rPh>
    <rPh sb="12" eb="14">
      <t>ハンバイ</t>
    </rPh>
    <phoneticPr fontId="2"/>
  </si>
  <si>
    <t>イオン九州　株式会社</t>
    <rPh sb="3" eb="5">
      <t>キュウシュウ</t>
    </rPh>
    <rPh sb="6" eb="10">
      <t>カブシキガイシャ</t>
    </rPh>
    <phoneticPr fontId="2"/>
  </si>
  <si>
    <t>812-0016</t>
    <phoneticPr fontId="2"/>
  </si>
  <si>
    <t>520-2152</t>
    <phoneticPr fontId="2"/>
  </si>
  <si>
    <t>859-4755</t>
    <phoneticPr fontId="2"/>
  </si>
  <si>
    <t>松浦市御厨町横久保免２－１</t>
    <rPh sb="0" eb="3">
      <t>マツウラシ</t>
    </rPh>
    <rPh sb="3" eb="5">
      <t>ミクリヤ</t>
    </rPh>
    <rPh sb="5" eb="6">
      <t>マチ</t>
    </rPh>
    <rPh sb="6" eb="10">
      <t>ヨコクボメン</t>
    </rPh>
    <phoneticPr fontId="2"/>
  </si>
  <si>
    <t>大村セラテック　株式会社</t>
    <rPh sb="0" eb="2">
      <t>オオムラ</t>
    </rPh>
    <rPh sb="8" eb="12">
      <t>カブシキガイシャ</t>
    </rPh>
    <phoneticPr fontId="2"/>
  </si>
  <si>
    <t>856-0808</t>
    <phoneticPr fontId="2"/>
  </si>
  <si>
    <t>大村市黒丸町１０３５</t>
    <rPh sb="0" eb="3">
      <t>オオムラシ</t>
    </rPh>
    <rPh sb="3" eb="6">
      <t>クロマルマチ</t>
    </rPh>
    <phoneticPr fontId="2"/>
  </si>
  <si>
    <t>耐火物原料の製造、販売</t>
    <rPh sb="0" eb="3">
      <t>タイカブツ</t>
    </rPh>
    <rPh sb="3" eb="5">
      <t>ゲンリョウ</t>
    </rPh>
    <rPh sb="6" eb="8">
      <t>セイゾウ</t>
    </rPh>
    <rPh sb="9" eb="11">
      <t>ハンバイ</t>
    </rPh>
    <phoneticPr fontId="2"/>
  </si>
  <si>
    <t>海上自衛隊佐世保教育隊</t>
    <rPh sb="0" eb="2">
      <t>カイジョウ</t>
    </rPh>
    <rPh sb="2" eb="4">
      <t>ジエイ</t>
    </rPh>
    <rPh sb="4" eb="5">
      <t>タイ</t>
    </rPh>
    <rPh sb="5" eb="8">
      <t>サセボ</t>
    </rPh>
    <rPh sb="8" eb="10">
      <t>キョウイク</t>
    </rPh>
    <rPh sb="10" eb="11">
      <t>タイ</t>
    </rPh>
    <phoneticPr fontId="2"/>
  </si>
  <si>
    <t>857-1176</t>
    <phoneticPr fontId="2"/>
  </si>
  <si>
    <t>佐世保市崎辺町無番地</t>
    <rPh sb="0" eb="4">
      <t>サセボシ</t>
    </rPh>
    <rPh sb="4" eb="7">
      <t>サキベチョウ</t>
    </rPh>
    <rPh sb="7" eb="8">
      <t>ム</t>
    </rPh>
    <rPh sb="8" eb="10">
      <t>バンチ</t>
    </rPh>
    <phoneticPr fontId="2"/>
  </si>
  <si>
    <t>崎辺地区海上自衛隊施設</t>
    <rPh sb="0" eb="2">
      <t>サキベ</t>
    </rPh>
    <rPh sb="2" eb="4">
      <t>チク</t>
    </rPh>
    <rPh sb="4" eb="6">
      <t>カイジョウ</t>
    </rPh>
    <rPh sb="6" eb="9">
      <t>ジエイタイ</t>
    </rPh>
    <rPh sb="9" eb="11">
      <t>シセツ</t>
    </rPh>
    <phoneticPr fontId="2"/>
  </si>
  <si>
    <t>佐世保市崎辺町無番地</t>
    <rPh sb="0" eb="7">
      <t>サセボシサキベチョウ</t>
    </rPh>
    <rPh sb="7" eb="8">
      <t>ム</t>
    </rPh>
    <rPh sb="8" eb="10">
      <t>バンチ</t>
    </rPh>
    <phoneticPr fontId="2"/>
  </si>
  <si>
    <t>海上自衛隊基地施設</t>
    <rPh sb="0" eb="2">
      <t>カイジョウ</t>
    </rPh>
    <rPh sb="2" eb="5">
      <t>ジエイタイ</t>
    </rPh>
    <rPh sb="5" eb="7">
      <t>キチ</t>
    </rPh>
    <rPh sb="7" eb="9">
      <t>シセツ</t>
    </rPh>
    <phoneticPr fontId="2"/>
  </si>
  <si>
    <t>海上自衛隊第２２航空群司令</t>
    <rPh sb="0" eb="2">
      <t>カイジョウ</t>
    </rPh>
    <rPh sb="2" eb="5">
      <t>ジエイタイ</t>
    </rPh>
    <rPh sb="5" eb="6">
      <t>ダイ</t>
    </rPh>
    <rPh sb="8" eb="11">
      <t>コウクウグン</t>
    </rPh>
    <rPh sb="11" eb="13">
      <t>シレイ</t>
    </rPh>
    <phoneticPr fontId="2"/>
  </si>
  <si>
    <t>856-8585</t>
    <phoneticPr fontId="2"/>
  </si>
  <si>
    <t>大村市今津町１０番地</t>
    <rPh sb="0" eb="3">
      <t>オオムラシ</t>
    </rPh>
    <rPh sb="3" eb="6">
      <t>イマヅマチ</t>
    </rPh>
    <rPh sb="8" eb="10">
      <t>バンチ</t>
    </rPh>
    <phoneticPr fontId="2"/>
  </si>
  <si>
    <t>株式会社　イズミ</t>
    <rPh sb="0" eb="4">
      <t>カブシキガイシャ</t>
    </rPh>
    <phoneticPr fontId="2"/>
  </si>
  <si>
    <t>夢彩都</t>
    <rPh sb="0" eb="1">
      <t>ユメ</t>
    </rPh>
    <rPh sb="1" eb="2">
      <t>サイ</t>
    </rPh>
    <rPh sb="2" eb="3">
      <t>ト</t>
    </rPh>
    <phoneticPr fontId="2"/>
  </si>
  <si>
    <t>850-0035</t>
    <phoneticPr fontId="2"/>
  </si>
  <si>
    <t>長崎市元船町１０－１</t>
    <rPh sb="0" eb="3">
      <t>ナガサキシ</t>
    </rPh>
    <rPh sb="3" eb="6">
      <t>モトフナマチ</t>
    </rPh>
    <phoneticPr fontId="2"/>
  </si>
  <si>
    <t>110-6150</t>
    <phoneticPr fontId="2"/>
  </si>
  <si>
    <t>東京都千代田区永田町2－11－1</t>
    <rPh sb="0" eb="3">
      <t>トウキョウト</t>
    </rPh>
    <rPh sb="3" eb="7">
      <t>チヨダク</t>
    </rPh>
    <rPh sb="7" eb="10">
      <t>ナガタチョウ</t>
    </rPh>
    <phoneticPr fontId="2"/>
  </si>
  <si>
    <t>通信業</t>
    <rPh sb="0" eb="3">
      <t>ツウシンギョウ</t>
    </rPh>
    <phoneticPr fontId="2"/>
  </si>
  <si>
    <t>株式会社 エレナ</t>
    <rPh sb="0" eb="4">
      <t>カブシキガイシャ</t>
    </rPh>
    <phoneticPr fontId="2"/>
  </si>
  <si>
    <t>食品スーパーや物販小売店舗</t>
    <rPh sb="0" eb="2">
      <t>ショクヒン</t>
    </rPh>
    <rPh sb="7" eb="9">
      <t>ブッパン</t>
    </rPh>
    <rPh sb="9" eb="11">
      <t>コウリ</t>
    </rPh>
    <rPh sb="11" eb="13">
      <t>テンポ</t>
    </rPh>
    <phoneticPr fontId="2"/>
  </si>
  <si>
    <t>株式会社　大島造船所</t>
    <rPh sb="0" eb="4">
      <t>カブシキガイシャ</t>
    </rPh>
    <rPh sb="5" eb="7">
      <t>オオシマ</t>
    </rPh>
    <rPh sb="7" eb="10">
      <t>ゾウセンショ</t>
    </rPh>
    <phoneticPr fontId="2"/>
  </si>
  <si>
    <t>857-2494</t>
    <phoneticPr fontId="2"/>
  </si>
  <si>
    <t>西海市大島町１６０５－１</t>
    <rPh sb="0" eb="3">
      <t>サイカイシ</t>
    </rPh>
    <rPh sb="3" eb="6">
      <t>オオシマチョウ</t>
    </rPh>
    <phoneticPr fontId="2"/>
  </si>
  <si>
    <t>株式会社　九州スチールセンター</t>
    <rPh sb="0" eb="4">
      <t>カブシキガイシャ</t>
    </rPh>
    <rPh sb="5" eb="7">
      <t>キュウシュウ</t>
    </rPh>
    <phoneticPr fontId="2"/>
  </si>
  <si>
    <t>851-0391</t>
    <phoneticPr fontId="2"/>
  </si>
  <si>
    <t>香焼工場</t>
    <rPh sb="0" eb="2">
      <t>コウヤギ</t>
    </rPh>
    <rPh sb="2" eb="4">
      <t>コウジョウ</t>
    </rPh>
    <phoneticPr fontId="2"/>
  </si>
  <si>
    <t>九州スチールセンター</t>
    <rPh sb="0" eb="2">
      <t>キュウシュウ</t>
    </rPh>
    <phoneticPr fontId="2"/>
  </si>
  <si>
    <t>株式会社　九州たまがわ</t>
    <rPh sb="0" eb="4">
      <t>カブシキガイシャ</t>
    </rPh>
    <rPh sb="5" eb="7">
      <t>キュウシュウ</t>
    </rPh>
    <phoneticPr fontId="2"/>
  </si>
  <si>
    <t>859-3806</t>
    <phoneticPr fontId="2"/>
  </si>
  <si>
    <t>東彼杵郡東彼杵町三根郷８９３－１</t>
    <rPh sb="0" eb="4">
      <t>ヒガシソノギグン</t>
    </rPh>
    <rPh sb="4" eb="8">
      <t>ヒガシソノギチョウ</t>
    </rPh>
    <rPh sb="8" eb="10">
      <t>ミネ</t>
    </rPh>
    <rPh sb="10" eb="11">
      <t>ゴウ</t>
    </rPh>
    <phoneticPr fontId="2"/>
  </si>
  <si>
    <t>ホテル・病院へリネン用品を提供</t>
    <rPh sb="4" eb="6">
      <t>ビョウイン</t>
    </rPh>
    <rPh sb="10" eb="12">
      <t>ヨウヒン</t>
    </rPh>
    <rPh sb="13" eb="15">
      <t>テイキョウ</t>
    </rPh>
    <phoneticPr fontId="2"/>
  </si>
  <si>
    <t>859-0402</t>
    <phoneticPr fontId="2"/>
  </si>
  <si>
    <t>諫早市多良見町囲３３６</t>
    <rPh sb="0" eb="3">
      <t>イサハヤシ</t>
    </rPh>
    <rPh sb="3" eb="7">
      <t>タラミチョウ</t>
    </rPh>
    <rPh sb="7" eb="8">
      <t>カコ</t>
    </rPh>
    <phoneticPr fontId="2"/>
  </si>
  <si>
    <t>食パン・菓子パン等製造販売</t>
    <rPh sb="0" eb="1">
      <t>ショク</t>
    </rPh>
    <rPh sb="4" eb="6">
      <t>カシ</t>
    </rPh>
    <rPh sb="8" eb="9">
      <t>トウ</t>
    </rPh>
    <rPh sb="9" eb="11">
      <t>セイゾウ</t>
    </rPh>
    <rPh sb="11" eb="13">
      <t>ハンバイ</t>
    </rPh>
    <phoneticPr fontId="2"/>
  </si>
  <si>
    <t>株式会社　コスモス薬品</t>
    <rPh sb="0" eb="4">
      <t>カブシキガイシャ</t>
    </rPh>
    <rPh sb="9" eb="11">
      <t>ヤクヒン</t>
    </rPh>
    <phoneticPr fontId="2"/>
  </si>
  <si>
    <t>812-0013</t>
    <phoneticPr fontId="2"/>
  </si>
  <si>
    <t>スーパードラッグコスモス</t>
    <phoneticPr fontId="2"/>
  </si>
  <si>
    <t>ドラッグストア</t>
    <phoneticPr fontId="2"/>
  </si>
  <si>
    <t>850-0841</t>
    <phoneticPr fontId="2"/>
  </si>
  <si>
    <t>長崎市銅座町１－１１</t>
    <rPh sb="0" eb="3">
      <t>ナガサキシ</t>
    </rPh>
    <rPh sb="3" eb="6">
      <t>ドウザマチ</t>
    </rPh>
    <phoneticPr fontId="2"/>
  </si>
  <si>
    <t>地方銀行</t>
    <rPh sb="0" eb="2">
      <t>チホウ</t>
    </rPh>
    <rPh sb="2" eb="4">
      <t>ギンコウ</t>
    </rPh>
    <phoneticPr fontId="2"/>
  </si>
  <si>
    <t>ジョイフルサン</t>
    <phoneticPr fontId="2"/>
  </si>
  <si>
    <t>株式会社　セブン-イレブン・ジャパン</t>
    <rPh sb="0" eb="4">
      <t>カブシキガイシャ</t>
    </rPh>
    <phoneticPr fontId="2"/>
  </si>
  <si>
    <t>東京都千代田区二番町８－８</t>
    <rPh sb="0" eb="3">
      <t>トウキョウト</t>
    </rPh>
    <rPh sb="3" eb="7">
      <t>チヨダク</t>
    </rPh>
    <rPh sb="7" eb="8">
      <t>ニ</t>
    </rPh>
    <rPh sb="8" eb="10">
      <t>バンチョウ</t>
    </rPh>
    <phoneticPr fontId="2"/>
  </si>
  <si>
    <t>セブンイレブン</t>
    <phoneticPr fontId="2"/>
  </si>
  <si>
    <t>コンビニエンスストア事業の展開</t>
    <rPh sb="10" eb="12">
      <t>ジギョウ</t>
    </rPh>
    <rPh sb="13" eb="15">
      <t>テンカイ</t>
    </rPh>
    <phoneticPr fontId="2"/>
  </si>
  <si>
    <t>フェスタ</t>
    <phoneticPr fontId="2"/>
  </si>
  <si>
    <t>（８店舗）</t>
    <rPh sb="2" eb="4">
      <t>テンポ</t>
    </rPh>
    <phoneticPr fontId="2"/>
  </si>
  <si>
    <t>株式会社　ナフコ</t>
    <rPh sb="0" eb="4">
      <t>カブシキガイシャ</t>
    </rPh>
    <phoneticPr fontId="2"/>
  </si>
  <si>
    <t>802-0006</t>
    <phoneticPr fontId="2"/>
  </si>
  <si>
    <t>ホームプラザナフコ</t>
    <phoneticPr fontId="2"/>
  </si>
  <si>
    <t>（１６店舗）</t>
    <rPh sb="3" eb="5">
      <t>テンポ</t>
    </rPh>
    <phoneticPr fontId="2"/>
  </si>
  <si>
    <t>104-8402</t>
    <phoneticPr fontId="2"/>
  </si>
  <si>
    <t>856-0806</t>
    <phoneticPr fontId="2"/>
  </si>
  <si>
    <t>大村市富の原１－１５５７－１</t>
    <rPh sb="0" eb="3">
      <t>オオムラシ</t>
    </rPh>
    <rPh sb="3" eb="4">
      <t>トミ</t>
    </rPh>
    <rPh sb="5" eb="6">
      <t>ハラ</t>
    </rPh>
    <phoneticPr fontId="2"/>
  </si>
  <si>
    <t>冷凍食品の製造</t>
    <rPh sb="0" eb="2">
      <t>レイトウ</t>
    </rPh>
    <rPh sb="2" eb="4">
      <t>ショクヒン</t>
    </rPh>
    <rPh sb="5" eb="7">
      <t>セイゾウ</t>
    </rPh>
    <phoneticPr fontId="2"/>
  </si>
  <si>
    <t>107-0052</t>
    <phoneticPr fontId="2"/>
  </si>
  <si>
    <t>機械本部</t>
    <rPh sb="0" eb="2">
      <t>キカイ</t>
    </rPh>
    <rPh sb="2" eb="4">
      <t>ホンブ</t>
    </rPh>
    <phoneticPr fontId="2"/>
  </si>
  <si>
    <t>859-4501</t>
    <phoneticPr fontId="2"/>
  </si>
  <si>
    <t>一般機械器具製造業</t>
    <rPh sb="0" eb="2">
      <t>イッパン</t>
    </rPh>
    <rPh sb="2" eb="4">
      <t>キカイ</t>
    </rPh>
    <rPh sb="4" eb="6">
      <t>キグ</t>
    </rPh>
    <rPh sb="6" eb="9">
      <t>セイゾウギョウ</t>
    </rPh>
    <phoneticPr fontId="2"/>
  </si>
  <si>
    <t>株式会社　浜屋百貨店</t>
    <rPh sb="0" eb="4">
      <t>カブシキガイシャ</t>
    </rPh>
    <rPh sb="5" eb="7">
      <t>ハマヤ</t>
    </rPh>
    <rPh sb="7" eb="10">
      <t>ヒャッカテン</t>
    </rPh>
    <phoneticPr fontId="2"/>
  </si>
  <si>
    <t>850-8510</t>
    <phoneticPr fontId="2"/>
  </si>
  <si>
    <t>長崎市浜町７－１１</t>
    <rPh sb="0" eb="3">
      <t>ナガサキシ</t>
    </rPh>
    <rPh sb="3" eb="5">
      <t>ハママチ</t>
    </rPh>
    <phoneticPr fontId="2"/>
  </si>
  <si>
    <t>浜屋百貨店</t>
    <rPh sb="0" eb="5">
      <t>ハマヤヒャッカテン</t>
    </rPh>
    <phoneticPr fontId="2"/>
  </si>
  <si>
    <t>株式会社　ひぐち</t>
    <rPh sb="0" eb="4">
      <t>カブシキガイシャ</t>
    </rPh>
    <phoneticPr fontId="2"/>
  </si>
  <si>
    <t>850-8585</t>
    <phoneticPr fontId="2"/>
  </si>
  <si>
    <t>長崎市西坂町２－３</t>
    <rPh sb="0" eb="3">
      <t>ナガサキシ</t>
    </rPh>
    <rPh sb="3" eb="6">
      <t>ニシザカマチ</t>
    </rPh>
    <phoneticPr fontId="2"/>
  </si>
  <si>
    <t>株式会社　ファミリーマート</t>
    <rPh sb="0" eb="4">
      <t>カブシキガイシャ</t>
    </rPh>
    <phoneticPr fontId="2"/>
  </si>
  <si>
    <t>ファミリーマート</t>
    <phoneticPr fontId="2"/>
  </si>
  <si>
    <t>コンビニエンスストア</t>
    <phoneticPr fontId="2"/>
  </si>
  <si>
    <t>株式会社　フランソア</t>
    <rPh sb="0" eb="4">
      <t>カブシキガイシャ</t>
    </rPh>
    <phoneticPr fontId="2"/>
  </si>
  <si>
    <t>811-0193</t>
    <phoneticPr fontId="2"/>
  </si>
  <si>
    <t>福岡県糟屋郡新宮町緑ヶ浜３－１－１</t>
    <rPh sb="0" eb="3">
      <t>フクオカケン</t>
    </rPh>
    <rPh sb="3" eb="6">
      <t>カスヤグン</t>
    </rPh>
    <rPh sb="6" eb="9">
      <t>シングウチョウ</t>
    </rPh>
    <rPh sb="9" eb="10">
      <t>ミドリ</t>
    </rPh>
    <rPh sb="11" eb="12">
      <t>ハマ</t>
    </rPh>
    <phoneticPr fontId="2"/>
  </si>
  <si>
    <t>株式会社　ベスト電器</t>
    <rPh sb="0" eb="4">
      <t>カブシキガイシャ</t>
    </rPh>
    <rPh sb="8" eb="10">
      <t>デンキ</t>
    </rPh>
    <phoneticPr fontId="2"/>
  </si>
  <si>
    <t>812-8584</t>
    <phoneticPr fontId="2"/>
  </si>
  <si>
    <t>ベスト電器</t>
    <rPh sb="3" eb="5">
      <t>デンキ</t>
    </rPh>
    <phoneticPr fontId="2"/>
  </si>
  <si>
    <t>株式会社　マルキョウ</t>
    <rPh sb="0" eb="4">
      <t>カブシキガイシャ</t>
    </rPh>
    <phoneticPr fontId="2"/>
  </si>
  <si>
    <t>816-8567</t>
    <phoneticPr fontId="2"/>
  </si>
  <si>
    <t>マルキョウ</t>
    <phoneticPr fontId="2"/>
  </si>
  <si>
    <t>食品スーパー</t>
    <rPh sb="0" eb="2">
      <t>ショクヒン</t>
    </rPh>
    <phoneticPr fontId="2"/>
  </si>
  <si>
    <t>株式会社　ローソン</t>
    <rPh sb="0" eb="4">
      <t>カブシキガイシャ</t>
    </rPh>
    <phoneticPr fontId="2"/>
  </si>
  <si>
    <t>141-8643</t>
    <phoneticPr fontId="2"/>
  </si>
  <si>
    <t>ローソン</t>
    <phoneticPr fontId="2"/>
  </si>
  <si>
    <t>九州電力　株式会社</t>
    <rPh sb="0" eb="4">
      <t>キュウシュウデンリョク</t>
    </rPh>
    <rPh sb="5" eb="9">
      <t>カブシキガイシャ</t>
    </rPh>
    <phoneticPr fontId="2"/>
  </si>
  <si>
    <t>810-8720</t>
    <phoneticPr fontId="2"/>
  </si>
  <si>
    <t>電力供給事業</t>
    <rPh sb="0" eb="2">
      <t>デンリョク</t>
    </rPh>
    <rPh sb="2" eb="4">
      <t>キョウキュウ</t>
    </rPh>
    <rPh sb="4" eb="5">
      <t>ジ</t>
    </rPh>
    <rPh sb="5" eb="6">
      <t>ギョウ</t>
    </rPh>
    <phoneticPr fontId="2"/>
  </si>
  <si>
    <t>九州電力</t>
    <rPh sb="0" eb="2">
      <t>キュウシュウ</t>
    </rPh>
    <rPh sb="2" eb="4">
      <t>デンリョク</t>
    </rPh>
    <phoneticPr fontId="2"/>
  </si>
  <si>
    <t>九州名鉄運輸　株式会社</t>
    <rPh sb="0" eb="2">
      <t>キュウシュウ</t>
    </rPh>
    <rPh sb="2" eb="4">
      <t>メイテツ</t>
    </rPh>
    <rPh sb="4" eb="6">
      <t>ウンユ</t>
    </rPh>
    <rPh sb="7" eb="11">
      <t>カブシキガイシャ</t>
    </rPh>
    <phoneticPr fontId="2"/>
  </si>
  <si>
    <t>県央県南広域環境組合</t>
    <rPh sb="0" eb="2">
      <t>ケンオウ</t>
    </rPh>
    <rPh sb="2" eb="4">
      <t>ケンナン</t>
    </rPh>
    <rPh sb="4" eb="6">
      <t>コウイキ</t>
    </rPh>
    <rPh sb="6" eb="8">
      <t>カンキョウ</t>
    </rPh>
    <rPh sb="8" eb="10">
      <t>クミアイ</t>
    </rPh>
    <phoneticPr fontId="2"/>
  </si>
  <si>
    <t>854-0001</t>
    <phoneticPr fontId="2"/>
  </si>
  <si>
    <t>諫早市福田町１２５０</t>
    <rPh sb="0" eb="3">
      <t>イサハヤシ</t>
    </rPh>
    <rPh sb="3" eb="6">
      <t>フクダマチ</t>
    </rPh>
    <phoneticPr fontId="2"/>
  </si>
  <si>
    <t>県央県南クリーンセンター</t>
    <rPh sb="0" eb="2">
      <t>ケンオウ</t>
    </rPh>
    <rPh sb="2" eb="4">
      <t>ケンナン</t>
    </rPh>
    <phoneticPr fontId="2"/>
  </si>
  <si>
    <t>諫早市福田町１２５０番地</t>
    <rPh sb="0" eb="3">
      <t>イサハヤシ</t>
    </rPh>
    <rPh sb="3" eb="6">
      <t>フクダマチ</t>
    </rPh>
    <rPh sb="10" eb="12">
      <t>バンチ</t>
    </rPh>
    <phoneticPr fontId="2"/>
  </si>
  <si>
    <t>一般廃棄物の処理</t>
    <rPh sb="0" eb="2">
      <t>イッパン</t>
    </rPh>
    <rPh sb="2" eb="5">
      <t>ハイキブツ</t>
    </rPh>
    <rPh sb="6" eb="8">
      <t>ショリ</t>
    </rPh>
    <phoneticPr fontId="2"/>
  </si>
  <si>
    <t>国立大学法人　長崎大学</t>
    <rPh sb="0" eb="2">
      <t>コクリツ</t>
    </rPh>
    <rPh sb="2" eb="4">
      <t>ダイガク</t>
    </rPh>
    <rPh sb="4" eb="6">
      <t>ホウジン</t>
    </rPh>
    <rPh sb="7" eb="9">
      <t>ナガサキ</t>
    </rPh>
    <rPh sb="9" eb="11">
      <t>ダイガク</t>
    </rPh>
    <phoneticPr fontId="2"/>
  </si>
  <si>
    <t>852-8521</t>
    <phoneticPr fontId="2"/>
  </si>
  <si>
    <t>長崎市文教町１－１４</t>
    <rPh sb="0" eb="3">
      <t>ナガサキシ</t>
    </rPh>
    <rPh sb="3" eb="6">
      <t>ブンキョウマチ</t>
    </rPh>
    <phoneticPr fontId="2"/>
  </si>
  <si>
    <t>国立大学法人　長崎大学医学部・歯学部付属病院</t>
    <phoneticPr fontId="2"/>
  </si>
  <si>
    <t>国家公務員共済組合連合会（佐世保共済病院）</t>
    <rPh sb="0" eb="2">
      <t>コッカ</t>
    </rPh>
    <rPh sb="2" eb="5">
      <t>コウムイン</t>
    </rPh>
    <rPh sb="5" eb="7">
      <t>キョウサイ</t>
    </rPh>
    <rPh sb="7" eb="9">
      <t>クミアイ</t>
    </rPh>
    <rPh sb="9" eb="12">
      <t>レンゴウカイ</t>
    </rPh>
    <rPh sb="13" eb="16">
      <t>サセボ</t>
    </rPh>
    <rPh sb="16" eb="18">
      <t>キョウサイ</t>
    </rPh>
    <rPh sb="18" eb="20">
      <t>ビョウイン</t>
    </rPh>
    <phoneticPr fontId="2"/>
  </si>
  <si>
    <t>佐世保共済病院</t>
    <rPh sb="0" eb="3">
      <t>サセボ</t>
    </rPh>
    <rPh sb="3" eb="5">
      <t>キョウサイ</t>
    </rPh>
    <rPh sb="5" eb="7">
      <t>ビョウイン</t>
    </rPh>
    <phoneticPr fontId="2"/>
  </si>
  <si>
    <t>857-8585</t>
    <phoneticPr fontId="2"/>
  </si>
  <si>
    <t>佐世保市島地町１０番１７号</t>
    <rPh sb="0" eb="4">
      <t>サセボシ</t>
    </rPh>
    <rPh sb="4" eb="7">
      <t>シマンジチョウ</t>
    </rPh>
    <rPh sb="9" eb="10">
      <t>バン</t>
    </rPh>
    <rPh sb="12" eb="13">
      <t>ゴウ</t>
    </rPh>
    <phoneticPr fontId="2"/>
  </si>
  <si>
    <t>病院</t>
    <rPh sb="0" eb="2">
      <t>ビョウイン</t>
    </rPh>
    <phoneticPr fontId="2"/>
  </si>
  <si>
    <t>859-3605</t>
    <phoneticPr fontId="2"/>
  </si>
  <si>
    <t>東彼杵郡川棚町百津郷２９６</t>
    <rPh sb="0" eb="4">
      <t>ヒガシソノギグン</t>
    </rPh>
    <rPh sb="4" eb="7">
      <t>カワタナチョウ</t>
    </rPh>
    <rPh sb="7" eb="8">
      <t>モモ</t>
    </rPh>
    <rPh sb="8" eb="9">
      <t>ツ</t>
    </rPh>
    <rPh sb="9" eb="10">
      <t>ゴウ</t>
    </rPh>
    <phoneticPr fontId="2"/>
  </si>
  <si>
    <t>石英ガラス製品製造業</t>
    <rPh sb="0" eb="2">
      <t>セキエイ</t>
    </rPh>
    <rPh sb="5" eb="7">
      <t>セイヒン</t>
    </rPh>
    <rPh sb="7" eb="10">
      <t>セイゾウギョウ</t>
    </rPh>
    <phoneticPr fontId="2"/>
  </si>
  <si>
    <t>西肥自動車　株式会社</t>
    <rPh sb="0" eb="2">
      <t>サイヒ</t>
    </rPh>
    <rPh sb="2" eb="5">
      <t>ジドウシャ</t>
    </rPh>
    <rPh sb="6" eb="10">
      <t>カブシキガイシャ</t>
    </rPh>
    <phoneticPr fontId="2"/>
  </si>
  <si>
    <t>（８事業所）</t>
    <rPh sb="2" eb="5">
      <t>ジギョウショ</t>
    </rPh>
    <phoneticPr fontId="2"/>
  </si>
  <si>
    <t>旅客運送業</t>
    <rPh sb="0" eb="2">
      <t>リョカク</t>
    </rPh>
    <rPh sb="2" eb="5">
      <t>ウンソウギョウ</t>
    </rPh>
    <phoneticPr fontId="2"/>
  </si>
  <si>
    <t xml:space="preserve">857-8501 </t>
    <phoneticPr fontId="2"/>
  </si>
  <si>
    <t>佐世保市立神町 １</t>
    <phoneticPr fontId="2"/>
  </si>
  <si>
    <t>ジェイエイ北九州くみあい飼料　株式会社</t>
    <rPh sb="5" eb="8">
      <t>キタキュウシュウ</t>
    </rPh>
    <rPh sb="12" eb="14">
      <t>シリョウ</t>
    </rPh>
    <rPh sb="15" eb="19">
      <t>カブシキガイシャ</t>
    </rPh>
    <phoneticPr fontId="2"/>
  </si>
  <si>
    <t>810-0071</t>
    <phoneticPr fontId="2"/>
  </si>
  <si>
    <t>857-0852</t>
    <phoneticPr fontId="2"/>
  </si>
  <si>
    <t>牛・鶏・豚用配合飼料の製造</t>
    <rPh sb="0" eb="1">
      <t>ギュウ</t>
    </rPh>
    <rPh sb="2" eb="3">
      <t>ケイ</t>
    </rPh>
    <rPh sb="4" eb="5">
      <t>トン</t>
    </rPh>
    <rPh sb="5" eb="6">
      <t>ヨウ</t>
    </rPh>
    <rPh sb="6" eb="8">
      <t>ハイゴウ</t>
    </rPh>
    <rPh sb="8" eb="10">
      <t>シリョウ</t>
    </rPh>
    <rPh sb="11" eb="13">
      <t>セイゾウ</t>
    </rPh>
    <phoneticPr fontId="2"/>
  </si>
  <si>
    <t>島原鉄道　株式会社</t>
    <rPh sb="0" eb="2">
      <t>シマバラ</t>
    </rPh>
    <rPh sb="2" eb="4">
      <t>テツドウ</t>
    </rPh>
    <rPh sb="5" eb="9">
      <t>カブシキガイシャ</t>
    </rPh>
    <phoneticPr fontId="2"/>
  </si>
  <si>
    <t>855-0802</t>
    <phoneticPr fontId="2"/>
  </si>
  <si>
    <t>本社、駅、ホテルなど</t>
    <rPh sb="0" eb="2">
      <t>ホンシャ</t>
    </rPh>
    <rPh sb="3" eb="4">
      <t>エキ</t>
    </rPh>
    <phoneticPr fontId="2"/>
  </si>
  <si>
    <t>島原半島中心に運輸業を展開</t>
    <rPh sb="0" eb="2">
      <t>シマバラ</t>
    </rPh>
    <rPh sb="2" eb="4">
      <t>ハントウ</t>
    </rPh>
    <rPh sb="4" eb="6">
      <t>チュウシン</t>
    </rPh>
    <rPh sb="7" eb="10">
      <t>ウンユギョウ</t>
    </rPh>
    <rPh sb="11" eb="13">
      <t>テンカイ</t>
    </rPh>
    <phoneticPr fontId="2"/>
  </si>
  <si>
    <t>佐世保工場</t>
    <rPh sb="0" eb="3">
      <t>サセボ</t>
    </rPh>
    <rPh sb="3" eb="5">
      <t>コウジョウ</t>
    </rPh>
    <phoneticPr fontId="2"/>
  </si>
  <si>
    <t>859-3153</t>
    <phoneticPr fontId="2"/>
  </si>
  <si>
    <t>佐世保市三川内新町１－１</t>
    <rPh sb="0" eb="4">
      <t>サセボシ</t>
    </rPh>
    <rPh sb="4" eb="9">
      <t>ミカワチシンマチ</t>
    </rPh>
    <phoneticPr fontId="2"/>
  </si>
  <si>
    <t>生活協同組合ララコープ</t>
    <rPh sb="0" eb="2">
      <t>セイカツ</t>
    </rPh>
    <rPh sb="2" eb="4">
      <t>キョウドウ</t>
    </rPh>
    <rPh sb="4" eb="6">
      <t>クミアイ</t>
    </rPh>
    <phoneticPr fontId="2"/>
  </si>
  <si>
    <t>851-2121</t>
    <phoneticPr fontId="2"/>
  </si>
  <si>
    <t>西彼杵郡長与町岡郷１４７４</t>
    <rPh sb="0" eb="4">
      <t>ニシソノギグン</t>
    </rPh>
    <rPh sb="4" eb="7">
      <t>ナガヨチョウ</t>
    </rPh>
    <rPh sb="7" eb="8">
      <t>オカ</t>
    </rPh>
    <rPh sb="8" eb="9">
      <t>ゴウ</t>
    </rPh>
    <phoneticPr fontId="2"/>
  </si>
  <si>
    <t>ララコープ</t>
    <phoneticPr fontId="2"/>
  </si>
  <si>
    <t>無店舗、店舗業態による商品供給</t>
    <rPh sb="0" eb="3">
      <t>ムテンポ</t>
    </rPh>
    <rPh sb="4" eb="6">
      <t>テンポ</t>
    </rPh>
    <rPh sb="6" eb="8">
      <t>ギョウタイ</t>
    </rPh>
    <rPh sb="11" eb="13">
      <t>ショウヒン</t>
    </rPh>
    <rPh sb="13" eb="15">
      <t>キョウキュウ</t>
    </rPh>
    <phoneticPr fontId="2"/>
  </si>
  <si>
    <t>869-1102</t>
    <phoneticPr fontId="2"/>
  </si>
  <si>
    <t>長崎テクノロジーセンター</t>
    <rPh sb="0" eb="2">
      <t>ナガサキ</t>
    </rPh>
    <phoneticPr fontId="2"/>
  </si>
  <si>
    <t>854-0065</t>
    <phoneticPr fontId="2"/>
  </si>
  <si>
    <t>諫早市津久葉町１８８３－４３</t>
    <rPh sb="0" eb="3">
      <t>イサハヤシ</t>
    </rPh>
    <rPh sb="3" eb="7">
      <t>ツクバマチ</t>
    </rPh>
    <phoneticPr fontId="2"/>
  </si>
  <si>
    <t>164-8721</t>
    <phoneticPr fontId="2"/>
  </si>
  <si>
    <t>崎戸工場</t>
    <rPh sb="0" eb="2">
      <t>サキト</t>
    </rPh>
    <rPh sb="2" eb="4">
      <t>コウジョウ</t>
    </rPh>
    <phoneticPr fontId="2"/>
  </si>
  <si>
    <t>857-3101</t>
    <phoneticPr fontId="2"/>
  </si>
  <si>
    <t>西海市崎戸町蛎浦郷１５１７－３</t>
    <rPh sb="0" eb="3">
      <t>サイカイシ</t>
    </rPh>
    <rPh sb="3" eb="6">
      <t>サキトチョウ</t>
    </rPh>
    <rPh sb="6" eb="7">
      <t>カキ</t>
    </rPh>
    <rPh sb="7" eb="9">
      <t>ウラゴウ</t>
    </rPh>
    <phoneticPr fontId="2"/>
  </si>
  <si>
    <t>塩及び化成品の製造</t>
    <rPh sb="0" eb="1">
      <t>シオ</t>
    </rPh>
    <rPh sb="1" eb="2">
      <t>オヨ</t>
    </rPh>
    <rPh sb="3" eb="6">
      <t>カセイヒン</t>
    </rPh>
    <rPh sb="7" eb="9">
      <t>セイゾウ</t>
    </rPh>
    <phoneticPr fontId="2"/>
  </si>
  <si>
    <t>812-0012</t>
    <phoneticPr fontId="2"/>
  </si>
  <si>
    <t>福岡県福岡市博多区博多駅中央街１－１</t>
    <rPh sb="0" eb="3">
      <t>フクオカケン</t>
    </rPh>
    <rPh sb="3" eb="6">
      <t>フクオカシ</t>
    </rPh>
    <rPh sb="6" eb="9">
      <t>ハカタク</t>
    </rPh>
    <rPh sb="9" eb="11">
      <t>ハカタ</t>
    </rPh>
    <rPh sb="11" eb="12">
      <t>エキ</t>
    </rPh>
    <rPh sb="12" eb="15">
      <t>チュウオウガイ</t>
    </rPh>
    <phoneticPr fontId="2"/>
  </si>
  <si>
    <t>諫早ガスセンター</t>
    <rPh sb="0" eb="2">
      <t>イサハヤ</t>
    </rPh>
    <phoneticPr fontId="2"/>
  </si>
  <si>
    <t>諫早市津久葉町６－３１</t>
    <rPh sb="0" eb="3">
      <t>イサハヤシ</t>
    </rPh>
    <rPh sb="3" eb="7">
      <t>ツクバマチ</t>
    </rPh>
    <phoneticPr fontId="2"/>
  </si>
  <si>
    <t>高圧ガスの製造、販売</t>
    <rPh sb="0" eb="2">
      <t>コウアツ</t>
    </rPh>
    <rPh sb="5" eb="7">
      <t>セイゾウ</t>
    </rPh>
    <rPh sb="8" eb="10">
      <t>ハンバイ</t>
    </rPh>
    <phoneticPr fontId="2"/>
  </si>
  <si>
    <t>島原工場</t>
    <rPh sb="0" eb="2">
      <t>シマバラ</t>
    </rPh>
    <rPh sb="2" eb="4">
      <t>コウジョウ</t>
    </rPh>
    <phoneticPr fontId="2"/>
  </si>
  <si>
    <t>アルコールの精製</t>
    <rPh sb="6" eb="8">
      <t>セイセイ</t>
    </rPh>
    <phoneticPr fontId="2"/>
  </si>
  <si>
    <t>（２工場）</t>
    <rPh sb="2" eb="4">
      <t>コウジョウ</t>
    </rPh>
    <phoneticPr fontId="2"/>
  </si>
  <si>
    <t>フッ素樹脂を主材料とした加工業</t>
    <rPh sb="2" eb="3">
      <t>ソ</t>
    </rPh>
    <rPh sb="3" eb="5">
      <t>ジュシ</t>
    </rPh>
    <rPh sb="6" eb="9">
      <t>シュザイリョウ</t>
    </rPh>
    <rPh sb="12" eb="15">
      <t>カコウギョウ</t>
    </rPh>
    <phoneticPr fontId="2"/>
  </si>
  <si>
    <t>長工醤油味噌協同組合</t>
    <rPh sb="0" eb="1">
      <t>チョウ</t>
    </rPh>
    <rPh sb="1" eb="2">
      <t>コウ</t>
    </rPh>
    <rPh sb="2" eb="4">
      <t>ショウユ</t>
    </rPh>
    <rPh sb="4" eb="6">
      <t>ミソ</t>
    </rPh>
    <rPh sb="6" eb="8">
      <t>キョウドウ</t>
    </rPh>
    <rPh sb="8" eb="10">
      <t>クミアイ</t>
    </rPh>
    <phoneticPr fontId="2"/>
  </si>
  <si>
    <t>856-0844</t>
    <phoneticPr fontId="2"/>
  </si>
  <si>
    <t>大村市の醤油工場・味噌工場・酢ソース工場にて醸造</t>
    <rPh sb="0" eb="3">
      <t>オオムラシ</t>
    </rPh>
    <rPh sb="4" eb="6">
      <t>ショウユ</t>
    </rPh>
    <rPh sb="6" eb="8">
      <t>コウジョウ</t>
    </rPh>
    <rPh sb="9" eb="11">
      <t>ミソ</t>
    </rPh>
    <rPh sb="11" eb="13">
      <t>コウジョウ</t>
    </rPh>
    <rPh sb="14" eb="15">
      <t>ス</t>
    </rPh>
    <rPh sb="18" eb="20">
      <t>コウジョウ</t>
    </rPh>
    <rPh sb="22" eb="24">
      <t>ジョウゾウ</t>
    </rPh>
    <phoneticPr fontId="2"/>
  </si>
  <si>
    <t>電源開発　株式会社</t>
    <rPh sb="0" eb="2">
      <t>デンゲン</t>
    </rPh>
    <rPh sb="2" eb="4">
      <t>カイハツ</t>
    </rPh>
    <rPh sb="5" eb="9">
      <t>カブシキガイシャ</t>
    </rPh>
    <phoneticPr fontId="2"/>
  </si>
  <si>
    <t>104-8165</t>
    <phoneticPr fontId="2"/>
  </si>
  <si>
    <t>東京都中央区銀座６－１５－１</t>
    <rPh sb="0" eb="3">
      <t>トウキョウト</t>
    </rPh>
    <rPh sb="3" eb="6">
      <t>チュウオウク</t>
    </rPh>
    <rPh sb="6" eb="8">
      <t>ギンザ</t>
    </rPh>
    <phoneticPr fontId="2"/>
  </si>
  <si>
    <t>火力発電所</t>
    <rPh sb="0" eb="2">
      <t>カリョク</t>
    </rPh>
    <rPh sb="2" eb="5">
      <t>ハツデンショ</t>
    </rPh>
    <phoneticPr fontId="2"/>
  </si>
  <si>
    <t>（２カ所）</t>
    <rPh sb="3" eb="4">
      <t>ショ</t>
    </rPh>
    <phoneticPr fontId="2"/>
  </si>
  <si>
    <t>一般電気事業者への電力供給</t>
    <rPh sb="0" eb="2">
      <t>イッパン</t>
    </rPh>
    <rPh sb="2" eb="4">
      <t>デンキ</t>
    </rPh>
    <rPh sb="4" eb="7">
      <t>ジギョウシャ</t>
    </rPh>
    <rPh sb="9" eb="11">
      <t>デンリョク</t>
    </rPh>
    <rPh sb="11" eb="13">
      <t>キョウキュウ</t>
    </rPh>
    <phoneticPr fontId="2"/>
  </si>
  <si>
    <t>長崎事業所</t>
    <rPh sb="0" eb="2">
      <t>ナガサキ</t>
    </rPh>
    <rPh sb="2" eb="5">
      <t>ジギョウショ</t>
    </rPh>
    <phoneticPr fontId="2"/>
  </si>
  <si>
    <t>852-8004</t>
    <phoneticPr fontId="2"/>
  </si>
  <si>
    <t>長崎市丸尾町６－１４</t>
    <rPh sb="0" eb="3">
      <t>ナガサキシ</t>
    </rPh>
    <rPh sb="3" eb="6">
      <t>マルオマチ</t>
    </rPh>
    <phoneticPr fontId="2"/>
  </si>
  <si>
    <t>電気機械器具製造業</t>
    <rPh sb="0" eb="2">
      <t>デンキ</t>
    </rPh>
    <rPh sb="2" eb="4">
      <t>キカイ</t>
    </rPh>
    <rPh sb="4" eb="6">
      <t>キグ</t>
    </rPh>
    <rPh sb="6" eb="9">
      <t>セイゾウギョウ</t>
    </rPh>
    <phoneticPr fontId="2"/>
  </si>
  <si>
    <t>独立行政法人　国立病院機構</t>
    <rPh sb="0" eb="2">
      <t>ドクリツ</t>
    </rPh>
    <rPh sb="2" eb="4">
      <t>ギョウセイ</t>
    </rPh>
    <rPh sb="4" eb="6">
      <t>ホウジン</t>
    </rPh>
    <rPh sb="7" eb="9">
      <t>コクリツ</t>
    </rPh>
    <rPh sb="9" eb="11">
      <t>ビョウイン</t>
    </rPh>
    <rPh sb="11" eb="13">
      <t>キコウ</t>
    </rPh>
    <phoneticPr fontId="2"/>
  </si>
  <si>
    <t>152-8621</t>
    <phoneticPr fontId="2"/>
  </si>
  <si>
    <t>独立行政法人石油天然ガス・金属鉱物資源機構</t>
    <rPh sb="0" eb="2">
      <t>ドクリツ</t>
    </rPh>
    <rPh sb="2" eb="4">
      <t>ギョウセイ</t>
    </rPh>
    <rPh sb="4" eb="6">
      <t>ホウジン</t>
    </rPh>
    <rPh sb="6" eb="8">
      <t>セキユ</t>
    </rPh>
    <rPh sb="8" eb="10">
      <t>テンネン</t>
    </rPh>
    <rPh sb="13" eb="15">
      <t>キンゾク</t>
    </rPh>
    <rPh sb="15" eb="17">
      <t>コウブツ</t>
    </rPh>
    <rPh sb="17" eb="19">
      <t>シゲン</t>
    </rPh>
    <rPh sb="19" eb="21">
      <t>キコウ</t>
    </rPh>
    <phoneticPr fontId="2"/>
  </si>
  <si>
    <t>105-0001</t>
    <phoneticPr fontId="2"/>
  </si>
  <si>
    <t>諫早市下大渡野町2041-1</t>
    <rPh sb="0" eb="3">
      <t>イサハヤシ</t>
    </rPh>
    <rPh sb="3" eb="4">
      <t>シモ</t>
    </rPh>
    <rPh sb="4" eb="5">
      <t>オオ</t>
    </rPh>
    <rPh sb="5" eb="6">
      <t>ワタ</t>
    </rPh>
    <rPh sb="6" eb="7">
      <t>ノ</t>
    </rPh>
    <rPh sb="7" eb="8">
      <t>マチ</t>
    </rPh>
    <phoneticPr fontId="2"/>
  </si>
  <si>
    <t>859-3793</t>
    <phoneticPr fontId="2"/>
  </si>
  <si>
    <t>東彼杵郡波佐見町折敷瀬郷925－1</t>
    <rPh sb="0" eb="4">
      <t>ヒガシソノギグン</t>
    </rPh>
    <rPh sb="4" eb="8">
      <t>ハサミチョウ</t>
    </rPh>
    <rPh sb="8" eb="9">
      <t>オリ</t>
    </rPh>
    <rPh sb="9" eb="10">
      <t>シ</t>
    </rPh>
    <rPh sb="10" eb="11">
      <t>セ</t>
    </rPh>
    <rPh sb="11" eb="12">
      <t>ゴウ</t>
    </rPh>
    <phoneticPr fontId="2"/>
  </si>
  <si>
    <t>長崎県病院企業団</t>
    <rPh sb="0" eb="3">
      <t>ナガサキケン</t>
    </rPh>
    <rPh sb="3" eb="5">
      <t>ビョウイン</t>
    </rPh>
    <rPh sb="5" eb="7">
      <t>キギョウ</t>
    </rPh>
    <rPh sb="7" eb="8">
      <t>ダン</t>
    </rPh>
    <phoneticPr fontId="2"/>
  </si>
  <si>
    <t>長崎自動車　株式会社</t>
    <rPh sb="0" eb="2">
      <t>ナガサキ</t>
    </rPh>
    <rPh sb="2" eb="5">
      <t>ジドウシャ</t>
    </rPh>
    <rPh sb="6" eb="10">
      <t>カブシキガイシャ</t>
    </rPh>
    <phoneticPr fontId="2"/>
  </si>
  <si>
    <t>850-8501</t>
    <phoneticPr fontId="2"/>
  </si>
  <si>
    <t>長崎市新地町３－１７</t>
    <rPh sb="0" eb="3">
      <t>ナガサキシ</t>
    </rPh>
    <rPh sb="3" eb="6">
      <t>シンチマチ</t>
    </rPh>
    <phoneticPr fontId="2"/>
  </si>
  <si>
    <t>株式会社　ドラッグストアモリ</t>
    <phoneticPr fontId="2"/>
  </si>
  <si>
    <t>日本遠洋旋網漁業協同組合</t>
    <rPh sb="0" eb="2">
      <t>ニホン</t>
    </rPh>
    <rPh sb="2" eb="4">
      <t>エンヨウ</t>
    </rPh>
    <rPh sb="4" eb="6">
      <t>マキアミ</t>
    </rPh>
    <rPh sb="6" eb="8">
      <t>ギョギョウ</t>
    </rPh>
    <rPh sb="8" eb="10">
      <t>キョウドウ</t>
    </rPh>
    <rPh sb="10" eb="12">
      <t>クミアイ</t>
    </rPh>
    <phoneticPr fontId="2"/>
  </si>
  <si>
    <t>810-0072</t>
    <phoneticPr fontId="2"/>
  </si>
  <si>
    <t>（病院２、血液ｾﾝﾀｰ、事務所）</t>
    <rPh sb="1" eb="3">
      <t>ビョウイン</t>
    </rPh>
    <rPh sb="5" eb="7">
      <t>ケツエキ</t>
    </rPh>
    <rPh sb="12" eb="15">
      <t>ジムショ</t>
    </rPh>
    <phoneticPr fontId="2"/>
  </si>
  <si>
    <t>災害救護業務、医療事業、血液事業</t>
    <rPh sb="0" eb="2">
      <t>サイガイ</t>
    </rPh>
    <rPh sb="2" eb="4">
      <t>キュウゴ</t>
    </rPh>
    <rPh sb="4" eb="6">
      <t>ギョウム</t>
    </rPh>
    <rPh sb="7" eb="9">
      <t>イリョウ</t>
    </rPh>
    <rPh sb="9" eb="11">
      <t>ジギョウ</t>
    </rPh>
    <rPh sb="12" eb="14">
      <t>ケツエキ</t>
    </rPh>
    <rPh sb="14" eb="16">
      <t>ジギョウ</t>
    </rPh>
    <phoneticPr fontId="2"/>
  </si>
  <si>
    <t>諫早プラント</t>
    <rPh sb="0" eb="2">
      <t>イサハヤ</t>
    </rPh>
    <phoneticPr fontId="2"/>
  </si>
  <si>
    <t>854-0041</t>
    <phoneticPr fontId="2"/>
  </si>
  <si>
    <t>諫早市船越町７００</t>
    <rPh sb="0" eb="3">
      <t>イサハヤシ</t>
    </rPh>
    <rPh sb="3" eb="6">
      <t>フナコシマチ</t>
    </rPh>
    <phoneticPr fontId="2"/>
  </si>
  <si>
    <t>東彼杵郡川棚町百津郷３９</t>
    <rPh sb="0" eb="4">
      <t>ヒガシソノギグン</t>
    </rPh>
    <rPh sb="4" eb="7">
      <t>カワタナチョウ</t>
    </rPh>
    <rPh sb="7" eb="8">
      <t>モモ</t>
    </rPh>
    <rPh sb="8" eb="9">
      <t>ツ</t>
    </rPh>
    <rPh sb="9" eb="10">
      <t>ゴウ</t>
    </rPh>
    <phoneticPr fontId="2"/>
  </si>
  <si>
    <t>ハム・ソーセージ製造</t>
    <rPh sb="8" eb="10">
      <t>セイゾウ</t>
    </rPh>
    <phoneticPr fontId="2"/>
  </si>
  <si>
    <t>039-2206</t>
    <phoneticPr fontId="2"/>
  </si>
  <si>
    <t>食料品製造業（食肉処理を長崎県内では２工場で展開）</t>
    <rPh sb="0" eb="3">
      <t>ショクリョウヒン</t>
    </rPh>
    <rPh sb="3" eb="6">
      <t>セイゾウギョウ</t>
    </rPh>
    <rPh sb="7" eb="9">
      <t>ショクニク</t>
    </rPh>
    <rPh sb="9" eb="11">
      <t>ショリ</t>
    </rPh>
    <rPh sb="12" eb="14">
      <t>ナガサキ</t>
    </rPh>
    <rPh sb="14" eb="16">
      <t>ケンナイ</t>
    </rPh>
    <rPh sb="19" eb="21">
      <t>コウジョウ</t>
    </rPh>
    <rPh sb="22" eb="24">
      <t>テンカイ</t>
    </rPh>
    <phoneticPr fontId="2"/>
  </si>
  <si>
    <t>郵便局</t>
    <rPh sb="0" eb="2">
      <t>ユウビン</t>
    </rPh>
    <rPh sb="2" eb="3">
      <t>キョク</t>
    </rPh>
    <phoneticPr fontId="2"/>
  </si>
  <si>
    <t>ニュー長崎ビルディング　株式会社</t>
    <rPh sb="3" eb="5">
      <t>ナガサキ</t>
    </rPh>
    <rPh sb="12" eb="16">
      <t>カブシキガイシャ</t>
    </rPh>
    <phoneticPr fontId="2"/>
  </si>
  <si>
    <t>850-0057</t>
    <phoneticPr fontId="2"/>
  </si>
  <si>
    <t>長崎市大黒町１４－５</t>
    <rPh sb="0" eb="3">
      <t>ナガサキシ</t>
    </rPh>
    <rPh sb="3" eb="6">
      <t>ダイコクマチ</t>
    </rPh>
    <phoneticPr fontId="2"/>
  </si>
  <si>
    <t>ホテルニュー長崎</t>
    <rPh sb="6" eb="8">
      <t>ナガサキ</t>
    </rPh>
    <phoneticPr fontId="2"/>
  </si>
  <si>
    <t>長崎市大黒町１４番５号</t>
    <rPh sb="0" eb="3">
      <t>ナガサキシ</t>
    </rPh>
    <rPh sb="3" eb="6">
      <t>ダイコクマチ</t>
    </rPh>
    <rPh sb="8" eb="9">
      <t>バン</t>
    </rPh>
    <rPh sb="10" eb="11">
      <t>ゴウ</t>
    </rPh>
    <phoneticPr fontId="2"/>
  </si>
  <si>
    <t>ホテル及びテナント貸室業</t>
    <rPh sb="3" eb="4">
      <t>オヨ</t>
    </rPh>
    <rPh sb="9" eb="10">
      <t>カ</t>
    </rPh>
    <rPh sb="10" eb="11">
      <t>シツ</t>
    </rPh>
    <rPh sb="11" eb="12">
      <t>ギョウ</t>
    </rPh>
    <phoneticPr fontId="2"/>
  </si>
  <si>
    <t>ハウステンボス　株式会社</t>
    <rPh sb="8" eb="12">
      <t>カブシキガイシャ</t>
    </rPh>
    <phoneticPr fontId="2"/>
  </si>
  <si>
    <t>859-3292</t>
    <phoneticPr fontId="2"/>
  </si>
  <si>
    <t>佐世保市ハウステンボス町１－１</t>
    <rPh sb="0" eb="4">
      <t>サセボシ</t>
    </rPh>
    <rPh sb="11" eb="12">
      <t>チョウ</t>
    </rPh>
    <phoneticPr fontId="2"/>
  </si>
  <si>
    <t>ハウステンボス熱供給　株式会社</t>
    <rPh sb="7" eb="10">
      <t>ネツキョウキュウ</t>
    </rPh>
    <rPh sb="11" eb="15">
      <t>カブシキガイシャ</t>
    </rPh>
    <phoneticPr fontId="2"/>
  </si>
  <si>
    <t>859-3243</t>
    <phoneticPr fontId="2"/>
  </si>
  <si>
    <t>佐世保市ハウステンボス町５－３</t>
    <rPh sb="0" eb="4">
      <t>サセボシ</t>
    </rPh>
    <rPh sb="11" eb="12">
      <t>チョウ</t>
    </rPh>
    <phoneticPr fontId="2"/>
  </si>
  <si>
    <t>プラスナイロン　株式会社</t>
    <rPh sb="8" eb="9">
      <t>カブ</t>
    </rPh>
    <rPh sb="9" eb="10">
      <t>シキ</t>
    </rPh>
    <rPh sb="10" eb="12">
      <t>ガイシャ</t>
    </rPh>
    <phoneticPr fontId="2"/>
  </si>
  <si>
    <t>859-1415</t>
    <phoneticPr fontId="2"/>
  </si>
  <si>
    <t>島原市有明町大三東戊７６１</t>
    <rPh sb="0" eb="3">
      <t>シマバラシ</t>
    </rPh>
    <rPh sb="3" eb="6">
      <t>アリアケチョウ</t>
    </rPh>
    <rPh sb="6" eb="7">
      <t>オオ</t>
    </rPh>
    <rPh sb="7" eb="8">
      <t>ミ</t>
    </rPh>
    <rPh sb="8" eb="9">
      <t>ヒガシ</t>
    </rPh>
    <rPh sb="9" eb="10">
      <t>ボ</t>
    </rPh>
    <phoneticPr fontId="2"/>
  </si>
  <si>
    <t>本社工場他</t>
    <rPh sb="0" eb="2">
      <t>ホンシャ</t>
    </rPh>
    <rPh sb="2" eb="4">
      <t>コウジョウ</t>
    </rPh>
    <rPh sb="4" eb="5">
      <t>ホカ</t>
    </rPh>
    <phoneticPr fontId="2"/>
  </si>
  <si>
    <t>（工場、物流センター各２カ所）</t>
    <rPh sb="1" eb="3">
      <t>コウジョウ</t>
    </rPh>
    <rPh sb="4" eb="6">
      <t>ブツリュウ</t>
    </rPh>
    <rPh sb="10" eb="11">
      <t>カク</t>
    </rPh>
    <rPh sb="13" eb="14">
      <t>ショ</t>
    </rPh>
    <phoneticPr fontId="2"/>
  </si>
  <si>
    <t>北松北部環境組合</t>
    <rPh sb="0" eb="2">
      <t>ホクショウ</t>
    </rPh>
    <rPh sb="2" eb="4">
      <t>ホクブ</t>
    </rPh>
    <rPh sb="4" eb="6">
      <t>カンキョウ</t>
    </rPh>
    <rPh sb="6" eb="8">
      <t>クミアイ</t>
    </rPh>
    <phoneticPr fontId="2"/>
  </si>
  <si>
    <t>859-4815</t>
    <phoneticPr fontId="2"/>
  </si>
  <si>
    <t>平戸市田平町下寺免１３１８</t>
    <rPh sb="0" eb="3">
      <t>ヒラドシ</t>
    </rPh>
    <rPh sb="3" eb="6">
      <t>タビラチョウ</t>
    </rPh>
    <rPh sb="6" eb="8">
      <t>シモデラ</t>
    </rPh>
    <rPh sb="8" eb="9">
      <t>メン</t>
    </rPh>
    <phoneticPr fontId="2"/>
  </si>
  <si>
    <t>北松北部クリーンセンター</t>
    <rPh sb="0" eb="4">
      <t>ホクショウホクブ</t>
    </rPh>
    <phoneticPr fontId="2"/>
  </si>
  <si>
    <t>平戸市田平町下寺免１３１８番地</t>
    <rPh sb="0" eb="3">
      <t>ヒラドシ</t>
    </rPh>
    <rPh sb="3" eb="6">
      <t>タビラチョウ</t>
    </rPh>
    <rPh sb="6" eb="8">
      <t>シモデラ</t>
    </rPh>
    <rPh sb="8" eb="9">
      <t>メン</t>
    </rPh>
    <rPh sb="13" eb="15">
      <t>バンチ</t>
    </rPh>
    <phoneticPr fontId="2"/>
  </si>
  <si>
    <t>一般廃棄物処理施設</t>
    <rPh sb="0" eb="2">
      <t>イッパン</t>
    </rPh>
    <rPh sb="2" eb="5">
      <t>ハイキブツ</t>
    </rPh>
    <rPh sb="5" eb="7">
      <t>ショリ</t>
    </rPh>
    <rPh sb="7" eb="9">
      <t>シセツ</t>
    </rPh>
    <phoneticPr fontId="2"/>
  </si>
  <si>
    <t>マックスバリュ九州　株式会社</t>
    <rPh sb="7" eb="9">
      <t>キュウシュウ</t>
    </rPh>
    <rPh sb="10" eb="14">
      <t>カブシキガイシャ</t>
    </rPh>
    <phoneticPr fontId="2"/>
  </si>
  <si>
    <t>マックスバリュ</t>
    <phoneticPr fontId="2"/>
  </si>
  <si>
    <t>854-0022</t>
    <phoneticPr fontId="2"/>
  </si>
  <si>
    <t>諫早市幸町３０８－１</t>
    <rPh sb="0" eb="3">
      <t>イサハヤシ</t>
    </rPh>
    <rPh sb="3" eb="5">
      <t>サイワイチョウ</t>
    </rPh>
    <phoneticPr fontId="2"/>
  </si>
  <si>
    <t>まるたか生鮮市場</t>
    <rPh sb="4" eb="6">
      <t>セイセン</t>
    </rPh>
    <rPh sb="6" eb="8">
      <t>イチバ</t>
    </rPh>
    <phoneticPr fontId="2"/>
  </si>
  <si>
    <t>長崎造船所他</t>
    <rPh sb="0" eb="2">
      <t>ナガサキ</t>
    </rPh>
    <rPh sb="2" eb="5">
      <t>ゾウセンショ</t>
    </rPh>
    <rPh sb="5" eb="6">
      <t>ホカ</t>
    </rPh>
    <phoneticPr fontId="2"/>
  </si>
  <si>
    <t>851-2102</t>
    <phoneticPr fontId="2"/>
  </si>
  <si>
    <t>西彼杵郡時津町浜田郷５１７－７</t>
    <rPh sb="0" eb="4">
      <t>ニシソノギグン</t>
    </rPh>
    <rPh sb="4" eb="7">
      <t>トギツチョウ</t>
    </rPh>
    <rPh sb="7" eb="9">
      <t>ハマダ</t>
    </rPh>
    <rPh sb="9" eb="10">
      <t>ゴウ</t>
    </rPh>
    <phoneticPr fontId="2"/>
  </si>
  <si>
    <t>長崎製作所</t>
    <rPh sb="0" eb="2">
      <t>ナガサキ</t>
    </rPh>
    <rPh sb="2" eb="5">
      <t>セイサクショ</t>
    </rPh>
    <phoneticPr fontId="2"/>
  </si>
  <si>
    <t>時津町浜田郷５１７－７</t>
    <rPh sb="0" eb="3">
      <t>トギツチョウ</t>
    </rPh>
    <rPh sb="3" eb="5">
      <t>ハマダ</t>
    </rPh>
    <rPh sb="5" eb="6">
      <t>ゴウ</t>
    </rPh>
    <phoneticPr fontId="2"/>
  </si>
  <si>
    <t>産業用の各種電気機械を製造</t>
    <rPh sb="0" eb="3">
      <t>サンギョウヨウ</t>
    </rPh>
    <rPh sb="4" eb="6">
      <t>カクシュ</t>
    </rPh>
    <rPh sb="6" eb="8">
      <t>デンキ</t>
    </rPh>
    <rPh sb="8" eb="10">
      <t>キカイ</t>
    </rPh>
    <rPh sb="11" eb="13">
      <t>セイゾウ</t>
    </rPh>
    <phoneticPr fontId="2"/>
  </si>
  <si>
    <t>三菱長崎機工　株式会社</t>
    <rPh sb="0" eb="2">
      <t>ミツビシ</t>
    </rPh>
    <rPh sb="2" eb="4">
      <t>ナガサキ</t>
    </rPh>
    <rPh sb="4" eb="5">
      <t>キ</t>
    </rPh>
    <rPh sb="5" eb="6">
      <t>コウ</t>
    </rPh>
    <rPh sb="7" eb="11">
      <t>カブシキガイシャ</t>
    </rPh>
    <phoneticPr fontId="2"/>
  </si>
  <si>
    <t>851-0301</t>
    <phoneticPr fontId="2"/>
  </si>
  <si>
    <t>長崎市深堀町１－２－１</t>
    <rPh sb="0" eb="3">
      <t>ナガサキシ</t>
    </rPh>
    <rPh sb="3" eb="6">
      <t>フカホリマチ</t>
    </rPh>
    <phoneticPr fontId="2"/>
  </si>
  <si>
    <t>鉄構構造物製造</t>
    <rPh sb="0" eb="1">
      <t>テツ</t>
    </rPh>
    <rPh sb="1" eb="2">
      <t>コウ</t>
    </rPh>
    <rPh sb="2" eb="5">
      <t>コウゾウブツ</t>
    </rPh>
    <rPh sb="5" eb="7">
      <t>セイゾウ</t>
    </rPh>
    <phoneticPr fontId="2"/>
  </si>
  <si>
    <t>859-0133</t>
    <phoneticPr fontId="2"/>
  </si>
  <si>
    <t>山崎製パン株式会社</t>
    <rPh sb="0" eb="2">
      <t>ヤマザキ</t>
    </rPh>
    <rPh sb="2" eb="3">
      <t>セイ</t>
    </rPh>
    <rPh sb="5" eb="9">
      <t>カブシキガイシャ</t>
    </rPh>
    <phoneticPr fontId="2"/>
  </si>
  <si>
    <t>ユニチカスピニング　株式会社</t>
    <rPh sb="10" eb="12">
      <t>カブシキ</t>
    </rPh>
    <rPh sb="12" eb="14">
      <t>カイシャ</t>
    </rPh>
    <phoneticPr fontId="2"/>
  </si>
  <si>
    <t>松浦市志佐町池成免１７０１</t>
    <rPh sb="0" eb="3">
      <t>マツウラシ</t>
    </rPh>
    <rPh sb="3" eb="6">
      <t>シサチョウ</t>
    </rPh>
    <rPh sb="6" eb="9">
      <t>イケナリメン</t>
    </rPh>
    <phoneticPr fontId="2"/>
  </si>
  <si>
    <t>858-8555</t>
    <phoneticPr fontId="2"/>
  </si>
  <si>
    <t>陸上自衛隊相浦駐屯地</t>
    <rPh sb="0" eb="2">
      <t>リクジョウ</t>
    </rPh>
    <rPh sb="2" eb="5">
      <t>ジエイタイ</t>
    </rPh>
    <rPh sb="5" eb="7">
      <t>アイウラ</t>
    </rPh>
    <rPh sb="7" eb="10">
      <t>チュウトンチ</t>
    </rPh>
    <phoneticPr fontId="2"/>
  </si>
  <si>
    <t>佐世保市大潟町６７８</t>
    <rPh sb="0" eb="4">
      <t>サセボシ</t>
    </rPh>
    <rPh sb="4" eb="7">
      <t>オオガタチョウ</t>
    </rPh>
    <phoneticPr fontId="2"/>
  </si>
  <si>
    <t>陸上自衛隊基地施設</t>
    <rPh sb="0" eb="5">
      <t>リクジョウジエイタイ</t>
    </rPh>
    <rPh sb="5" eb="7">
      <t>キチ</t>
    </rPh>
    <rPh sb="7" eb="9">
      <t>シセツ</t>
    </rPh>
    <phoneticPr fontId="2"/>
  </si>
  <si>
    <t>854-8501</t>
  </si>
  <si>
    <t>ソフトバンク株式会社</t>
    <rPh sb="6" eb="10">
      <t>カブシキガイシャ</t>
    </rPh>
    <phoneticPr fontId="2"/>
  </si>
  <si>
    <t>合計</t>
    <rPh sb="0" eb="2">
      <t>ゴウケイ</t>
    </rPh>
    <phoneticPr fontId="2"/>
  </si>
  <si>
    <t>原単位目標達成</t>
    <rPh sb="0" eb="3">
      <t>ゲンタンイ</t>
    </rPh>
    <rPh sb="3" eb="5">
      <t>モクヒョウ</t>
    </rPh>
    <rPh sb="5" eb="7">
      <t>タッセイ</t>
    </rPh>
    <phoneticPr fontId="2"/>
  </si>
  <si>
    <t>戻る</t>
    <rPh sb="0" eb="1">
      <t>モド</t>
    </rPh>
    <phoneticPr fontId="2"/>
  </si>
  <si>
    <t>九州スチールセンターの原単位排出量</t>
    <rPh sb="0" eb="2">
      <t>キュウシュウ</t>
    </rPh>
    <rPh sb="11" eb="14">
      <t>ゲンタンイ</t>
    </rPh>
    <rPh sb="14" eb="17">
      <t>ハイシュツリョウ</t>
    </rPh>
    <phoneticPr fontId="2"/>
  </si>
  <si>
    <t>削減目標</t>
    <rPh sb="0" eb="2">
      <t>サクゲン</t>
    </rPh>
    <rPh sb="2" eb="4">
      <t>モクヒョウ</t>
    </rPh>
    <phoneticPr fontId="2"/>
  </si>
  <si>
    <t>実施年度</t>
    <rPh sb="0" eb="2">
      <t>ジッシ</t>
    </rPh>
    <rPh sb="2" eb="4">
      <t>ネンド</t>
    </rPh>
    <phoneticPr fontId="2"/>
  </si>
  <si>
    <t>削減率</t>
    <rPh sb="0" eb="2">
      <t>サクゲン</t>
    </rPh>
    <rPh sb="2" eb="3">
      <t>リツ</t>
    </rPh>
    <phoneticPr fontId="2"/>
  </si>
  <si>
    <t>原単位</t>
    <rPh sb="0" eb="3">
      <t>ゲンタンイ</t>
    </rPh>
    <phoneticPr fontId="2"/>
  </si>
  <si>
    <t>生産時間</t>
    <rPh sb="0" eb="2">
      <t>セイサン</t>
    </rPh>
    <rPh sb="2" eb="4">
      <t>ジカン</t>
    </rPh>
    <phoneticPr fontId="2"/>
  </si>
  <si>
    <t>土井首工場</t>
    <rPh sb="0" eb="3">
      <t>ドイノクビ</t>
    </rPh>
    <rPh sb="3" eb="5">
      <t>コウジョウ</t>
    </rPh>
    <phoneticPr fontId="2"/>
  </si>
  <si>
    <t>温室効果ガス排出量</t>
    <rPh sb="0" eb="2">
      <t>オンシツ</t>
    </rPh>
    <rPh sb="2" eb="4">
      <t>コウカ</t>
    </rPh>
    <rPh sb="6" eb="8">
      <t>ハイシュツ</t>
    </rPh>
    <rPh sb="8" eb="9">
      <t>リョウ</t>
    </rPh>
    <phoneticPr fontId="2"/>
  </si>
  <si>
    <t>目標年度</t>
    <rPh sb="0" eb="4">
      <t>モクヒョウネンド</t>
    </rPh>
    <phoneticPr fontId="2"/>
  </si>
  <si>
    <t>削減目標</t>
    <rPh sb="0" eb="4">
      <t>サクゲンモクヒョウ</t>
    </rPh>
    <phoneticPr fontId="2"/>
  </si>
  <si>
    <t>削減率</t>
    <rPh sb="0" eb="3">
      <t>サクゲンリツ</t>
    </rPh>
    <phoneticPr fontId="2"/>
  </si>
  <si>
    <t>長崎大学の原単位排出量</t>
    <rPh sb="0" eb="2">
      <t>ナガサキ</t>
    </rPh>
    <rPh sb="2" eb="4">
      <t>ダイガク</t>
    </rPh>
    <rPh sb="5" eb="8">
      <t>ゲンタンイ</t>
    </rPh>
    <rPh sb="8" eb="11">
      <t>ハイシュツリョウ</t>
    </rPh>
    <phoneticPr fontId="2"/>
  </si>
  <si>
    <t>文教町２団地</t>
    <rPh sb="0" eb="3">
      <t>ブンキョウマチ</t>
    </rPh>
    <rPh sb="4" eb="6">
      <t>ダンチ</t>
    </rPh>
    <phoneticPr fontId="2"/>
  </si>
  <si>
    <t>坂本１団地</t>
    <rPh sb="0" eb="2">
      <t>サカモト</t>
    </rPh>
    <rPh sb="3" eb="5">
      <t>ダンチ</t>
    </rPh>
    <phoneticPr fontId="2"/>
  </si>
  <si>
    <t>○温室効果ガス排出量を目標とする。</t>
    <rPh sb="1" eb="3">
      <t>オンシツ</t>
    </rPh>
    <rPh sb="3" eb="5">
      <t>コウカ</t>
    </rPh>
    <rPh sb="7" eb="10">
      <t>ハイシュツリョウ</t>
    </rPh>
    <rPh sb="11" eb="13">
      <t>モクヒョウ</t>
    </rPh>
    <phoneticPr fontId="2"/>
  </si>
  <si>
    <t>t-CO2</t>
    <phoneticPr fontId="2"/>
  </si>
  <si>
    <t>削減目標率</t>
    <rPh sb="0" eb="2">
      <t>サクゲン</t>
    </rPh>
    <rPh sb="2" eb="4">
      <t>モクヒョウ</t>
    </rPh>
    <rPh sb="4" eb="5">
      <t>リツ</t>
    </rPh>
    <phoneticPr fontId="2"/>
  </si>
  <si>
    <t>【発電施設】</t>
    <rPh sb="1" eb="3">
      <t>ハツデン</t>
    </rPh>
    <rPh sb="3" eb="5">
      <t>シセツ</t>
    </rPh>
    <phoneticPr fontId="2"/>
  </si>
  <si>
    <t>【電気の供給面の取組】</t>
    <rPh sb="1" eb="3">
      <t>デンキ</t>
    </rPh>
    <rPh sb="4" eb="6">
      <t>キョウキュウ</t>
    </rPh>
    <rPh sb="6" eb="7">
      <t>メン</t>
    </rPh>
    <rPh sb="8" eb="10">
      <t>トリクミ</t>
    </rPh>
    <phoneticPr fontId="2"/>
  </si>
  <si>
    <t>・地球温暖化対策やエネルギーセキュリティの観点から、安全の確保を大前提とした原子力発電の重要性は変わらないと考えており、原子力発電所の更なる信頼性の向上と安全・安心の確保に努めています。</t>
    <rPh sb="1" eb="3">
      <t>チキュウ</t>
    </rPh>
    <rPh sb="3" eb="6">
      <t>オンダンカ</t>
    </rPh>
    <rPh sb="6" eb="8">
      <t>タイサク</t>
    </rPh>
    <rPh sb="21" eb="23">
      <t>カンテン</t>
    </rPh>
    <rPh sb="26" eb="28">
      <t>アンゼン</t>
    </rPh>
    <rPh sb="29" eb="31">
      <t>カクホ</t>
    </rPh>
    <rPh sb="32" eb="35">
      <t>ダイゼンテイ</t>
    </rPh>
    <rPh sb="38" eb="41">
      <t>ゲンシリョク</t>
    </rPh>
    <rPh sb="41" eb="43">
      <t>ハツデン</t>
    </rPh>
    <rPh sb="44" eb="47">
      <t>ジュウヨウセイ</t>
    </rPh>
    <rPh sb="48" eb="49">
      <t>カ</t>
    </rPh>
    <rPh sb="54" eb="55">
      <t>カンガ</t>
    </rPh>
    <rPh sb="60" eb="63">
      <t>ゲンシリョク</t>
    </rPh>
    <rPh sb="63" eb="65">
      <t>ハツデン</t>
    </rPh>
    <rPh sb="65" eb="66">
      <t>ショ</t>
    </rPh>
    <rPh sb="67" eb="68">
      <t>サラ</t>
    </rPh>
    <rPh sb="70" eb="73">
      <t>シンライセイ</t>
    </rPh>
    <rPh sb="74" eb="76">
      <t>コウジョウ</t>
    </rPh>
    <rPh sb="77" eb="79">
      <t>アンゼン</t>
    </rPh>
    <rPh sb="80" eb="82">
      <t>アンシン</t>
    </rPh>
    <rPh sb="83" eb="85">
      <t>カクホ</t>
    </rPh>
    <rPh sb="86" eb="87">
      <t>ツト</t>
    </rPh>
    <phoneticPr fontId="2"/>
  </si>
  <si>
    <t>【電気の使用面の取組】</t>
    <rPh sb="1" eb="3">
      <t>デンキ</t>
    </rPh>
    <rPh sb="4" eb="6">
      <t>シヨウ</t>
    </rPh>
    <rPh sb="6" eb="7">
      <t>メン</t>
    </rPh>
    <rPh sb="8" eb="10">
      <t>トリクミ</t>
    </rPh>
    <phoneticPr fontId="2"/>
  </si>
  <si>
    <t>･照明の間引き、空調設定温度の適正管理など、電力使用量の抑制に取り組んでいます。</t>
    <rPh sb="1" eb="3">
      <t>ショウメイ</t>
    </rPh>
    <rPh sb="4" eb="6">
      <t>マビ</t>
    </rPh>
    <rPh sb="8" eb="10">
      <t>クウチョウ</t>
    </rPh>
    <rPh sb="10" eb="12">
      <t>セッテイ</t>
    </rPh>
    <rPh sb="12" eb="14">
      <t>オンド</t>
    </rPh>
    <rPh sb="15" eb="17">
      <t>テキセイ</t>
    </rPh>
    <rPh sb="17" eb="19">
      <t>カンリ</t>
    </rPh>
    <rPh sb="22" eb="24">
      <t>デンリョク</t>
    </rPh>
    <rPh sb="24" eb="27">
      <t>シヨウリョウ</t>
    </rPh>
    <rPh sb="28" eb="30">
      <t>ヨクセイ</t>
    </rPh>
    <rPh sb="31" eb="32">
      <t>ト</t>
    </rPh>
    <rPh sb="33" eb="34">
      <t>ク</t>
    </rPh>
    <phoneticPr fontId="2"/>
  </si>
  <si>
    <t>日本遠洋旋網漁業協同組合の原単位排出量</t>
    <rPh sb="0" eb="2">
      <t>ニホン</t>
    </rPh>
    <rPh sb="2" eb="4">
      <t>エンヨウ</t>
    </rPh>
    <rPh sb="4" eb="6">
      <t>マキアミ</t>
    </rPh>
    <rPh sb="6" eb="8">
      <t>ギョギョウ</t>
    </rPh>
    <rPh sb="8" eb="10">
      <t>キョウドウ</t>
    </rPh>
    <rPh sb="10" eb="12">
      <t>クミアイ</t>
    </rPh>
    <rPh sb="13" eb="16">
      <t>ゲンタンイ</t>
    </rPh>
    <rPh sb="16" eb="19">
      <t>ハイシュツリョウ</t>
    </rPh>
    <phoneticPr fontId="2"/>
  </si>
  <si>
    <t>松浦製氷冷凍工場</t>
    <rPh sb="0" eb="2">
      <t>マツウラ</t>
    </rPh>
    <rPh sb="2" eb="4">
      <t>セイヒョウ</t>
    </rPh>
    <rPh sb="4" eb="6">
      <t>レイトウ</t>
    </rPh>
    <rPh sb="6" eb="8">
      <t>コウジョウ</t>
    </rPh>
    <phoneticPr fontId="2"/>
  </si>
  <si>
    <t>製品の生産・保管数量</t>
    <rPh sb="0" eb="2">
      <t>セイヒン</t>
    </rPh>
    <rPh sb="3" eb="5">
      <t>セイサン</t>
    </rPh>
    <rPh sb="6" eb="8">
      <t>ホカン</t>
    </rPh>
    <rPh sb="8" eb="10">
      <t>スウリョウ</t>
    </rPh>
    <phoneticPr fontId="2"/>
  </si>
  <si>
    <t>相浦冷蔵庫</t>
    <rPh sb="0" eb="2">
      <t>アイウラ</t>
    </rPh>
    <rPh sb="2" eb="5">
      <t>レイゾウコ</t>
    </rPh>
    <phoneticPr fontId="2"/>
  </si>
  <si>
    <t>改善効果</t>
    <rPh sb="0" eb="2">
      <t>カイゼン</t>
    </rPh>
    <rPh sb="2" eb="4">
      <t>コウカ</t>
    </rPh>
    <phoneticPr fontId="2"/>
  </si>
  <si>
    <t>施策内容</t>
    <rPh sb="0" eb="2">
      <t>セサク</t>
    </rPh>
    <rPh sb="2" eb="4">
      <t>ナイヨウ</t>
    </rPh>
    <phoneticPr fontId="2"/>
  </si>
  <si>
    <t>長崎県病院企業団本部</t>
    <rPh sb="0" eb="3">
      <t>ナガサキケン</t>
    </rPh>
    <rPh sb="3" eb="5">
      <t>ビョウイン</t>
    </rPh>
    <rPh sb="5" eb="7">
      <t>キギョウ</t>
    </rPh>
    <rPh sb="7" eb="8">
      <t>ダン</t>
    </rPh>
    <rPh sb="8" eb="10">
      <t>ホンブ</t>
    </rPh>
    <phoneticPr fontId="2"/>
  </si>
  <si>
    <t>長崎県精神医療センター</t>
    <rPh sb="0" eb="3">
      <t>ナガサキケン</t>
    </rPh>
    <rPh sb="3" eb="5">
      <t>セイシン</t>
    </rPh>
    <rPh sb="5" eb="7">
      <t>イリョウ</t>
    </rPh>
    <phoneticPr fontId="2"/>
  </si>
  <si>
    <t>長崎県島原病院</t>
    <rPh sb="0" eb="3">
      <t>ナガサキケン</t>
    </rPh>
    <rPh sb="3" eb="5">
      <t>シマバラ</t>
    </rPh>
    <rPh sb="5" eb="7">
      <t>ビョウイン</t>
    </rPh>
    <phoneticPr fontId="2"/>
  </si>
  <si>
    <t>長崎県五島中央病院</t>
    <rPh sb="0" eb="3">
      <t>ナガサキケン</t>
    </rPh>
    <rPh sb="3" eb="5">
      <t>ゴトウ</t>
    </rPh>
    <rPh sb="5" eb="7">
      <t>チュウオウ</t>
    </rPh>
    <rPh sb="7" eb="9">
      <t>ビョウイン</t>
    </rPh>
    <phoneticPr fontId="2"/>
  </si>
  <si>
    <t>長崎県五島中央病院附属診療所奈留医療センター</t>
    <rPh sb="0" eb="3">
      <t>ナガサキケン</t>
    </rPh>
    <rPh sb="3" eb="5">
      <t>ゴトウ</t>
    </rPh>
    <rPh sb="5" eb="7">
      <t>チュウオウ</t>
    </rPh>
    <rPh sb="7" eb="9">
      <t>ビョウイン</t>
    </rPh>
    <rPh sb="9" eb="11">
      <t>フゾク</t>
    </rPh>
    <rPh sb="11" eb="14">
      <t>シンリョウジョ</t>
    </rPh>
    <rPh sb="14" eb="16">
      <t>ナル</t>
    </rPh>
    <rPh sb="16" eb="18">
      <t>イリョウ</t>
    </rPh>
    <phoneticPr fontId="2"/>
  </si>
  <si>
    <t>長崎県富江病院</t>
    <rPh sb="0" eb="3">
      <t>ナガサキケン</t>
    </rPh>
    <rPh sb="3" eb="5">
      <t>トミエ</t>
    </rPh>
    <rPh sb="5" eb="7">
      <t>ビョウイン</t>
    </rPh>
    <phoneticPr fontId="2"/>
  </si>
  <si>
    <t>長崎県上五島病院</t>
    <rPh sb="0" eb="3">
      <t>ナガサキケン</t>
    </rPh>
    <rPh sb="3" eb="6">
      <t>カミゴトウ</t>
    </rPh>
    <rPh sb="6" eb="8">
      <t>ビョウイン</t>
    </rPh>
    <phoneticPr fontId="2"/>
  </si>
  <si>
    <t>長崎県上五島病院附属診療所有川医療センター</t>
    <rPh sb="0" eb="3">
      <t>ナガサキケン</t>
    </rPh>
    <rPh sb="3" eb="6">
      <t>カミゴトウ</t>
    </rPh>
    <rPh sb="6" eb="8">
      <t>ビョウイン</t>
    </rPh>
    <rPh sb="8" eb="10">
      <t>フゾク</t>
    </rPh>
    <rPh sb="10" eb="13">
      <t>シンリョウジョ</t>
    </rPh>
    <rPh sb="13" eb="15">
      <t>アリカワ</t>
    </rPh>
    <rPh sb="15" eb="17">
      <t>イリョウ</t>
    </rPh>
    <phoneticPr fontId="2"/>
  </si>
  <si>
    <t>長崎県上五島病院附属診療所奈良尾医療センター</t>
    <rPh sb="0" eb="3">
      <t>ナガサキケン</t>
    </rPh>
    <rPh sb="3" eb="6">
      <t>カミゴトウ</t>
    </rPh>
    <rPh sb="6" eb="8">
      <t>ビョウイン</t>
    </rPh>
    <rPh sb="8" eb="10">
      <t>フゾク</t>
    </rPh>
    <rPh sb="10" eb="13">
      <t>シンリョウジョ</t>
    </rPh>
    <rPh sb="13" eb="16">
      <t>ナラオ</t>
    </rPh>
    <phoneticPr fontId="2"/>
  </si>
  <si>
    <t>長崎県対馬病院</t>
    <rPh sb="0" eb="3">
      <t>ナガサキケン</t>
    </rPh>
    <rPh sb="3" eb="5">
      <t>ツシマ</t>
    </rPh>
    <rPh sb="5" eb="7">
      <t>ビョウイン</t>
    </rPh>
    <phoneticPr fontId="2"/>
  </si>
  <si>
    <t>長崎県上対馬病院</t>
    <rPh sb="0" eb="3">
      <t>ナガサキケン</t>
    </rPh>
    <rPh sb="3" eb="4">
      <t>ウエ</t>
    </rPh>
    <rPh sb="4" eb="6">
      <t>ツシマ</t>
    </rPh>
    <rPh sb="6" eb="8">
      <t>ビョウイン</t>
    </rPh>
    <phoneticPr fontId="2"/>
  </si>
  <si>
    <t>長崎県壱岐病院</t>
    <rPh sb="0" eb="3">
      <t>ナガサキケン</t>
    </rPh>
    <rPh sb="3" eb="5">
      <t>イキ</t>
    </rPh>
    <rPh sb="5" eb="7">
      <t>ビョウイン</t>
    </rPh>
    <phoneticPr fontId="2"/>
  </si>
  <si>
    <t>達成状況</t>
    <rPh sb="0" eb="2">
      <t>タッセイ</t>
    </rPh>
    <rPh sb="2" eb="4">
      <t>ジョウキョウ</t>
    </rPh>
    <phoneticPr fontId="2"/>
  </si>
  <si>
    <t>ストッキング製造・販売</t>
    <rPh sb="6" eb="8">
      <t>セイゾウ</t>
    </rPh>
    <rPh sb="9" eb="11">
      <t>ハンバイ</t>
    </rPh>
    <phoneticPr fontId="2"/>
  </si>
  <si>
    <t>一般貨物運送事業者として県内に４事業所を展開</t>
    <rPh sb="0" eb="2">
      <t>イッパン</t>
    </rPh>
    <rPh sb="2" eb="4">
      <t>カモツ</t>
    </rPh>
    <rPh sb="4" eb="6">
      <t>ウンソウ</t>
    </rPh>
    <rPh sb="6" eb="9">
      <t>ジギョウシャ</t>
    </rPh>
    <rPh sb="12" eb="14">
      <t>ケンナイ</t>
    </rPh>
    <rPh sb="16" eb="19">
      <t>ジギョウショ</t>
    </rPh>
    <rPh sb="20" eb="22">
      <t>テンカイ</t>
    </rPh>
    <phoneticPr fontId="2"/>
  </si>
  <si>
    <t>特殊鋼のリング鍛造、熱処理、加工</t>
    <rPh sb="0" eb="3">
      <t>トクシュコウ</t>
    </rPh>
    <rPh sb="7" eb="9">
      <t>タンゾウ</t>
    </rPh>
    <rPh sb="10" eb="13">
      <t>ネツショリ</t>
    </rPh>
    <rPh sb="14" eb="16">
      <t>カコウ</t>
    </rPh>
    <phoneticPr fontId="2"/>
  </si>
  <si>
    <t>福岡県糟屋郡久山町大字久原字松浦１６０</t>
    <rPh sb="0" eb="3">
      <t>フクオカケン</t>
    </rPh>
    <rPh sb="3" eb="5">
      <t>カスヤ</t>
    </rPh>
    <rPh sb="5" eb="6">
      <t>グン</t>
    </rPh>
    <rPh sb="6" eb="8">
      <t>クヤマ</t>
    </rPh>
    <rPh sb="8" eb="9">
      <t>マチ</t>
    </rPh>
    <rPh sb="9" eb="11">
      <t>オオアザ</t>
    </rPh>
    <rPh sb="11" eb="13">
      <t>クバラ</t>
    </rPh>
    <rPh sb="13" eb="14">
      <t>アザ</t>
    </rPh>
    <rPh sb="14" eb="16">
      <t>マツウラ</t>
    </rPh>
    <phoneticPr fontId="2"/>
  </si>
  <si>
    <t>百貨店１店、事務所と商品センター・サロン５店展開</t>
    <rPh sb="0" eb="3">
      <t>ヒャッカテン</t>
    </rPh>
    <rPh sb="4" eb="5">
      <t>ミセ</t>
    </rPh>
    <rPh sb="6" eb="8">
      <t>ジム</t>
    </rPh>
    <rPh sb="8" eb="9">
      <t>ショ</t>
    </rPh>
    <rPh sb="10" eb="12">
      <t>ショウヒン</t>
    </rPh>
    <rPh sb="21" eb="22">
      <t>ミセ</t>
    </rPh>
    <rPh sb="22" eb="24">
      <t>テンカイ</t>
    </rPh>
    <phoneticPr fontId="2"/>
  </si>
  <si>
    <t>イオンストア九州　株式会社</t>
    <rPh sb="6" eb="8">
      <t>キュウシュウ</t>
    </rPh>
    <rPh sb="9" eb="13">
      <t>カブシキガイシャ</t>
    </rPh>
    <phoneticPr fontId="2"/>
  </si>
  <si>
    <t>娯楽業（テーマパーク）</t>
    <rPh sb="0" eb="3">
      <t>ゴラクギョウ</t>
    </rPh>
    <phoneticPr fontId="2"/>
  </si>
  <si>
    <t>株式会社　九州フジパン　長崎工場</t>
    <rPh sb="0" eb="4">
      <t>カブシキガイシャ</t>
    </rPh>
    <rPh sb="5" eb="7">
      <t>キュウシュウ</t>
    </rPh>
    <rPh sb="12" eb="16">
      <t>ナガサキコウジョウ</t>
    </rPh>
    <phoneticPr fontId="2"/>
  </si>
  <si>
    <t>佐世保重工業　株式会社</t>
    <rPh sb="0" eb="3">
      <t>サセボ</t>
    </rPh>
    <rPh sb="3" eb="6">
      <t>ジュウコウギョウ</t>
    </rPh>
    <rPh sb="7" eb="11">
      <t>カブシキガイシャ</t>
    </rPh>
    <phoneticPr fontId="2"/>
  </si>
  <si>
    <t>新造船、艦艇・商船修繕、機械の製造</t>
    <rPh sb="0" eb="3">
      <t>シンゾウセン</t>
    </rPh>
    <rPh sb="4" eb="6">
      <t>カンテイ</t>
    </rPh>
    <rPh sb="7" eb="9">
      <t>ショウセン</t>
    </rPh>
    <rPh sb="9" eb="11">
      <t>シュウゼン</t>
    </rPh>
    <rPh sb="12" eb="14">
      <t>キカイ</t>
    </rPh>
    <rPh sb="15" eb="17">
      <t>セイゾウ</t>
    </rPh>
    <phoneticPr fontId="2"/>
  </si>
  <si>
    <t>SUMCO　TECHXIV　株式会社　長崎事業所</t>
    <rPh sb="14" eb="18">
      <t>カブシキガイシャ</t>
    </rPh>
    <rPh sb="19" eb="21">
      <t>ナガサキ</t>
    </rPh>
    <rPh sb="21" eb="24">
      <t>ジギョウショ</t>
    </rPh>
    <phoneticPr fontId="2"/>
  </si>
  <si>
    <t>シリコンウエーハの製造、販売</t>
    <rPh sb="9" eb="11">
      <t>セイゾウ</t>
    </rPh>
    <rPh sb="12" eb="14">
      <t>ハンバイ</t>
    </rPh>
    <phoneticPr fontId="2"/>
  </si>
  <si>
    <t>福岡県小郡市小板井４９８－１　天蓋会館３F</t>
    <rPh sb="0" eb="3">
      <t>フクオカケン</t>
    </rPh>
    <rPh sb="3" eb="6">
      <t>オゴオリシ</t>
    </rPh>
    <rPh sb="6" eb="9">
      <t>コイタイ</t>
    </rPh>
    <rPh sb="15" eb="17">
      <t>テンガイ</t>
    </rPh>
    <rPh sb="17" eb="19">
      <t>カイカン</t>
    </rPh>
    <phoneticPr fontId="2"/>
  </si>
  <si>
    <t>○温室効果ガス排出量に基づく原単位排出量を目標とする。</t>
    <rPh sb="1" eb="3">
      <t>オンシツ</t>
    </rPh>
    <rPh sb="3" eb="5">
      <t>コウカ</t>
    </rPh>
    <rPh sb="7" eb="10">
      <t>ハイシュツリョウ</t>
    </rPh>
    <rPh sb="11" eb="12">
      <t>モト</t>
    </rPh>
    <rPh sb="14" eb="17">
      <t>ゲンタンイ</t>
    </rPh>
    <rPh sb="17" eb="19">
      <t>ハイシュツ</t>
    </rPh>
    <rPh sb="19" eb="20">
      <t>リョウ</t>
    </rPh>
    <rPh sb="21" eb="23">
      <t>モクヒョウ</t>
    </rPh>
    <phoneticPr fontId="2"/>
  </si>
  <si>
    <t>原単位における削減目標率</t>
    <rPh sb="0" eb="3">
      <t>ゲンタンイ</t>
    </rPh>
    <rPh sb="7" eb="9">
      <t>サクゲン</t>
    </rPh>
    <rPh sb="9" eb="11">
      <t>モクヒョウ</t>
    </rPh>
    <rPh sb="11" eb="12">
      <t>リツ</t>
    </rPh>
    <phoneticPr fontId="2"/>
  </si>
  <si>
    <t>原単位における削減率</t>
    <rPh sb="0" eb="3">
      <t>ゲンタンイ</t>
    </rPh>
    <rPh sb="7" eb="9">
      <t>サクゲン</t>
    </rPh>
    <rPh sb="9" eb="10">
      <t>リツ</t>
    </rPh>
    <phoneticPr fontId="2"/>
  </si>
  <si>
    <t>t-CO2/kWh</t>
    <phoneticPr fontId="2"/>
  </si>
  <si>
    <t>【照明設備】既設照明器具をLED照明に交換
【空調設備】電気量削減のデマンドコントローラーの導入、旧型空調機を省エネタイプの空調機に変更</t>
    <rPh sb="1" eb="3">
      <t>ショウメイ</t>
    </rPh>
    <rPh sb="3" eb="5">
      <t>セツビ</t>
    </rPh>
    <rPh sb="6" eb="8">
      <t>キセツ</t>
    </rPh>
    <rPh sb="8" eb="10">
      <t>ショウメイ</t>
    </rPh>
    <rPh sb="10" eb="12">
      <t>キグ</t>
    </rPh>
    <rPh sb="16" eb="18">
      <t>ショウメイ</t>
    </rPh>
    <rPh sb="19" eb="21">
      <t>コウカン</t>
    </rPh>
    <rPh sb="23" eb="25">
      <t>クウチョウ</t>
    </rPh>
    <rPh sb="25" eb="27">
      <t>セツビ</t>
    </rPh>
    <rPh sb="28" eb="30">
      <t>デンキ</t>
    </rPh>
    <rPh sb="30" eb="31">
      <t>リョウ</t>
    </rPh>
    <rPh sb="31" eb="33">
      <t>サクゲン</t>
    </rPh>
    <rPh sb="46" eb="48">
      <t>ドウニュウ</t>
    </rPh>
    <rPh sb="49" eb="51">
      <t>キュウガタ</t>
    </rPh>
    <rPh sb="51" eb="53">
      <t>クウチョウ</t>
    </rPh>
    <rPh sb="53" eb="54">
      <t>キ</t>
    </rPh>
    <rPh sb="55" eb="56">
      <t>ショウ</t>
    </rPh>
    <rPh sb="62" eb="65">
      <t>クウチョウキ</t>
    </rPh>
    <rPh sb="66" eb="68">
      <t>ヘンコウ</t>
    </rPh>
    <phoneticPr fontId="2"/>
  </si>
  <si>
    <t>独立行政法人地域医療機能推進機構（諫早総合病院）</t>
    <rPh sb="17" eb="19">
      <t>イサハヤ</t>
    </rPh>
    <rPh sb="19" eb="21">
      <t>ソウゴウ</t>
    </rPh>
    <rPh sb="21" eb="23">
      <t>ビョウイン</t>
    </rPh>
    <phoneticPr fontId="2"/>
  </si>
  <si>
    <t>電源開発</t>
    <rPh sb="0" eb="2">
      <t>デンゲン</t>
    </rPh>
    <rPh sb="2" eb="4">
      <t>カイハツ</t>
    </rPh>
    <phoneticPr fontId="2"/>
  </si>
  <si>
    <t>松浦火力発電所</t>
    <rPh sb="0" eb="2">
      <t>マツウラ</t>
    </rPh>
    <rPh sb="2" eb="4">
      <t>カリョク</t>
    </rPh>
    <rPh sb="4" eb="6">
      <t>ハツデン</t>
    </rPh>
    <rPh sb="6" eb="7">
      <t>ショ</t>
    </rPh>
    <phoneticPr fontId="2"/>
  </si>
  <si>
    <t>松島火力発電所</t>
    <rPh sb="0" eb="2">
      <t>マツシマ</t>
    </rPh>
    <rPh sb="2" eb="4">
      <t>カリョク</t>
    </rPh>
    <rPh sb="4" eb="6">
      <t>ハツデン</t>
    </rPh>
    <rPh sb="6" eb="7">
      <t>ショ</t>
    </rPh>
    <phoneticPr fontId="2"/>
  </si>
  <si>
    <t>t-CO2</t>
    <phoneticPr fontId="2"/>
  </si>
  <si>
    <t>原単位排出量</t>
    <rPh sb="0" eb="3">
      <t>ゲンタンイ</t>
    </rPh>
    <rPh sb="3" eb="6">
      <t>ハイシュツリョウ</t>
    </rPh>
    <phoneticPr fontId="2"/>
  </si>
  <si>
    <t>t-CO2／kWh</t>
    <phoneticPr fontId="2"/>
  </si>
  <si>
    <t>発電量</t>
    <rPh sb="0" eb="2">
      <t>ハツデン</t>
    </rPh>
    <rPh sb="2" eb="3">
      <t>リョウ</t>
    </rPh>
    <phoneticPr fontId="2"/>
  </si>
  <si>
    <t>パンを県内２工場（長崎、佐世保）にて製造</t>
    <rPh sb="3" eb="5">
      <t>ケンナイ</t>
    </rPh>
    <rPh sb="6" eb="8">
      <t>コウジョウ</t>
    </rPh>
    <rPh sb="9" eb="11">
      <t>ナガサキ</t>
    </rPh>
    <rPh sb="12" eb="15">
      <t>サセボ</t>
    </rPh>
    <rPh sb="18" eb="20">
      <t>セイゾウ</t>
    </rPh>
    <phoneticPr fontId="2"/>
  </si>
  <si>
    <t>日本赤十字社長崎県支部の温室効果ガスの排出量について</t>
    <rPh sb="0" eb="2">
      <t>ニホン</t>
    </rPh>
    <rPh sb="2" eb="5">
      <t>セキジュウジ</t>
    </rPh>
    <rPh sb="5" eb="6">
      <t>シャ</t>
    </rPh>
    <rPh sb="6" eb="9">
      <t>ナガサキケン</t>
    </rPh>
    <rPh sb="9" eb="11">
      <t>シブ</t>
    </rPh>
    <rPh sb="12" eb="14">
      <t>オンシツ</t>
    </rPh>
    <rPh sb="14" eb="16">
      <t>コウカ</t>
    </rPh>
    <rPh sb="19" eb="21">
      <t>ハイシュツ</t>
    </rPh>
    <rPh sb="21" eb="22">
      <t>リョウ</t>
    </rPh>
    <phoneticPr fontId="2"/>
  </si>
  <si>
    <t>日本赤十字社</t>
    <rPh sb="0" eb="2">
      <t>ニホン</t>
    </rPh>
    <rPh sb="2" eb="5">
      <t>セキジュウジ</t>
    </rPh>
    <rPh sb="5" eb="6">
      <t>シャ</t>
    </rPh>
    <phoneticPr fontId="2"/>
  </si>
  <si>
    <t>長崎県支部</t>
    <rPh sb="0" eb="3">
      <t>ナガサキケン</t>
    </rPh>
    <rPh sb="3" eb="5">
      <t>シブ</t>
    </rPh>
    <phoneticPr fontId="2"/>
  </si>
  <si>
    <t>長崎原爆病院</t>
    <rPh sb="0" eb="2">
      <t>ナガサキ</t>
    </rPh>
    <rPh sb="2" eb="4">
      <t>ゲンバク</t>
    </rPh>
    <rPh sb="4" eb="6">
      <t>ビョウイン</t>
    </rPh>
    <phoneticPr fontId="2"/>
  </si>
  <si>
    <t>長崎原爆諫早病院</t>
    <rPh sb="0" eb="2">
      <t>ナガサキ</t>
    </rPh>
    <rPh sb="2" eb="4">
      <t>ゲンバク</t>
    </rPh>
    <rPh sb="4" eb="6">
      <t>イサハヤ</t>
    </rPh>
    <rPh sb="6" eb="8">
      <t>ビョウイン</t>
    </rPh>
    <phoneticPr fontId="2"/>
  </si>
  <si>
    <t>長崎県赤十字血液センター</t>
    <rPh sb="0" eb="3">
      <t>ナガサキケン</t>
    </rPh>
    <rPh sb="3" eb="6">
      <t>セキジュウジ</t>
    </rPh>
    <rPh sb="6" eb="8">
      <t>ケツエキ</t>
    </rPh>
    <phoneticPr fontId="2"/>
  </si>
  <si>
    <t>合計</t>
    <rPh sb="0" eb="2">
      <t>ゴウケイ</t>
    </rPh>
    <phoneticPr fontId="2"/>
  </si>
  <si>
    <t>株式会社　ＮＴＴドコモ</t>
    <rPh sb="0" eb="2">
      <t>カブシキ</t>
    </rPh>
    <rPh sb="2" eb="3">
      <t>カイ</t>
    </rPh>
    <rPh sb="3" eb="4">
      <t>シャ</t>
    </rPh>
    <phoneticPr fontId="2"/>
  </si>
  <si>
    <t>日本郵便　株式会社</t>
    <rPh sb="0" eb="2">
      <t>ニホン</t>
    </rPh>
    <rPh sb="2" eb="4">
      <t>ユウビン</t>
    </rPh>
    <rPh sb="5" eb="9">
      <t>カブシキガイシャ</t>
    </rPh>
    <phoneticPr fontId="2"/>
  </si>
  <si>
    <t>合計</t>
    <rPh sb="0" eb="2">
      <t>ゴウケイ</t>
    </rPh>
    <phoneticPr fontId="2"/>
  </si>
  <si>
    <t>　※会社の国内火力発電事業全体を対象として掲げている効率維持目標を、国の算定・報告・公表制度の排出係数を用いて換算した数値。</t>
    <rPh sb="2" eb="4">
      <t>カイシャ</t>
    </rPh>
    <rPh sb="5" eb="7">
      <t>コクナイ</t>
    </rPh>
    <rPh sb="7" eb="9">
      <t>カリョク</t>
    </rPh>
    <rPh sb="9" eb="11">
      <t>ハツデン</t>
    </rPh>
    <rPh sb="11" eb="13">
      <t>ジギョウ</t>
    </rPh>
    <rPh sb="13" eb="15">
      <t>ゼンタイ</t>
    </rPh>
    <rPh sb="16" eb="18">
      <t>タイショウ</t>
    </rPh>
    <rPh sb="21" eb="22">
      <t>カカ</t>
    </rPh>
    <rPh sb="26" eb="28">
      <t>コウリツ</t>
    </rPh>
    <rPh sb="28" eb="30">
      <t>イジ</t>
    </rPh>
    <rPh sb="30" eb="32">
      <t>モクヒョウ</t>
    </rPh>
    <rPh sb="34" eb="35">
      <t>クニ</t>
    </rPh>
    <rPh sb="36" eb="38">
      <t>サンテイ</t>
    </rPh>
    <rPh sb="39" eb="41">
      <t>ホウコク</t>
    </rPh>
    <rPh sb="42" eb="44">
      <t>コウヒョウ</t>
    </rPh>
    <rPh sb="44" eb="46">
      <t>セイド</t>
    </rPh>
    <rPh sb="47" eb="49">
      <t>ハイシュツ</t>
    </rPh>
    <rPh sb="49" eb="51">
      <t>ケイスウ</t>
    </rPh>
    <rPh sb="52" eb="53">
      <t>モチ</t>
    </rPh>
    <rPh sb="55" eb="57">
      <t>カンサン</t>
    </rPh>
    <rPh sb="59" eb="61">
      <t>スウチ</t>
    </rPh>
    <phoneticPr fontId="2"/>
  </si>
  <si>
    <t>長崎市出島町１１－１３</t>
    <rPh sb="0" eb="3">
      <t>ナガサキシ</t>
    </rPh>
    <rPh sb="3" eb="5">
      <t>デジマ</t>
    </rPh>
    <rPh sb="5" eb="6">
      <t>マチ</t>
    </rPh>
    <phoneticPr fontId="2"/>
  </si>
  <si>
    <t>電気通信業</t>
    <rPh sb="0" eb="2">
      <t>デンキ</t>
    </rPh>
    <rPh sb="2" eb="5">
      <t>ツウシンギョウ</t>
    </rPh>
    <phoneticPr fontId="2"/>
  </si>
  <si>
    <t>綜合小売業として県内に２店舗を展開</t>
    <rPh sb="0" eb="2">
      <t>ソウゴウ</t>
    </rPh>
    <rPh sb="2" eb="5">
      <t>コウリギョウ</t>
    </rPh>
    <rPh sb="8" eb="10">
      <t>ケンナイ</t>
    </rPh>
    <rPh sb="12" eb="14">
      <t>テンポ</t>
    </rPh>
    <rPh sb="15" eb="17">
      <t>テンカイ</t>
    </rPh>
    <phoneticPr fontId="2"/>
  </si>
  <si>
    <t>石油、石油ガス及び金属鉱産物の備蓄に必要な業務等</t>
    <rPh sb="0" eb="2">
      <t>セキユ</t>
    </rPh>
    <rPh sb="3" eb="5">
      <t>セキユ</t>
    </rPh>
    <rPh sb="7" eb="8">
      <t>オヨ</t>
    </rPh>
    <rPh sb="9" eb="11">
      <t>キンゾク</t>
    </rPh>
    <rPh sb="11" eb="14">
      <t>コウサンブツ</t>
    </rPh>
    <rPh sb="15" eb="17">
      <t>ビチク</t>
    </rPh>
    <rPh sb="18" eb="20">
      <t>ヒツヨウ</t>
    </rPh>
    <rPh sb="21" eb="23">
      <t>ギョウム</t>
    </rPh>
    <rPh sb="23" eb="24">
      <t>トウ</t>
    </rPh>
    <phoneticPr fontId="2"/>
  </si>
  <si>
    <t>合計</t>
    <rPh sb="0" eb="2">
      <t>ゴウケイ</t>
    </rPh>
    <phoneticPr fontId="2"/>
  </si>
  <si>
    <t>長崎大学</t>
    <rPh sb="0" eb="2">
      <t>ナガサキ</t>
    </rPh>
    <rPh sb="2" eb="4">
      <t>ダイガク</t>
    </rPh>
    <phoneticPr fontId="2"/>
  </si>
  <si>
    <t>t-CO2／㎡</t>
    <phoneticPr fontId="2"/>
  </si>
  <si>
    <t>t-CO2</t>
    <phoneticPr fontId="2"/>
  </si>
  <si>
    <t>大学（文教町、坂本町）</t>
    <rPh sb="0" eb="2">
      <t>ダイガク</t>
    </rPh>
    <rPh sb="3" eb="5">
      <t>ブンキョウ</t>
    </rPh>
    <rPh sb="5" eb="6">
      <t>マチ</t>
    </rPh>
    <rPh sb="7" eb="9">
      <t>サカモト</t>
    </rPh>
    <rPh sb="9" eb="10">
      <t>マチ</t>
    </rPh>
    <phoneticPr fontId="2"/>
  </si>
  <si>
    <t>－</t>
    <phoneticPr fontId="2"/>
  </si>
  <si>
    <t>医療提供、研究開発、医学・歯学教育の実践</t>
    <rPh sb="0" eb="2">
      <t>イリョウ</t>
    </rPh>
    <rPh sb="2" eb="4">
      <t>テイキョウ</t>
    </rPh>
    <rPh sb="5" eb="7">
      <t>ケンキュウ</t>
    </rPh>
    <rPh sb="7" eb="9">
      <t>カイハツ</t>
    </rPh>
    <rPh sb="10" eb="12">
      <t>イガク</t>
    </rPh>
    <rPh sb="13" eb="15">
      <t>シガク</t>
    </rPh>
    <rPh sb="15" eb="17">
      <t>キョウイク</t>
    </rPh>
    <rPh sb="18" eb="20">
      <t>ジッセン</t>
    </rPh>
    <phoneticPr fontId="2"/>
  </si>
  <si>
    <t>家電小売業</t>
    <rPh sb="0" eb="2">
      <t>カデン</t>
    </rPh>
    <rPh sb="2" eb="5">
      <t>コウリギョウ</t>
    </rPh>
    <phoneticPr fontId="2"/>
  </si>
  <si>
    <t>佐世保市白南風町９－２</t>
    <rPh sb="0" eb="4">
      <t>サセボシ</t>
    </rPh>
    <rPh sb="4" eb="8">
      <t>シラハエチョウ</t>
    </rPh>
    <phoneticPr fontId="2"/>
  </si>
  <si>
    <t>住商エアバッグ・システムズ　株式会社</t>
    <rPh sb="0" eb="2">
      <t>スミショウ</t>
    </rPh>
    <rPh sb="14" eb="18">
      <t>カブシキガイシャ</t>
    </rPh>
    <phoneticPr fontId="2"/>
  </si>
  <si>
    <t>エアバッグ用クッションの製造・販売</t>
    <rPh sb="5" eb="6">
      <t>ヨウ</t>
    </rPh>
    <rPh sb="12" eb="14">
      <t>セイゾウ</t>
    </rPh>
    <rPh sb="15" eb="17">
      <t>ハンバイ</t>
    </rPh>
    <phoneticPr fontId="2"/>
  </si>
  <si>
    <t>三菱電機　株式会社
長崎製作所</t>
    <rPh sb="0" eb="2">
      <t>ミツビシ</t>
    </rPh>
    <rPh sb="2" eb="4">
      <t>デンキ</t>
    </rPh>
    <rPh sb="5" eb="9">
      <t>カブシキガイシャ</t>
    </rPh>
    <rPh sb="10" eb="12">
      <t>ナガサキ</t>
    </rPh>
    <rPh sb="12" eb="15">
      <t>セイサクショ</t>
    </rPh>
    <phoneticPr fontId="2"/>
  </si>
  <si>
    <t>半導体の製造</t>
    <rPh sb="0" eb="3">
      <t>ハンドウタイ</t>
    </rPh>
    <rPh sb="4" eb="6">
      <t>セイゾウ</t>
    </rPh>
    <phoneticPr fontId="2"/>
  </si>
  <si>
    <t>t-CO2／千トン</t>
    <rPh sb="6" eb="7">
      <t>セン</t>
    </rPh>
    <phoneticPr fontId="2"/>
  </si>
  <si>
    <t>松浦第二冷凍工場</t>
    <rPh sb="0" eb="2">
      <t>マツウラ</t>
    </rPh>
    <rPh sb="2" eb="3">
      <t>ダイ</t>
    </rPh>
    <rPh sb="3" eb="4">
      <t>ニ</t>
    </rPh>
    <rPh sb="4" eb="6">
      <t>レイトウ</t>
    </rPh>
    <rPh sb="6" eb="8">
      <t>コウジョウ</t>
    </rPh>
    <phoneticPr fontId="2"/>
  </si>
  <si>
    <t>松浦第三製氷冷凍工場</t>
    <rPh sb="0" eb="2">
      <t>マツウラ</t>
    </rPh>
    <rPh sb="2" eb="3">
      <t>ダイ</t>
    </rPh>
    <rPh sb="3" eb="4">
      <t>サン</t>
    </rPh>
    <rPh sb="4" eb="6">
      <t>セイヒョウ</t>
    </rPh>
    <rPh sb="6" eb="8">
      <t>レイトウ</t>
    </rPh>
    <rPh sb="8" eb="10">
      <t>コウジョウ</t>
    </rPh>
    <phoneticPr fontId="2"/>
  </si>
  <si>
    <t>合計</t>
    <rPh sb="0" eb="2">
      <t>ゴウケイ</t>
    </rPh>
    <phoneticPr fontId="2"/>
  </si>
  <si>
    <t>水産加工場</t>
    <rPh sb="0" eb="2">
      <t>スイサン</t>
    </rPh>
    <rPh sb="2" eb="5">
      <t>カコウジョウ</t>
    </rPh>
    <phoneticPr fontId="2"/>
  </si>
  <si>
    <t>水産氷の製造販売、魚の冷凍・冷蔵保管、水産物加工・販売</t>
    <rPh sb="0" eb="2">
      <t>スイサン</t>
    </rPh>
    <rPh sb="2" eb="3">
      <t>コオリ</t>
    </rPh>
    <rPh sb="4" eb="6">
      <t>セイゾウ</t>
    </rPh>
    <rPh sb="6" eb="8">
      <t>ハンバイ</t>
    </rPh>
    <rPh sb="9" eb="10">
      <t>ウオ</t>
    </rPh>
    <rPh sb="11" eb="13">
      <t>レイトウ</t>
    </rPh>
    <rPh sb="14" eb="16">
      <t>レイゾウ</t>
    </rPh>
    <rPh sb="16" eb="18">
      <t>ホカン</t>
    </rPh>
    <rPh sb="19" eb="22">
      <t>スイサンブツ</t>
    </rPh>
    <rPh sb="22" eb="24">
      <t>カコウ</t>
    </rPh>
    <rPh sb="25" eb="27">
      <t>ハンバイ</t>
    </rPh>
    <phoneticPr fontId="2"/>
  </si>
  <si>
    <t>圧縮ガス・液化ガス製造業</t>
    <rPh sb="0" eb="2">
      <t>アッシュク</t>
    </rPh>
    <rPh sb="5" eb="7">
      <t>エキカ</t>
    </rPh>
    <rPh sb="9" eb="12">
      <t>セイゾウギョウ</t>
    </rPh>
    <phoneticPr fontId="2"/>
  </si>
  <si>
    <t>半導体（光、高周波デバイス）製造業</t>
    <rPh sb="0" eb="3">
      <t>ハンドウタイ</t>
    </rPh>
    <rPh sb="4" eb="5">
      <t>ヒカリ</t>
    </rPh>
    <rPh sb="6" eb="9">
      <t>コウシュウハ</t>
    </rPh>
    <rPh sb="14" eb="17">
      <t>セイゾウギョウ</t>
    </rPh>
    <phoneticPr fontId="2"/>
  </si>
  <si>
    <t>大陽日酸　株式会社
九州支社</t>
    <rPh sb="0" eb="2">
      <t>タイヨウ</t>
    </rPh>
    <rPh sb="2" eb="3">
      <t>ヒ</t>
    </rPh>
    <rPh sb="3" eb="4">
      <t>サン</t>
    </rPh>
    <rPh sb="5" eb="9">
      <t>カブシキガイシャ</t>
    </rPh>
    <rPh sb="10" eb="12">
      <t>キュウシュウ</t>
    </rPh>
    <rPh sb="12" eb="14">
      <t>シシャ</t>
    </rPh>
    <phoneticPr fontId="2"/>
  </si>
  <si>
    <t>宝酒造　株式会社
島原工場</t>
    <rPh sb="0" eb="1">
      <t>タカラ</t>
    </rPh>
    <rPh sb="1" eb="3">
      <t>シュゾウ</t>
    </rPh>
    <rPh sb="4" eb="8">
      <t>カブシキガイシャ</t>
    </rPh>
    <rPh sb="9" eb="11">
      <t>シマバラ</t>
    </rPh>
    <rPh sb="11" eb="13">
      <t>コウジョウ</t>
    </rPh>
    <phoneticPr fontId="2"/>
  </si>
  <si>
    <t>島原市弁天町２－７３５５</t>
    <rPh sb="0" eb="3">
      <t>シマバラシ</t>
    </rPh>
    <rPh sb="3" eb="6">
      <t>ベンテンマチ</t>
    </rPh>
    <phoneticPr fontId="2"/>
  </si>
  <si>
    <t>鋼船舶の建造</t>
    <rPh sb="0" eb="1">
      <t>コウ</t>
    </rPh>
    <rPh sb="1" eb="3">
      <t>センパク</t>
    </rPh>
    <rPh sb="4" eb="6">
      <t>ケンゾウ</t>
    </rPh>
    <phoneticPr fontId="2"/>
  </si>
  <si>
    <t>アリアケジャパン　株式会社　九州工場</t>
    <rPh sb="9" eb="13">
      <t>カブシキガイシャ</t>
    </rPh>
    <rPh sb="14" eb="16">
      <t>キュウシュウ</t>
    </rPh>
    <rPh sb="16" eb="18">
      <t>コウジョウ</t>
    </rPh>
    <phoneticPr fontId="2"/>
  </si>
  <si>
    <t>火力発電システム事業を展開、県内３拠点</t>
    <rPh sb="0" eb="2">
      <t>カリョク</t>
    </rPh>
    <rPh sb="2" eb="4">
      <t>ハツデン</t>
    </rPh>
    <rPh sb="8" eb="10">
      <t>ジギョウ</t>
    </rPh>
    <rPh sb="11" eb="13">
      <t>テンカイ</t>
    </rPh>
    <rPh sb="14" eb="16">
      <t>ケンナイ</t>
    </rPh>
    <rPh sb="17" eb="19">
      <t>キョテン</t>
    </rPh>
    <phoneticPr fontId="2"/>
  </si>
  <si>
    <t>マルキョウ</t>
    <phoneticPr fontId="2"/>
  </si>
  <si>
    <t>(株)マルキョウの温室効果ガス排出量</t>
    <rPh sb="1" eb="2">
      <t>カブ</t>
    </rPh>
    <rPh sb="9" eb="11">
      <t>オンシツ</t>
    </rPh>
    <rPh sb="11" eb="13">
      <t>コウカ</t>
    </rPh>
    <rPh sb="15" eb="18">
      <t>ハイシュツリョウ</t>
    </rPh>
    <phoneticPr fontId="2"/>
  </si>
  <si>
    <t>昭和町店</t>
    <rPh sb="0" eb="2">
      <t>ショウワ</t>
    </rPh>
    <rPh sb="2" eb="3">
      <t>マチ</t>
    </rPh>
    <rPh sb="3" eb="4">
      <t>ミセ</t>
    </rPh>
    <phoneticPr fontId="2"/>
  </si>
  <si>
    <t>店舗名</t>
    <rPh sb="0" eb="2">
      <t>テンポ</t>
    </rPh>
    <rPh sb="2" eb="3">
      <t>メイ</t>
    </rPh>
    <phoneticPr fontId="2"/>
  </si>
  <si>
    <t>横尾店</t>
    <rPh sb="0" eb="3">
      <t>ヨコオテン</t>
    </rPh>
    <phoneticPr fontId="2"/>
  </si>
  <si>
    <t>東長崎店</t>
    <rPh sb="0" eb="1">
      <t>ヒガシ</t>
    </rPh>
    <rPh sb="1" eb="4">
      <t>ナガサキテン</t>
    </rPh>
    <phoneticPr fontId="2"/>
  </si>
  <si>
    <t>大宮店</t>
    <rPh sb="0" eb="2">
      <t>オオミヤ</t>
    </rPh>
    <rPh sb="2" eb="3">
      <t>テン</t>
    </rPh>
    <phoneticPr fontId="2"/>
  </si>
  <si>
    <t>日野店</t>
    <rPh sb="0" eb="3">
      <t>ヒノテン</t>
    </rPh>
    <phoneticPr fontId="2"/>
  </si>
  <si>
    <t>黒髪店</t>
    <rPh sb="0" eb="2">
      <t>クロカミ</t>
    </rPh>
    <rPh sb="2" eb="3">
      <t>テン</t>
    </rPh>
    <phoneticPr fontId="2"/>
  </si>
  <si>
    <t>早岐店</t>
    <rPh sb="0" eb="2">
      <t>ハイキ</t>
    </rPh>
    <rPh sb="2" eb="3">
      <t>ミセ</t>
    </rPh>
    <phoneticPr fontId="2"/>
  </si>
  <si>
    <t>大野店</t>
    <rPh sb="0" eb="3">
      <t>オオノテン</t>
    </rPh>
    <phoneticPr fontId="2"/>
  </si>
  <si>
    <t>諫早店</t>
    <rPh sb="0" eb="3">
      <t>イサハヤテン</t>
    </rPh>
    <phoneticPr fontId="2"/>
  </si>
  <si>
    <t>久山台店</t>
    <rPh sb="0" eb="2">
      <t>クヤマ</t>
    </rPh>
    <rPh sb="2" eb="3">
      <t>ダイ</t>
    </rPh>
    <rPh sb="3" eb="4">
      <t>ミセ</t>
    </rPh>
    <phoneticPr fontId="2"/>
  </si>
  <si>
    <t>大村店</t>
    <rPh sb="0" eb="3">
      <t>オオムラテン</t>
    </rPh>
    <phoneticPr fontId="2"/>
  </si>
  <si>
    <t>時津店</t>
    <rPh sb="0" eb="2">
      <t>トギツ</t>
    </rPh>
    <rPh sb="2" eb="3">
      <t>テン</t>
    </rPh>
    <phoneticPr fontId="2"/>
  </si>
  <si>
    <t>長与店</t>
    <rPh sb="0" eb="3">
      <t>ナガヨテン</t>
    </rPh>
    <phoneticPr fontId="2"/>
  </si>
  <si>
    <t>川棚店</t>
    <rPh sb="0" eb="2">
      <t>カワタナ</t>
    </rPh>
    <rPh sb="2" eb="3">
      <t>ミセ</t>
    </rPh>
    <phoneticPr fontId="2"/>
  </si>
  <si>
    <t>愛野店</t>
    <rPh sb="0" eb="2">
      <t>アイノ</t>
    </rPh>
    <rPh sb="2" eb="3">
      <t>ミセ</t>
    </rPh>
    <phoneticPr fontId="2"/>
  </si>
  <si>
    <t>有家店</t>
    <rPh sb="0" eb="2">
      <t>アリエ</t>
    </rPh>
    <rPh sb="2" eb="3">
      <t>ミセ</t>
    </rPh>
    <phoneticPr fontId="2"/>
  </si>
  <si>
    <t>スーパーマーケットとして県内１６店舗を展開中</t>
    <rPh sb="12" eb="14">
      <t>ケンナイ</t>
    </rPh>
    <rPh sb="16" eb="18">
      <t>テンポ</t>
    </rPh>
    <rPh sb="19" eb="22">
      <t>テンカイチュウ</t>
    </rPh>
    <phoneticPr fontId="2"/>
  </si>
  <si>
    <t>神奈川県川崎市中原区木月住吉町１－１</t>
    <rPh sb="7" eb="9">
      <t>ナカハラ</t>
    </rPh>
    <rPh sb="9" eb="10">
      <t>ク</t>
    </rPh>
    <rPh sb="10" eb="11">
      <t>キ</t>
    </rPh>
    <rPh sb="11" eb="12">
      <t>ツキ</t>
    </rPh>
    <rPh sb="12" eb="15">
      <t>スミヨシマチ</t>
    </rPh>
    <phoneticPr fontId="2"/>
  </si>
  <si>
    <t>特別地方公共団体として病院、診療所を設置・運営</t>
    <rPh sb="0" eb="2">
      <t>トクベツ</t>
    </rPh>
    <rPh sb="2" eb="4">
      <t>チホウ</t>
    </rPh>
    <rPh sb="4" eb="6">
      <t>コウキョウ</t>
    </rPh>
    <rPh sb="6" eb="8">
      <t>ダンタイ</t>
    </rPh>
    <rPh sb="11" eb="13">
      <t>ビョウイン</t>
    </rPh>
    <rPh sb="14" eb="16">
      <t>シンリョウ</t>
    </rPh>
    <rPh sb="16" eb="17">
      <t>ショ</t>
    </rPh>
    <rPh sb="18" eb="20">
      <t>セッチ</t>
    </rPh>
    <rPh sb="21" eb="23">
      <t>ウンエイ</t>
    </rPh>
    <phoneticPr fontId="2"/>
  </si>
  <si>
    <t>路線バス事業ほか</t>
    <rPh sb="0" eb="2">
      <t>ロセン</t>
    </rPh>
    <rPh sb="4" eb="6">
      <t>ジギョウ</t>
    </rPh>
    <phoneticPr fontId="2"/>
  </si>
  <si>
    <t>長崎油飼工業株式会社</t>
    <rPh sb="0" eb="2">
      <t>ナガサキ</t>
    </rPh>
    <rPh sb="2" eb="3">
      <t>アブラ</t>
    </rPh>
    <rPh sb="3" eb="4">
      <t>カ</t>
    </rPh>
    <rPh sb="4" eb="6">
      <t>コウギョウ</t>
    </rPh>
    <rPh sb="6" eb="10">
      <t>カブシキガイシャ</t>
    </rPh>
    <phoneticPr fontId="2"/>
  </si>
  <si>
    <t>―</t>
    <phoneticPr fontId="2"/>
  </si>
  <si>
    <t>丸髙商事　株式会社</t>
    <rPh sb="0" eb="1">
      <t>マル</t>
    </rPh>
    <rPh sb="1" eb="2">
      <t>タカ</t>
    </rPh>
    <rPh sb="2" eb="4">
      <t>ショウジ</t>
    </rPh>
    <rPh sb="5" eb="9">
      <t>カブシキガイシャ</t>
    </rPh>
    <phoneticPr fontId="2"/>
  </si>
  <si>
    <t>半導体シリコンウェハーの研磨再生事業</t>
    <rPh sb="0" eb="3">
      <t>ハンドウタイ</t>
    </rPh>
    <rPh sb="12" eb="14">
      <t>ケンマ</t>
    </rPh>
    <rPh sb="14" eb="16">
      <t>サイセイ</t>
    </rPh>
    <rPh sb="16" eb="18">
      <t>ジギョウ</t>
    </rPh>
    <phoneticPr fontId="2"/>
  </si>
  <si>
    <t>松浦市調川町平尾免字潮入２００</t>
    <rPh sb="0" eb="3">
      <t>マツウラシ</t>
    </rPh>
    <rPh sb="3" eb="6">
      <t>ツキノカワチョウ</t>
    </rPh>
    <rPh sb="6" eb="8">
      <t>ヒラオ</t>
    </rPh>
    <rPh sb="8" eb="9">
      <t>メン</t>
    </rPh>
    <rPh sb="9" eb="10">
      <t>ジ</t>
    </rPh>
    <rPh sb="10" eb="12">
      <t>シオイリ</t>
    </rPh>
    <phoneticPr fontId="2"/>
  </si>
  <si>
    <t>夏季及び冬季に、全庁において照明、パソコン等のこまめな節電、クールビズ・ウォームビズの推進</t>
    <rPh sb="0" eb="2">
      <t>カキ</t>
    </rPh>
    <rPh sb="2" eb="3">
      <t>オヨ</t>
    </rPh>
    <rPh sb="4" eb="6">
      <t>トウキ</t>
    </rPh>
    <rPh sb="8" eb="10">
      <t>ゼンチョウ</t>
    </rPh>
    <rPh sb="14" eb="16">
      <t>ショウメイ</t>
    </rPh>
    <rPh sb="21" eb="22">
      <t>ナド</t>
    </rPh>
    <rPh sb="27" eb="29">
      <t>セツデン</t>
    </rPh>
    <rPh sb="43" eb="45">
      <t>スイシン</t>
    </rPh>
    <phoneticPr fontId="2"/>
  </si>
  <si>
    <t>諫早市津久葉町６－８</t>
    <rPh sb="0" eb="3">
      <t>イサハヤシ</t>
    </rPh>
    <rPh sb="3" eb="7">
      <t>ツクバマチ</t>
    </rPh>
    <phoneticPr fontId="2"/>
  </si>
  <si>
    <t>大村市溝陸町８１５ほか</t>
    <rPh sb="0" eb="3">
      <t>オオムラシ</t>
    </rPh>
    <rPh sb="3" eb="4">
      <t>ミゾ</t>
    </rPh>
    <rPh sb="4" eb="5">
      <t>リク</t>
    </rPh>
    <rPh sb="5" eb="6">
      <t>マチ</t>
    </rPh>
    <phoneticPr fontId="2"/>
  </si>
  <si>
    <t>諫早市高来町東平原９７０</t>
    <rPh sb="0" eb="3">
      <t>イサハヤシ</t>
    </rPh>
    <rPh sb="3" eb="4">
      <t>タカ</t>
    </rPh>
    <rPh sb="4" eb="5">
      <t>ク</t>
    </rPh>
    <rPh sb="5" eb="6">
      <t>マチ</t>
    </rPh>
    <rPh sb="6" eb="7">
      <t>ヒガシ</t>
    </rPh>
    <rPh sb="7" eb="9">
      <t>ヒラハラ</t>
    </rPh>
    <phoneticPr fontId="2"/>
  </si>
  <si>
    <t>クアーズテック長崎　株式会社</t>
    <rPh sb="7" eb="9">
      <t>ナガサキ</t>
    </rPh>
    <rPh sb="10" eb="14">
      <t>カブシキガイシャ</t>
    </rPh>
    <phoneticPr fontId="2"/>
  </si>
  <si>
    <t>社会医療法人財団　白十字会</t>
    <rPh sb="0" eb="2">
      <t>シャカイ</t>
    </rPh>
    <rPh sb="2" eb="4">
      <t>イリョウ</t>
    </rPh>
    <rPh sb="4" eb="6">
      <t>ホウジン</t>
    </rPh>
    <rPh sb="6" eb="8">
      <t>ザイダン</t>
    </rPh>
    <rPh sb="9" eb="10">
      <t>ハク</t>
    </rPh>
    <rPh sb="10" eb="12">
      <t>ジュウジ</t>
    </rPh>
    <rPh sb="12" eb="13">
      <t>カイ</t>
    </rPh>
    <phoneticPr fontId="2"/>
  </si>
  <si>
    <t>佐世保市大和町１５</t>
    <rPh sb="0" eb="4">
      <t>サセボシ</t>
    </rPh>
    <rPh sb="4" eb="7">
      <t>ヤマトマチ</t>
    </rPh>
    <phoneticPr fontId="2"/>
  </si>
  <si>
    <t>病院、介護老人保健施設ほか</t>
    <rPh sb="0" eb="2">
      <t>ビョウイン</t>
    </rPh>
    <rPh sb="3" eb="5">
      <t>カイゴ</t>
    </rPh>
    <rPh sb="5" eb="7">
      <t>ロウジン</t>
    </rPh>
    <rPh sb="7" eb="9">
      <t>ホケン</t>
    </rPh>
    <rPh sb="9" eb="11">
      <t>シセツ</t>
    </rPh>
    <phoneticPr fontId="2"/>
  </si>
  <si>
    <t>島原雲仙農業協同組合</t>
    <rPh sb="0" eb="2">
      <t>シマバラ</t>
    </rPh>
    <rPh sb="2" eb="4">
      <t>ウンゼン</t>
    </rPh>
    <rPh sb="4" eb="6">
      <t>ノウギョウ</t>
    </rPh>
    <rPh sb="6" eb="8">
      <t>キョウドウ</t>
    </rPh>
    <rPh sb="8" eb="10">
      <t>クミアイ</t>
    </rPh>
    <phoneticPr fontId="2"/>
  </si>
  <si>
    <t>島原市萩原２－５１９２－１</t>
    <rPh sb="0" eb="3">
      <t>シマバラシ</t>
    </rPh>
    <rPh sb="3" eb="5">
      <t>ハギワラ</t>
    </rPh>
    <phoneticPr fontId="2"/>
  </si>
  <si>
    <t>島原雲仙地区の農業協同組合</t>
    <rPh sb="0" eb="2">
      <t>シマバラ</t>
    </rPh>
    <rPh sb="2" eb="4">
      <t>ウンゼン</t>
    </rPh>
    <rPh sb="4" eb="6">
      <t>チク</t>
    </rPh>
    <rPh sb="7" eb="9">
      <t>ノウギョウ</t>
    </rPh>
    <rPh sb="9" eb="11">
      <t>キョウドウ</t>
    </rPh>
    <rPh sb="11" eb="13">
      <t>クミアイ</t>
    </rPh>
    <phoneticPr fontId="2"/>
  </si>
  <si>
    <t>地方独立行政法人　長崎市立病院機構</t>
    <rPh sb="0" eb="2">
      <t>チホウ</t>
    </rPh>
    <rPh sb="2" eb="4">
      <t>ドクリツ</t>
    </rPh>
    <rPh sb="4" eb="6">
      <t>ギョウセイ</t>
    </rPh>
    <rPh sb="6" eb="8">
      <t>ホウジン</t>
    </rPh>
    <rPh sb="9" eb="13">
      <t>ナガサキシリツ</t>
    </rPh>
    <rPh sb="13" eb="15">
      <t>ビョウイン</t>
    </rPh>
    <rPh sb="15" eb="17">
      <t>キコウ</t>
    </rPh>
    <phoneticPr fontId="2"/>
  </si>
  <si>
    <t>長崎市新地町６－３９</t>
    <rPh sb="0" eb="3">
      <t>ナガサキシ</t>
    </rPh>
    <rPh sb="3" eb="6">
      <t>シンチマチ</t>
    </rPh>
    <phoneticPr fontId="2"/>
  </si>
  <si>
    <t>有田工業　株式会社</t>
    <rPh sb="0" eb="2">
      <t>アリタ</t>
    </rPh>
    <rPh sb="2" eb="4">
      <t>コウギョウ</t>
    </rPh>
    <rPh sb="5" eb="9">
      <t>カブシキガイシャ</t>
    </rPh>
    <phoneticPr fontId="2"/>
  </si>
  <si>
    <t>諫早市貝津町１７６９－１</t>
    <rPh sb="0" eb="3">
      <t>イサハヤシ</t>
    </rPh>
    <rPh sb="3" eb="6">
      <t>カイヅチョウ</t>
    </rPh>
    <phoneticPr fontId="2"/>
  </si>
  <si>
    <t>溶融亜鉛めっき、粉体塗装</t>
    <rPh sb="0" eb="2">
      <t>ヨウユウ</t>
    </rPh>
    <rPh sb="2" eb="4">
      <t>アエン</t>
    </rPh>
    <rPh sb="8" eb="10">
      <t>コナカラダ</t>
    </rPh>
    <rPh sb="10" eb="12">
      <t>トソウ</t>
    </rPh>
    <phoneticPr fontId="2"/>
  </si>
  <si>
    <t>めっき部門</t>
    <rPh sb="3" eb="5">
      <t>ブモン</t>
    </rPh>
    <phoneticPr fontId="2"/>
  </si>
  <si>
    <t>塗装部門</t>
    <rPh sb="0" eb="2">
      <t>トソウ</t>
    </rPh>
    <rPh sb="2" eb="4">
      <t>ブモン</t>
    </rPh>
    <phoneticPr fontId="2"/>
  </si>
  <si>
    <t>・昼休み時の消灯。
・不要な照明の間引き消灯。
・冷暖房の適切な温度設定。</t>
    <rPh sb="1" eb="3">
      <t>ヒルヤス</t>
    </rPh>
    <rPh sb="4" eb="5">
      <t>ジ</t>
    </rPh>
    <rPh sb="6" eb="8">
      <t>ショウトウ</t>
    </rPh>
    <rPh sb="11" eb="13">
      <t>フヨウ</t>
    </rPh>
    <rPh sb="14" eb="16">
      <t>ショウメイ</t>
    </rPh>
    <rPh sb="17" eb="19">
      <t>マビ</t>
    </rPh>
    <rPh sb="20" eb="22">
      <t>ショウトウ</t>
    </rPh>
    <rPh sb="25" eb="28">
      <t>レイダンボウ</t>
    </rPh>
    <rPh sb="29" eb="31">
      <t>テキセツ</t>
    </rPh>
    <rPh sb="32" eb="34">
      <t>オンド</t>
    </rPh>
    <rPh sb="34" eb="36">
      <t>セッテイ</t>
    </rPh>
    <phoneticPr fontId="2"/>
  </si>
  <si>
    <t>･専用モニターによる消費電力の監視。
・冷暖房時の扇風機等の併用。</t>
    <rPh sb="1" eb="3">
      <t>センヨウ</t>
    </rPh>
    <rPh sb="10" eb="12">
      <t>ショウヒ</t>
    </rPh>
    <rPh sb="12" eb="14">
      <t>デンリョク</t>
    </rPh>
    <rPh sb="15" eb="17">
      <t>カンシ</t>
    </rPh>
    <rPh sb="20" eb="23">
      <t>レイダンボウ</t>
    </rPh>
    <rPh sb="23" eb="24">
      <t>ジ</t>
    </rPh>
    <rPh sb="25" eb="29">
      <t>センプウキナド</t>
    </rPh>
    <rPh sb="30" eb="32">
      <t>ヘイヨウ</t>
    </rPh>
    <phoneticPr fontId="2"/>
  </si>
  <si>
    <t>ソニーセミコンダクタマニュファクチャリング</t>
    <phoneticPr fontId="2"/>
  </si>
  <si>
    <t>壱岐市</t>
    <rPh sb="0" eb="3">
      <t>イキシ</t>
    </rPh>
    <phoneticPr fontId="2"/>
  </si>
  <si>
    <t>五島市</t>
    <rPh sb="0" eb="3">
      <t>ゴトウシ</t>
    </rPh>
    <phoneticPr fontId="2"/>
  </si>
  <si>
    <t>株式会社　テンガイ</t>
    <rPh sb="0" eb="2">
      <t>カブシキ</t>
    </rPh>
    <rPh sb="2" eb="4">
      <t>カイシャ</t>
    </rPh>
    <phoneticPr fontId="2"/>
  </si>
  <si>
    <t>食肉加工品製造工場として事業を展開</t>
    <rPh sb="0" eb="2">
      <t>ショクニク</t>
    </rPh>
    <rPh sb="2" eb="5">
      <t>カコウヒン</t>
    </rPh>
    <rPh sb="5" eb="7">
      <t>セイゾウ</t>
    </rPh>
    <rPh sb="7" eb="9">
      <t>コウジョウ</t>
    </rPh>
    <rPh sb="12" eb="14">
      <t>ジギョウ</t>
    </rPh>
    <rPh sb="15" eb="17">
      <t>テンカイ</t>
    </rPh>
    <phoneticPr fontId="2"/>
  </si>
  <si>
    <t>長崎キヤノン　株式会社</t>
    <rPh sb="0" eb="2">
      <t>ナガサキ</t>
    </rPh>
    <rPh sb="7" eb="11">
      <t>カブシキガイシャ</t>
    </rPh>
    <phoneticPr fontId="2"/>
  </si>
  <si>
    <t>長崎キヤノン　株式会社</t>
    <rPh sb="0" eb="2">
      <t>ナガサキ</t>
    </rPh>
    <rPh sb="7" eb="9">
      <t>カブシキ</t>
    </rPh>
    <rPh sb="9" eb="11">
      <t>カイシャ</t>
    </rPh>
    <phoneticPr fontId="2"/>
  </si>
  <si>
    <t>イオンショッピングセンター、ホームワイドの店舗運営</t>
    <rPh sb="21" eb="23">
      <t>テンポ</t>
    </rPh>
    <rPh sb="23" eb="25">
      <t>ウンエイ</t>
    </rPh>
    <phoneticPr fontId="2"/>
  </si>
  <si>
    <t>機器運転状況の適正化（冷ケース、空調機器等設定の最適化）</t>
    <phoneticPr fontId="2"/>
  </si>
  <si>
    <t>佐世保市三川内新町１－１</t>
    <rPh sb="0" eb="4">
      <t>サセボシ</t>
    </rPh>
    <rPh sb="4" eb="7">
      <t>ミカワチ</t>
    </rPh>
    <rPh sb="7" eb="9">
      <t>シンマチ</t>
    </rPh>
    <phoneticPr fontId="2"/>
  </si>
  <si>
    <t>石英ガラス製造</t>
    <rPh sb="0" eb="2">
      <t>セキエイ</t>
    </rPh>
    <rPh sb="5" eb="7">
      <t>セイゾウ</t>
    </rPh>
    <phoneticPr fontId="2"/>
  </si>
  <si>
    <t>空調面積</t>
    <rPh sb="0" eb="2">
      <t>クウチョウ</t>
    </rPh>
    <rPh sb="2" eb="4">
      <t>メンセキ</t>
    </rPh>
    <phoneticPr fontId="2"/>
  </si>
  <si>
    <t>※合計値は、便宜上、単純合計した値としている。</t>
    <rPh sb="1" eb="4">
      <t>ゴウケイチ</t>
    </rPh>
    <rPh sb="6" eb="8">
      <t>ベンギ</t>
    </rPh>
    <rPh sb="8" eb="9">
      <t>ジョウ</t>
    </rPh>
    <rPh sb="10" eb="12">
      <t>タンジュン</t>
    </rPh>
    <rPh sb="12" eb="14">
      <t>ゴウケイ</t>
    </rPh>
    <rPh sb="16" eb="17">
      <t>アタイ</t>
    </rPh>
    <phoneticPr fontId="2"/>
  </si>
  <si>
    <t>株式会社　たらみ</t>
    <phoneticPr fontId="2"/>
  </si>
  <si>
    <t>フルーツゼリーの製造</t>
    <rPh sb="8" eb="10">
      <t>セイゾウ</t>
    </rPh>
    <phoneticPr fontId="2"/>
  </si>
  <si>
    <t>地方独立行政法人　佐世保市総合医療センター</t>
    <rPh sb="0" eb="2">
      <t>チホウ</t>
    </rPh>
    <rPh sb="2" eb="4">
      <t>ドクリツ</t>
    </rPh>
    <rPh sb="4" eb="6">
      <t>ギョウセイ</t>
    </rPh>
    <rPh sb="6" eb="8">
      <t>ホウジン</t>
    </rPh>
    <rPh sb="9" eb="13">
      <t>サセボシ</t>
    </rPh>
    <rPh sb="13" eb="15">
      <t>ソウゴウ</t>
    </rPh>
    <rPh sb="15" eb="17">
      <t>イリョウ</t>
    </rPh>
    <phoneticPr fontId="2"/>
  </si>
  <si>
    <t>化学繊維を用いて、衣料及び産業資材用途の紡績糸製造</t>
    <rPh sb="0" eb="2">
      <t>カガク</t>
    </rPh>
    <rPh sb="2" eb="4">
      <t>センイ</t>
    </rPh>
    <rPh sb="5" eb="6">
      <t>モチ</t>
    </rPh>
    <rPh sb="9" eb="11">
      <t>イリョウ</t>
    </rPh>
    <rPh sb="11" eb="12">
      <t>オヨ</t>
    </rPh>
    <rPh sb="13" eb="15">
      <t>サンギョウ</t>
    </rPh>
    <rPh sb="15" eb="17">
      <t>シザイ</t>
    </rPh>
    <rPh sb="17" eb="19">
      <t>ヨウト</t>
    </rPh>
    <rPh sb="20" eb="22">
      <t>ボウセキ</t>
    </rPh>
    <rPh sb="22" eb="23">
      <t>イト</t>
    </rPh>
    <rPh sb="23" eb="25">
      <t>セイゾウ</t>
    </rPh>
    <phoneticPr fontId="2"/>
  </si>
  <si>
    <t>昼休み時の消灯や冷暖房の設定温度の徹底管理など</t>
    <rPh sb="0" eb="2">
      <t>ヒルヤス</t>
    </rPh>
    <rPh sb="3" eb="4">
      <t>ジ</t>
    </rPh>
    <rPh sb="5" eb="7">
      <t>ショウトウ</t>
    </rPh>
    <rPh sb="8" eb="11">
      <t>レイダンボウ</t>
    </rPh>
    <rPh sb="12" eb="14">
      <t>セッテイ</t>
    </rPh>
    <rPh sb="14" eb="16">
      <t>オンド</t>
    </rPh>
    <rPh sb="17" eb="19">
      <t>テッテイ</t>
    </rPh>
    <rPh sb="19" eb="21">
      <t>カンリ</t>
    </rPh>
    <phoneticPr fontId="2"/>
  </si>
  <si>
    <t>t-CO2/百h</t>
    <rPh sb="6" eb="7">
      <t>ヒャク</t>
    </rPh>
    <phoneticPr fontId="2"/>
  </si>
  <si>
    <t>t-CO2</t>
    <phoneticPr fontId="2"/>
  </si>
  <si>
    <t>長崎県央農業協同組合</t>
    <rPh sb="0" eb="2">
      <t>ナガサキ</t>
    </rPh>
    <rPh sb="2" eb="4">
      <t>ケンオウ</t>
    </rPh>
    <rPh sb="4" eb="6">
      <t>ノウギョウ</t>
    </rPh>
    <rPh sb="6" eb="8">
      <t>キョウドウ</t>
    </rPh>
    <rPh sb="8" eb="10">
      <t>クミアイ</t>
    </rPh>
    <phoneticPr fontId="2"/>
  </si>
  <si>
    <t>長崎県央地区の農業協同組合</t>
    <rPh sb="0" eb="2">
      <t>ナガサキ</t>
    </rPh>
    <rPh sb="2" eb="4">
      <t>ケンオウ</t>
    </rPh>
    <rPh sb="4" eb="6">
      <t>チク</t>
    </rPh>
    <rPh sb="7" eb="9">
      <t>ノウギョウ</t>
    </rPh>
    <rPh sb="9" eb="11">
      <t>キョウドウ</t>
    </rPh>
    <rPh sb="11" eb="13">
      <t>クミアイ</t>
    </rPh>
    <phoneticPr fontId="2"/>
  </si>
  <si>
    <t>長崎県漁業協同組合連合会</t>
    <rPh sb="0" eb="3">
      <t>ナガサキケン</t>
    </rPh>
    <rPh sb="3" eb="5">
      <t>ギョギョウ</t>
    </rPh>
    <rPh sb="5" eb="7">
      <t>キョウドウ</t>
    </rPh>
    <rPh sb="7" eb="9">
      <t>クミアイ</t>
    </rPh>
    <rPh sb="9" eb="12">
      <t>レンゴウカイ</t>
    </rPh>
    <phoneticPr fontId="2"/>
  </si>
  <si>
    <t>水産物の販売等</t>
    <rPh sb="0" eb="3">
      <t>スイサンブツ</t>
    </rPh>
    <rPh sb="4" eb="6">
      <t>ハンバイ</t>
    </rPh>
    <rPh sb="6" eb="7">
      <t>トウ</t>
    </rPh>
    <phoneticPr fontId="2"/>
  </si>
  <si>
    <t>医療法人　厚生会（道ノ尾病院、虹が丘病院）</t>
    <rPh sb="0" eb="2">
      <t>イリョウ</t>
    </rPh>
    <rPh sb="2" eb="4">
      <t>ホウジン</t>
    </rPh>
    <rPh sb="5" eb="7">
      <t>コウセイ</t>
    </rPh>
    <rPh sb="7" eb="8">
      <t>カイ</t>
    </rPh>
    <rPh sb="9" eb="10">
      <t>ミチ</t>
    </rPh>
    <rPh sb="11" eb="12">
      <t>オ</t>
    </rPh>
    <rPh sb="12" eb="14">
      <t>ビョウイン</t>
    </rPh>
    <rPh sb="15" eb="16">
      <t>ニジ</t>
    </rPh>
    <rPh sb="17" eb="18">
      <t>オカ</t>
    </rPh>
    <rPh sb="18" eb="20">
      <t>ビョウイン</t>
    </rPh>
    <phoneticPr fontId="2"/>
  </si>
  <si>
    <t>諫早市永昌東町２４−１</t>
    <phoneticPr fontId="2"/>
  </si>
  <si>
    <t>長崎市虹が丘町１－１</t>
    <rPh sb="0" eb="3">
      <t>ナガサキシ</t>
    </rPh>
    <rPh sb="3" eb="4">
      <t>ニジ</t>
    </rPh>
    <rPh sb="5" eb="6">
      <t>オカ</t>
    </rPh>
    <rPh sb="6" eb="7">
      <t>マチ</t>
    </rPh>
    <phoneticPr fontId="2"/>
  </si>
  <si>
    <t>株式会社　メモリード</t>
    <rPh sb="0" eb="4">
      <t>カブシキガイシャ</t>
    </rPh>
    <phoneticPr fontId="2"/>
  </si>
  <si>
    <t>長崎市稲佐町２－２</t>
    <rPh sb="0" eb="3">
      <t>ナガサキシ</t>
    </rPh>
    <rPh sb="3" eb="6">
      <t>イナサマチ</t>
    </rPh>
    <phoneticPr fontId="2"/>
  </si>
  <si>
    <t>冠婚葬祭サービス</t>
    <rPh sb="0" eb="2">
      <t>カンコン</t>
    </rPh>
    <rPh sb="2" eb="4">
      <t>ソウサイ</t>
    </rPh>
    <phoneticPr fontId="2"/>
  </si>
  <si>
    <t>飼肥料製造業・産業廃棄物処分業</t>
    <rPh sb="0" eb="1">
      <t>カ</t>
    </rPh>
    <rPh sb="1" eb="3">
      <t>ヒリョウ</t>
    </rPh>
    <rPh sb="3" eb="6">
      <t>セイゾウギョウ</t>
    </rPh>
    <rPh sb="7" eb="9">
      <t>サンギョウ</t>
    </rPh>
    <rPh sb="9" eb="12">
      <t>ハイキブツ</t>
    </rPh>
    <rPh sb="12" eb="14">
      <t>ショブン</t>
    </rPh>
    <rPh sb="14" eb="15">
      <t>ギョウ</t>
    </rPh>
    <phoneticPr fontId="2"/>
  </si>
  <si>
    <t>長崎市尾上町３－１</t>
    <rPh sb="0" eb="3">
      <t>ナガサキシ</t>
    </rPh>
    <rPh sb="3" eb="6">
      <t>オガミチョウ</t>
    </rPh>
    <phoneticPr fontId="2"/>
  </si>
  <si>
    <t>①社内省エネ管理標準に基づく省エネの取組 ②新店舗や改装店舗への積極的な省エネ設備導入</t>
    <rPh sb="1" eb="3">
      <t>シャナイ</t>
    </rPh>
    <rPh sb="3" eb="4">
      <t>ショウ</t>
    </rPh>
    <rPh sb="6" eb="8">
      <t>カンリ</t>
    </rPh>
    <rPh sb="8" eb="10">
      <t>ヒョウジュン</t>
    </rPh>
    <rPh sb="11" eb="12">
      <t>モト</t>
    </rPh>
    <rPh sb="14" eb="15">
      <t>ショウ</t>
    </rPh>
    <rPh sb="18" eb="20">
      <t>トリクミ</t>
    </rPh>
    <rPh sb="22" eb="25">
      <t>シンテンポ</t>
    </rPh>
    <rPh sb="26" eb="28">
      <t>カイソウ</t>
    </rPh>
    <rPh sb="28" eb="30">
      <t>テンポ</t>
    </rPh>
    <rPh sb="32" eb="35">
      <t>セッキョクテキ</t>
    </rPh>
    <rPh sb="36" eb="37">
      <t>ショウ</t>
    </rPh>
    <rPh sb="39" eb="41">
      <t>セツビ</t>
    </rPh>
    <rPh sb="41" eb="43">
      <t>ドウニュウ</t>
    </rPh>
    <phoneticPr fontId="2"/>
  </si>
  <si>
    <t>857-1198</t>
    <phoneticPr fontId="2"/>
  </si>
  <si>
    <t>エレナ、ダイソー、ツタヤ、なかよし村</t>
    <rPh sb="17" eb="18">
      <t>ムラ</t>
    </rPh>
    <phoneticPr fontId="2"/>
  </si>
  <si>
    <t>海上自衛隊大村航空基地</t>
    <rPh sb="0" eb="2">
      <t>カイジョウ</t>
    </rPh>
    <rPh sb="2" eb="4">
      <t>ジエイ</t>
    </rPh>
    <rPh sb="4" eb="5">
      <t>タイ</t>
    </rPh>
    <rPh sb="5" eb="7">
      <t>オオムラ</t>
    </rPh>
    <rPh sb="7" eb="9">
      <t>コウクウ</t>
    </rPh>
    <rPh sb="9" eb="11">
      <t>キチ</t>
    </rPh>
    <phoneticPr fontId="2"/>
  </si>
  <si>
    <t>（20カ所）</t>
    <rPh sb="4" eb="5">
      <t>ショ</t>
    </rPh>
    <phoneticPr fontId="2"/>
  </si>
  <si>
    <t>東京都中野区本町１－３２－２</t>
    <rPh sb="3" eb="6">
      <t>ナカノク</t>
    </rPh>
    <rPh sb="6" eb="8">
      <t>ホンマチ</t>
    </rPh>
    <phoneticPr fontId="2"/>
  </si>
  <si>
    <t>102-8081</t>
    <phoneticPr fontId="2"/>
  </si>
  <si>
    <t>東京都千代田区九段南１－１－１０</t>
    <rPh sb="0" eb="2">
      <t>トウキョウ</t>
    </rPh>
    <rPh sb="2" eb="3">
      <t>ト</t>
    </rPh>
    <rPh sb="3" eb="7">
      <t>チヨダク</t>
    </rPh>
    <rPh sb="7" eb="9">
      <t>クダン</t>
    </rPh>
    <rPh sb="9" eb="10">
      <t>ミナミ</t>
    </rPh>
    <phoneticPr fontId="2"/>
  </si>
  <si>
    <t>（３工場）</t>
    <rPh sb="2" eb="4">
      <t>コウジョウ</t>
    </rPh>
    <phoneticPr fontId="2"/>
  </si>
  <si>
    <t>醤油工場、味噌工場、酢ソース工場</t>
    <rPh sb="0" eb="2">
      <t>ショウユ</t>
    </rPh>
    <rPh sb="2" eb="4">
      <t>コウジョウ</t>
    </rPh>
    <rPh sb="5" eb="7">
      <t>ミソ</t>
    </rPh>
    <rPh sb="7" eb="9">
      <t>コウジョウ</t>
    </rPh>
    <rPh sb="10" eb="11">
      <t>ス</t>
    </rPh>
    <rPh sb="14" eb="16">
      <t>コウジョウ</t>
    </rPh>
    <phoneticPr fontId="2"/>
  </si>
  <si>
    <t>104-0031</t>
    <phoneticPr fontId="2"/>
  </si>
  <si>
    <t>東京都中央区京橋３－１－１</t>
    <rPh sb="0" eb="2">
      <t>トウキョウ</t>
    </rPh>
    <rPh sb="2" eb="3">
      <t>ト</t>
    </rPh>
    <rPh sb="3" eb="6">
      <t>チュウオウク</t>
    </rPh>
    <rPh sb="6" eb="8">
      <t>キョウバシ</t>
    </rPh>
    <phoneticPr fontId="2"/>
  </si>
  <si>
    <t>ホテルオークラJRハウステンボス</t>
    <phoneticPr fontId="2"/>
  </si>
  <si>
    <t>宿泊・料飲・宴会場を持つリゾートホテル</t>
    <rPh sb="0" eb="2">
      <t>シュクハク</t>
    </rPh>
    <rPh sb="3" eb="4">
      <t>リョウ</t>
    </rPh>
    <rPh sb="4" eb="5">
      <t>イン</t>
    </rPh>
    <rPh sb="6" eb="8">
      <t>エンカイ</t>
    </rPh>
    <rPh sb="8" eb="9">
      <t>バ</t>
    </rPh>
    <rPh sb="10" eb="11">
      <t>モ</t>
    </rPh>
    <phoneticPr fontId="2"/>
  </si>
  <si>
    <t>西九州支店　長崎ガスセンター</t>
    <rPh sb="0" eb="1">
      <t>ニシ</t>
    </rPh>
    <rPh sb="1" eb="3">
      <t>キュウシュウ</t>
    </rPh>
    <rPh sb="3" eb="5">
      <t>シテン</t>
    </rPh>
    <rPh sb="6" eb="8">
      <t>ナガサキ</t>
    </rPh>
    <phoneticPr fontId="2"/>
  </si>
  <si>
    <t>長崎工場</t>
    <rPh sb="0" eb="2">
      <t>ナガサキ</t>
    </rPh>
    <rPh sb="2" eb="4">
      <t>コウジョウ</t>
    </rPh>
    <phoneticPr fontId="2"/>
  </si>
  <si>
    <t>856-0022</t>
    <phoneticPr fontId="2"/>
  </si>
  <si>
    <t>大村市雄ヶ原町１３１３－７１</t>
    <phoneticPr fontId="2"/>
  </si>
  <si>
    <t>141-6024</t>
    <phoneticPr fontId="2"/>
  </si>
  <si>
    <t>東京都品川区大崎２－１－１</t>
    <rPh sb="0" eb="2">
      <t>トウキョウ</t>
    </rPh>
    <rPh sb="2" eb="3">
      <t>ト</t>
    </rPh>
    <rPh sb="3" eb="6">
      <t>シナガワク</t>
    </rPh>
    <rPh sb="6" eb="8">
      <t>オオサキ</t>
    </rPh>
    <phoneticPr fontId="2"/>
  </si>
  <si>
    <t>松浦工場</t>
    <rPh sb="0" eb="2">
      <t>マツウラ</t>
    </rPh>
    <rPh sb="2" eb="4">
      <t>コウジョウ</t>
    </rPh>
    <phoneticPr fontId="2"/>
  </si>
  <si>
    <t>859-4531</t>
    <phoneticPr fontId="2"/>
  </si>
  <si>
    <t>福岡県福岡市博多区千代６－２－３３</t>
    <rPh sb="0" eb="3">
      <t>フクオカケン</t>
    </rPh>
    <rPh sb="3" eb="6">
      <t>フクオカシ</t>
    </rPh>
    <rPh sb="6" eb="9">
      <t>ハカタク</t>
    </rPh>
    <rPh sb="9" eb="11">
      <t>チヨ</t>
    </rPh>
    <phoneticPr fontId="2"/>
  </si>
  <si>
    <t>（11店舗）</t>
    <rPh sb="3" eb="5">
      <t>テンポ</t>
    </rPh>
    <phoneticPr fontId="2"/>
  </si>
  <si>
    <t>817-8510</t>
    <phoneticPr fontId="2"/>
  </si>
  <si>
    <t>東京都品川区大崎１－１１－２</t>
    <rPh sb="0" eb="3">
      <t>トウキョウト</t>
    </rPh>
    <rPh sb="3" eb="6">
      <t>シナガワク</t>
    </rPh>
    <rPh sb="6" eb="8">
      <t>オオサキ</t>
    </rPh>
    <phoneticPr fontId="2"/>
  </si>
  <si>
    <t>（6店舗）</t>
    <rPh sb="2" eb="4">
      <t>テンポ</t>
    </rPh>
    <phoneticPr fontId="2"/>
  </si>
  <si>
    <t>諫早工場、川棚工場</t>
    <rPh sb="0" eb="2">
      <t>イサハヤ</t>
    </rPh>
    <rPh sb="2" eb="4">
      <t>コウジョウ</t>
    </rPh>
    <rPh sb="5" eb="7">
      <t>カワタナ</t>
    </rPh>
    <rPh sb="7" eb="9">
      <t>コウジョウ</t>
    </rPh>
    <phoneticPr fontId="2"/>
  </si>
  <si>
    <t>２工場</t>
    <rPh sb="1" eb="3">
      <t>コウジョウ</t>
    </rPh>
    <phoneticPr fontId="2"/>
  </si>
  <si>
    <t>青森県上北郡おいらせ町松原２－１３２－３５</t>
    <rPh sb="0" eb="3">
      <t>アオモリケン</t>
    </rPh>
    <rPh sb="3" eb="5">
      <t>カミキタ</t>
    </rPh>
    <rPh sb="5" eb="6">
      <t>グン</t>
    </rPh>
    <rPh sb="10" eb="11">
      <t>マチ</t>
    </rPh>
    <rPh sb="11" eb="13">
      <t>マツバラ</t>
    </rPh>
    <phoneticPr fontId="2"/>
  </si>
  <si>
    <t>（18店舗）</t>
    <rPh sb="3" eb="5">
      <t>テンポ</t>
    </rPh>
    <phoneticPr fontId="2"/>
  </si>
  <si>
    <t>540-8511</t>
    <phoneticPr fontId="2"/>
  </si>
  <si>
    <t>長崎支店</t>
    <rPh sb="0" eb="2">
      <t>ナガサキ</t>
    </rPh>
    <rPh sb="2" eb="4">
      <t>シテン</t>
    </rPh>
    <phoneticPr fontId="2"/>
  </si>
  <si>
    <t>850-0862</t>
    <phoneticPr fontId="2"/>
  </si>
  <si>
    <t>大阪府大阪市中央区馬場町３－１５</t>
    <rPh sb="0" eb="3">
      <t>オオサカフ</t>
    </rPh>
    <rPh sb="3" eb="6">
      <t>オオサカシ</t>
    </rPh>
    <rPh sb="6" eb="8">
      <t>チュウオウ</t>
    </rPh>
    <rPh sb="8" eb="9">
      <t>ク</t>
    </rPh>
    <rPh sb="9" eb="12">
      <t>ババマチ</t>
    </rPh>
    <phoneticPr fontId="2"/>
  </si>
  <si>
    <t>滋賀県大津市月輪１－４－６</t>
    <rPh sb="0" eb="3">
      <t>シガケン</t>
    </rPh>
    <rPh sb="3" eb="6">
      <t>オオツシ</t>
    </rPh>
    <rPh sb="6" eb="7">
      <t>ツキ</t>
    </rPh>
    <rPh sb="7" eb="8">
      <t>ワ</t>
    </rPh>
    <phoneticPr fontId="2"/>
  </si>
  <si>
    <t>857-1195</t>
    <phoneticPr fontId="2"/>
  </si>
  <si>
    <t>東京都中央区築地６－１９－２０</t>
    <rPh sb="0" eb="2">
      <t>トウキョウ</t>
    </rPh>
    <rPh sb="2" eb="3">
      <t>ト</t>
    </rPh>
    <rPh sb="3" eb="6">
      <t>チュウオウク</t>
    </rPh>
    <rPh sb="6" eb="8">
      <t>ツキジ</t>
    </rPh>
    <phoneticPr fontId="2"/>
  </si>
  <si>
    <t>855-0851</t>
    <phoneticPr fontId="2"/>
  </si>
  <si>
    <t>本店、基幹センター、営農センター、支店、店舗等</t>
    <rPh sb="0" eb="2">
      <t>ホンテン</t>
    </rPh>
    <rPh sb="3" eb="5">
      <t>キカン</t>
    </rPh>
    <rPh sb="10" eb="12">
      <t>エイノウ</t>
    </rPh>
    <rPh sb="17" eb="19">
      <t>シテン</t>
    </rPh>
    <rPh sb="20" eb="22">
      <t>テンポ</t>
    </rPh>
    <rPh sb="22" eb="23">
      <t>トウ</t>
    </rPh>
    <phoneticPr fontId="2"/>
  </si>
  <si>
    <t>854-0063</t>
    <phoneticPr fontId="2"/>
  </si>
  <si>
    <t>850-8555</t>
    <phoneticPr fontId="2"/>
  </si>
  <si>
    <t>長崎みなとメディカルセンター</t>
    <rPh sb="0" eb="2">
      <t>ナガサキ</t>
    </rPh>
    <phoneticPr fontId="2"/>
  </si>
  <si>
    <t>850-8555</t>
    <phoneticPr fontId="2"/>
  </si>
  <si>
    <t>長崎市新地町６－３９</t>
    <rPh sb="0" eb="3">
      <t>ナガサキシ</t>
    </rPh>
    <rPh sb="3" eb="5">
      <t>シンチ</t>
    </rPh>
    <rPh sb="5" eb="6">
      <t>マチ</t>
    </rPh>
    <phoneticPr fontId="2"/>
  </si>
  <si>
    <t>松浦市志佐町浦免３７－１</t>
    <rPh sb="0" eb="3">
      <t>マツウラシ</t>
    </rPh>
    <rPh sb="3" eb="6">
      <t>シサチョウ</t>
    </rPh>
    <rPh sb="6" eb="8">
      <t>ウラメン</t>
    </rPh>
    <phoneticPr fontId="2"/>
  </si>
  <si>
    <t>東京都港区赤坂１－１１－３０</t>
    <rPh sb="0" eb="2">
      <t>トウキョウ</t>
    </rPh>
    <rPh sb="2" eb="3">
      <t>ト</t>
    </rPh>
    <rPh sb="3" eb="5">
      <t>ミナトク</t>
    </rPh>
    <rPh sb="5" eb="7">
      <t>アカサカ</t>
    </rPh>
    <phoneticPr fontId="2"/>
  </si>
  <si>
    <t>メルコアドバンストデバイス　株式会社</t>
    <rPh sb="14" eb="18">
      <t>カブシキガイシャ</t>
    </rPh>
    <phoneticPr fontId="2"/>
  </si>
  <si>
    <t>日本ハムファクトリー　株式会社　長崎工場</t>
    <rPh sb="0" eb="2">
      <t>ニッポン</t>
    </rPh>
    <rPh sb="11" eb="15">
      <t>カブシキガイシャ</t>
    </rPh>
    <rPh sb="16" eb="18">
      <t>ナガサキ</t>
    </rPh>
    <rPh sb="18" eb="20">
      <t>コウジョウ</t>
    </rPh>
    <phoneticPr fontId="2"/>
  </si>
  <si>
    <t>（11病院＋事務局）</t>
    <rPh sb="3" eb="5">
      <t>ビョウイン</t>
    </rPh>
    <rPh sb="6" eb="9">
      <t>ジムキョク</t>
    </rPh>
    <phoneticPr fontId="2"/>
  </si>
  <si>
    <t>福岡県福岡市博多区博多駅東２-１０－１　第１福岡ビルS館４階</t>
    <rPh sb="0" eb="3">
      <t>フクオカケン</t>
    </rPh>
    <rPh sb="3" eb="6">
      <t>フクオカシ</t>
    </rPh>
    <rPh sb="6" eb="9">
      <t>ハカタク</t>
    </rPh>
    <rPh sb="9" eb="11">
      <t>ハカタ</t>
    </rPh>
    <rPh sb="11" eb="12">
      <t>エキ</t>
    </rPh>
    <rPh sb="12" eb="13">
      <t>ヒガシ</t>
    </rPh>
    <rPh sb="20" eb="21">
      <t>ダイ</t>
    </rPh>
    <rPh sb="22" eb="24">
      <t>フクオカ</t>
    </rPh>
    <rPh sb="27" eb="28">
      <t>カン</t>
    </rPh>
    <rPh sb="29" eb="30">
      <t>カイ</t>
    </rPh>
    <phoneticPr fontId="2"/>
  </si>
  <si>
    <t>福岡県福岡市中央区渡辺通２－１－８２</t>
    <rPh sb="0" eb="3">
      <t>フクオカケン</t>
    </rPh>
    <rPh sb="3" eb="6">
      <t>フクオカシ</t>
    </rPh>
    <rPh sb="6" eb="9">
      <t>チュウオウク</t>
    </rPh>
    <rPh sb="9" eb="12">
      <t>ワタナベドオリ</t>
    </rPh>
    <phoneticPr fontId="2"/>
  </si>
  <si>
    <t>（支社等９、発電４）</t>
    <rPh sb="1" eb="3">
      <t>シシャ</t>
    </rPh>
    <rPh sb="3" eb="4">
      <t>トウ</t>
    </rPh>
    <rPh sb="6" eb="8">
      <t>ハツデン</t>
    </rPh>
    <phoneticPr fontId="2"/>
  </si>
  <si>
    <t>支社、営業所、発電施設</t>
    <rPh sb="0" eb="2">
      <t>シシャ</t>
    </rPh>
    <rPh sb="3" eb="6">
      <t>エイギョウショ</t>
    </rPh>
    <rPh sb="7" eb="9">
      <t>ハツデン</t>
    </rPh>
    <rPh sb="9" eb="11">
      <t>シセツ</t>
    </rPh>
    <phoneticPr fontId="2"/>
  </si>
  <si>
    <t>福岡県北九州市小倉北区魚町２－６－１０</t>
    <rPh sb="0" eb="3">
      <t>フクオカケン</t>
    </rPh>
    <rPh sb="3" eb="7">
      <t>キタキュウシュウシ</t>
    </rPh>
    <rPh sb="7" eb="11">
      <t>コクラキタク</t>
    </rPh>
    <rPh sb="11" eb="13">
      <t>ウオマチ</t>
    </rPh>
    <phoneticPr fontId="2"/>
  </si>
  <si>
    <t>（25店舗）</t>
    <rPh sb="3" eb="5">
      <t>テンポ</t>
    </rPh>
    <phoneticPr fontId="2"/>
  </si>
  <si>
    <t>大村市雄ヶ原町１３２４－２</t>
    <rPh sb="0" eb="3">
      <t>オオムラシ</t>
    </rPh>
    <rPh sb="3" eb="4">
      <t>オ</t>
    </rPh>
    <rPh sb="5" eb="7">
      <t>ハラチョウ</t>
    </rPh>
    <phoneticPr fontId="2"/>
  </si>
  <si>
    <t>732-8555</t>
    <phoneticPr fontId="2"/>
  </si>
  <si>
    <t>広島県広島市東区二葉の里３－３－１</t>
    <rPh sb="0" eb="3">
      <t>ヒロシマケン</t>
    </rPh>
    <rPh sb="3" eb="6">
      <t>ヒロシマシ</t>
    </rPh>
    <rPh sb="6" eb="8">
      <t>ヒガシク</t>
    </rPh>
    <rPh sb="8" eb="10">
      <t>フタバ</t>
    </rPh>
    <rPh sb="11" eb="12">
      <t>サト</t>
    </rPh>
    <phoneticPr fontId="2"/>
  </si>
  <si>
    <t>811-2501</t>
    <phoneticPr fontId="2"/>
  </si>
  <si>
    <t>（３支店・１営業所）</t>
    <rPh sb="2" eb="3">
      <t>シ</t>
    </rPh>
    <rPh sb="3" eb="4">
      <t>テン</t>
    </rPh>
    <rPh sb="6" eb="9">
      <t>エイギョウショ</t>
    </rPh>
    <phoneticPr fontId="2"/>
  </si>
  <si>
    <t>熊本県菊池郡菊陽町大字原水４０００－１</t>
    <rPh sb="0" eb="3">
      <t>クマモトケン</t>
    </rPh>
    <rPh sb="3" eb="6">
      <t>キクチグン</t>
    </rPh>
    <rPh sb="6" eb="9">
      <t>キクヨウマチ</t>
    </rPh>
    <rPh sb="9" eb="11">
      <t>オオアザ</t>
    </rPh>
    <rPh sb="11" eb="13">
      <t>ハラミズ</t>
    </rPh>
    <phoneticPr fontId="2"/>
  </si>
  <si>
    <t>工場</t>
    <rPh sb="0" eb="2">
      <t>コウジョウ</t>
    </rPh>
    <phoneticPr fontId="2"/>
  </si>
  <si>
    <t>857-2392</t>
    <phoneticPr fontId="2"/>
  </si>
  <si>
    <t>838-0143</t>
    <phoneticPr fontId="2"/>
  </si>
  <si>
    <t>530-0001</t>
    <phoneticPr fontId="2"/>
  </si>
  <si>
    <t>大阪府大阪市北区梅田２－４－９</t>
    <rPh sb="0" eb="3">
      <t>オオサカフ</t>
    </rPh>
    <rPh sb="3" eb="6">
      <t>オオサカシ</t>
    </rPh>
    <rPh sb="6" eb="8">
      <t>キタク</t>
    </rPh>
    <rPh sb="8" eb="10">
      <t>ウメダ</t>
    </rPh>
    <phoneticPr fontId="2"/>
  </si>
  <si>
    <t>デジタルカメラ製造業</t>
    <rPh sb="7" eb="9">
      <t>セイゾウ</t>
    </rPh>
    <rPh sb="9" eb="10">
      <t>ギョウ</t>
    </rPh>
    <phoneticPr fontId="2"/>
  </si>
  <si>
    <t>現状程度を維持</t>
    <rPh sb="0" eb="2">
      <t>ゲンジョウ</t>
    </rPh>
    <rPh sb="2" eb="4">
      <t>テイド</t>
    </rPh>
    <rPh sb="5" eb="7">
      <t>イジ</t>
    </rPh>
    <phoneticPr fontId="2"/>
  </si>
  <si>
    <t>（３病院）</t>
    <rPh sb="2" eb="4">
      <t>ビョウイン</t>
    </rPh>
    <phoneticPr fontId="2"/>
  </si>
  <si>
    <t>長崎病院、長崎医療センター、川棚医療センター</t>
    <rPh sb="0" eb="2">
      <t>ナガサキ</t>
    </rPh>
    <rPh sb="2" eb="4">
      <t>ビョウイン</t>
    </rPh>
    <rPh sb="5" eb="7">
      <t>ナガサキ</t>
    </rPh>
    <rPh sb="7" eb="9">
      <t>イリョウ</t>
    </rPh>
    <rPh sb="14" eb="16">
      <t>カワタナ</t>
    </rPh>
    <rPh sb="16" eb="18">
      <t>イリョウ</t>
    </rPh>
    <phoneticPr fontId="2"/>
  </si>
  <si>
    <t>859-4536</t>
    <phoneticPr fontId="2"/>
  </si>
  <si>
    <t>松浦市調川町下免８５１－１１</t>
    <rPh sb="0" eb="3">
      <t>マツウラシ</t>
    </rPh>
    <rPh sb="3" eb="5">
      <t>ツキノカワ</t>
    </rPh>
    <rPh sb="5" eb="6">
      <t>マチ</t>
    </rPh>
    <rPh sb="6" eb="7">
      <t>シモ</t>
    </rPh>
    <rPh sb="7" eb="8">
      <t>メン</t>
    </rPh>
    <phoneticPr fontId="2"/>
  </si>
  <si>
    <t>福岡県福岡市博多区博多駅南２－９－１１</t>
    <rPh sb="0" eb="3">
      <t>フクオカケン</t>
    </rPh>
    <rPh sb="3" eb="6">
      <t>フクオカシ</t>
    </rPh>
    <rPh sb="6" eb="9">
      <t>ハカタク</t>
    </rPh>
    <rPh sb="9" eb="11">
      <t>ハカタ</t>
    </rPh>
    <rPh sb="11" eb="12">
      <t>エキ</t>
    </rPh>
    <rPh sb="12" eb="13">
      <t>ミナミ</t>
    </rPh>
    <phoneticPr fontId="2"/>
  </si>
  <si>
    <t>イオンショッピングセンター、ホームワイド</t>
    <phoneticPr fontId="2"/>
  </si>
  <si>
    <t>（合計10店舗）</t>
    <rPh sb="1" eb="3">
      <t>ゴウケイ</t>
    </rPh>
    <rPh sb="5" eb="7">
      <t>テンポ</t>
    </rPh>
    <phoneticPr fontId="2"/>
  </si>
  <si>
    <t>イオン</t>
    <phoneticPr fontId="2"/>
  </si>
  <si>
    <t>（合計４店舗）</t>
    <rPh sb="1" eb="3">
      <t>ゴウケイ</t>
    </rPh>
    <rPh sb="4" eb="6">
      <t>テンポ</t>
    </rPh>
    <phoneticPr fontId="2"/>
  </si>
  <si>
    <t>長崎原爆病院ほか</t>
    <rPh sb="0" eb="2">
      <t>ナガサキ</t>
    </rPh>
    <rPh sb="2" eb="4">
      <t>ゲンバク</t>
    </rPh>
    <rPh sb="4" eb="6">
      <t>ビョウイン</t>
    </rPh>
    <phoneticPr fontId="2"/>
  </si>
  <si>
    <t>大村市玖島１－２５</t>
    <rPh sb="0" eb="3">
      <t>オオムラシ</t>
    </rPh>
    <rPh sb="3" eb="5">
      <t>クシマ</t>
    </rPh>
    <phoneticPr fontId="2"/>
  </si>
  <si>
    <t>文教町２団地、坂本１団地</t>
    <rPh sb="0" eb="2">
      <t>ブンキョウ</t>
    </rPh>
    <rPh sb="2" eb="3">
      <t>マチ</t>
    </rPh>
    <rPh sb="4" eb="6">
      <t>ダンチ</t>
    </rPh>
    <rPh sb="7" eb="9">
      <t>サカモト</t>
    </rPh>
    <rPh sb="10" eb="11">
      <t>ダン</t>
    </rPh>
    <rPh sb="11" eb="12">
      <t>チ</t>
    </rPh>
    <phoneticPr fontId="2"/>
  </si>
  <si>
    <t>852-8523</t>
    <phoneticPr fontId="2"/>
  </si>
  <si>
    <t>坂本２団地</t>
    <rPh sb="0" eb="2">
      <t>サカモト</t>
    </rPh>
    <rPh sb="3" eb="5">
      <t>ダンチ</t>
    </rPh>
    <phoneticPr fontId="2"/>
  </si>
  <si>
    <t>長崎市坂本１－７－１</t>
    <rPh sb="0" eb="3">
      <t>ナガサキシ</t>
    </rPh>
    <rPh sb="3" eb="5">
      <t>サカモト</t>
    </rPh>
    <phoneticPr fontId="2"/>
  </si>
  <si>
    <t>851-0198</t>
    <phoneticPr fontId="2"/>
  </si>
  <si>
    <t>長崎市中里町２１７８</t>
    <rPh sb="0" eb="3">
      <t>ナガサキシ</t>
    </rPh>
    <rPh sb="3" eb="4">
      <t>ナカ</t>
    </rPh>
    <rPh sb="4" eb="5">
      <t>サト</t>
    </rPh>
    <rPh sb="5" eb="6">
      <t>マチ</t>
    </rPh>
    <phoneticPr fontId="2"/>
  </si>
  <si>
    <t>小長井工場</t>
    <rPh sb="0" eb="3">
      <t>コナガイ</t>
    </rPh>
    <rPh sb="3" eb="5">
      <t>コウジョウ</t>
    </rPh>
    <phoneticPr fontId="2"/>
  </si>
  <si>
    <t>859-0165</t>
    <phoneticPr fontId="2"/>
  </si>
  <si>
    <t>諫早市小長井町小川原浦１６９０－１</t>
    <rPh sb="0" eb="3">
      <t>イサハヤシ</t>
    </rPh>
    <rPh sb="3" eb="7">
      <t>コナガイチョウ</t>
    </rPh>
    <rPh sb="7" eb="10">
      <t>オガワラ</t>
    </rPh>
    <rPh sb="10" eb="11">
      <t>ウラ</t>
    </rPh>
    <phoneticPr fontId="2"/>
  </si>
  <si>
    <t>佐世保市平瀬町９－３</t>
    <rPh sb="4" eb="7">
      <t>ヒラセマチ</t>
    </rPh>
    <phoneticPr fontId="2"/>
  </si>
  <si>
    <t>佐世保市総合医療センター</t>
    <rPh sb="0" eb="4">
      <t>サセボシ</t>
    </rPh>
    <rPh sb="4" eb="6">
      <t>ソウゴウ</t>
    </rPh>
    <rPh sb="6" eb="8">
      <t>イリョウ</t>
    </rPh>
    <phoneticPr fontId="2"/>
  </si>
  <si>
    <t>857-8511</t>
    <phoneticPr fontId="2"/>
  </si>
  <si>
    <t>857-8511</t>
    <phoneticPr fontId="2"/>
  </si>
  <si>
    <t>興善町イーストビル</t>
    <rPh sb="0" eb="3">
      <t>コウゼンマチ</t>
    </rPh>
    <phoneticPr fontId="2"/>
  </si>
  <si>
    <t>850-0032</t>
    <phoneticPr fontId="2"/>
  </si>
  <si>
    <t>長崎市興善町６－５</t>
    <rPh sb="0" eb="3">
      <t>ナガサキシ</t>
    </rPh>
    <rPh sb="3" eb="6">
      <t>コウゼンマチ</t>
    </rPh>
    <phoneticPr fontId="2"/>
  </si>
  <si>
    <t>102-8455</t>
    <phoneticPr fontId="2"/>
  </si>
  <si>
    <t>独立行政法人　労働者健康安全機構</t>
    <rPh sb="12" eb="14">
      <t>アンゼン</t>
    </rPh>
    <phoneticPr fontId="2"/>
  </si>
  <si>
    <t>長崎労災病院</t>
    <rPh sb="0" eb="2">
      <t>ナガサキ</t>
    </rPh>
    <rPh sb="2" eb="4">
      <t>ロウサイ</t>
    </rPh>
    <rPh sb="4" eb="6">
      <t>ビョウイン</t>
    </rPh>
    <phoneticPr fontId="2"/>
  </si>
  <si>
    <t>857-0134</t>
    <phoneticPr fontId="2"/>
  </si>
  <si>
    <t>佐世保市瀬戸越２－１２－５</t>
    <rPh sb="4" eb="6">
      <t>セト</t>
    </rPh>
    <rPh sb="6" eb="7">
      <t>コ</t>
    </rPh>
    <phoneticPr fontId="2"/>
  </si>
  <si>
    <t>211-0021</t>
    <phoneticPr fontId="2"/>
  </si>
  <si>
    <t>859-4518</t>
    <phoneticPr fontId="2"/>
  </si>
  <si>
    <t>856-8610</t>
    <phoneticPr fontId="2"/>
  </si>
  <si>
    <t>長崎市飽の浦町１－１</t>
    <rPh sb="0" eb="3">
      <t>ナガサキシ</t>
    </rPh>
    <rPh sb="3" eb="4">
      <t>ア</t>
    </rPh>
    <rPh sb="5" eb="6">
      <t>ウラ</t>
    </rPh>
    <rPh sb="6" eb="7">
      <t>マチ</t>
    </rPh>
    <phoneticPr fontId="2"/>
  </si>
  <si>
    <t>850-8610</t>
    <phoneticPr fontId="2"/>
  </si>
  <si>
    <t>（３地区）</t>
    <rPh sb="2" eb="4">
      <t>チク</t>
    </rPh>
    <phoneticPr fontId="2"/>
  </si>
  <si>
    <t>飽の浦、香焼、幸町</t>
    <rPh sb="0" eb="1">
      <t>ア</t>
    </rPh>
    <rPh sb="2" eb="3">
      <t>ウラ</t>
    </rPh>
    <rPh sb="4" eb="6">
      <t>コウヤギ</t>
    </rPh>
    <rPh sb="7" eb="9">
      <t>サイワイマチ</t>
    </rPh>
    <phoneticPr fontId="2"/>
  </si>
  <si>
    <t>（工場５カ所、研究所２カ所）</t>
    <rPh sb="1" eb="3">
      <t>コウジョウ</t>
    </rPh>
    <rPh sb="5" eb="6">
      <t>ショ</t>
    </rPh>
    <rPh sb="7" eb="10">
      <t>ケンキュウショ</t>
    </rPh>
    <rPh sb="12" eb="13">
      <t>ショ</t>
    </rPh>
    <phoneticPr fontId="2"/>
  </si>
  <si>
    <t>（５工場等）</t>
    <rPh sb="2" eb="4">
      <t>コウジョウ</t>
    </rPh>
    <rPh sb="4" eb="5">
      <t>トウ</t>
    </rPh>
    <phoneticPr fontId="2"/>
  </si>
  <si>
    <t>松浦製氷冷凍工場、相浦冷蔵庫、水産加工場など</t>
    <rPh sb="0" eb="2">
      <t>マツウラ</t>
    </rPh>
    <rPh sb="2" eb="4">
      <t>セイヒョウ</t>
    </rPh>
    <rPh sb="4" eb="6">
      <t>レイトウ</t>
    </rPh>
    <rPh sb="6" eb="8">
      <t>コウジョウ</t>
    </rPh>
    <rPh sb="9" eb="11">
      <t>アイノウラ</t>
    </rPh>
    <rPh sb="11" eb="14">
      <t>レイゾウコ</t>
    </rPh>
    <rPh sb="15" eb="17">
      <t>スイサン</t>
    </rPh>
    <rPh sb="17" eb="19">
      <t>カコウ</t>
    </rPh>
    <rPh sb="19" eb="20">
      <t>バ</t>
    </rPh>
    <phoneticPr fontId="2"/>
  </si>
  <si>
    <t>福岡県福岡市中央区長浜３－１１－３　福岡市鮮魚市場会館９０１号</t>
    <rPh sb="0" eb="3">
      <t>フクオカケン</t>
    </rPh>
    <rPh sb="3" eb="6">
      <t>フクオカシ</t>
    </rPh>
    <rPh sb="6" eb="9">
      <t>チュウオウク</t>
    </rPh>
    <rPh sb="9" eb="11">
      <t>ナガハマ</t>
    </rPh>
    <rPh sb="18" eb="21">
      <t>フクオカシ</t>
    </rPh>
    <rPh sb="21" eb="23">
      <t>センギョ</t>
    </rPh>
    <rPh sb="23" eb="25">
      <t>イチバ</t>
    </rPh>
    <rPh sb="25" eb="27">
      <t>カイカン</t>
    </rPh>
    <rPh sb="30" eb="31">
      <t>ゴウ</t>
    </rPh>
    <phoneticPr fontId="2"/>
  </si>
  <si>
    <t>101-8585</t>
    <phoneticPr fontId="2"/>
  </si>
  <si>
    <t>東京都千代田区岩本町３－１０－１</t>
    <rPh sb="0" eb="2">
      <t>トウキョウ</t>
    </rPh>
    <rPh sb="2" eb="3">
      <t>ト</t>
    </rPh>
    <rPh sb="3" eb="7">
      <t>チヨダク</t>
    </rPh>
    <rPh sb="7" eb="10">
      <t>イワモトチョウ</t>
    </rPh>
    <phoneticPr fontId="2"/>
  </si>
  <si>
    <t>（51店舗、１営業所、ストアベーカリー１店舗）</t>
    <rPh sb="3" eb="5">
      <t>テンポ</t>
    </rPh>
    <rPh sb="7" eb="10">
      <t>エイギョウショ</t>
    </rPh>
    <rPh sb="20" eb="22">
      <t>テンポ</t>
    </rPh>
    <phoneticPr fontId="2"/>
  </si>
  <si>
    <t>コンビニエンスストア等</t>
    <rPh sb="10" eb="11">
      <t>トウ</t>
    </rPh>
    <phoneticPr fontId="2"/>
  </si>
  <si>
    <t>長崎市香焼町３０１５ー２</t>
    <rPh sb="0" eb="3">
      <t>ナガサキシ</t>
    </rPh>
    <rPh sb="3" eb="6">
      <t>コウヤギチョウ</t>
    </rPh>
    <phoneticPr fontId="2"/>
  </si>
  <si>
    <t>香焼工場、土井首工場</t>
    <rPh sb="0" eb="2">
      <t>コウヤギ</t>
    </rPh>
    <rPh sb="2" eb="4">
      <t>コウジョウ</t>
    </rPh>
    <rPh sb="5" eb="7">
      <t>ドイ</t>
    </rPh>
    <rPh sb="7" eb="8">
      <t>クビ</t>
    </rPh>
    <rPh sb="8" eb="10">
      <t>コウジョウ</t>
    </rPh>
    <phoneticPr fontId="2"/>
  </si>
  <si>
    <t>854-0055</t>
    <phoneticPr fontId="2"/>
  </si>
  <si>
    <t>諫早市栗面町１７４－１</t>
    <rPh sb="0" eb="3">
      <t>イサハヤシ</t>
    </rPh>
    <rPh sb="3" eb="6">
      <t>クレモチョウ</t>
    </rPh>
    <phoneticPr fontId="2"/>
  </si>
  <si>
    <t>本店、支店、農機センター、LPGセンター、ライスセンター、営農センター等</t>
    <rPh sb="0" eb="2">
      <t>ホンテン</t>
    </rPh>
    <rPh sb="3" eb="5">
      <t>シテン</t>
    </rPh>
    <rPh sb="6" eb="8">
      <t>ノウキ</t>
    </rPh>
    <rPh sb="29" eb="31">
      <t>エイノウ</t>
    </rPh>
    <rPh sb="35" eb="36">
      <t>トウ</t>
    </rPh>
    <phoneticPr fontId="2"/>
  </si>
  <si>
    <t>850-8686</t>
    <phoneticPr fontId="2"/>
  </si>
  <si>
    <t>長崎市五島町２－２７</t>
    <rPh sb="0" eb="3">
      <t>ナガサキシ</t>
    </rPh>
    <rPh sb="3" eb="6">
      <t>ゴトウマチ</t>
    </rPh>
    <phoneticPr fontId="2"/>
  </si>
  <si>
    <t>長崎バス、ココウォーク等</t>
    <rPh sb="0" eb="2">
      <t>ナガサキ</t>
    </rPh>
    <rPh sb="11" eb="12">
      <t>トウ</t>
    </rPh>
    <phoneticPr fontId="2"/>
  </si>
  <si>
    <t>東京都港区虎ノ門２－１０－１</t>
    <rPh sb="0" eb="3">
      <t>トウキョウト</t>
    </rPh>
    <rPh sb="3" eb="5">
      <t>ミナトク</t>
    </rPh>
    <rPh sb="5" eb="6">
      <t>トラ</t>
    </rPh>
    <rPh sb="7" eb="8">
      <t>モン</t>
    </rPh>
    <phoneticPr fontId="2"/>
  </si>
  <si>
    <t>（２備蓄基地）</t>
    <rPh sb="2" eb="4">
      <t>ビチク</t>
    </rPh>
    <rPh sb="4" eb="6">
      <t>キチ</t>
    </rPh>
    <phoneticPr fontId="2"/>
  </si>
  <si>
    <t>上五島国家石油備蓄基地、福島国家石油ガス備蓄基地</t>
    <rPh sb="0" eb="3">
      <t>カミゴトウ</t>
    </rPh>
    <rPh sb="3" eb="5">
      <t>コッカ</t>
    </rPh>
    <rPh sb="5" eb="7">
      <t>セキユ</t>
    </rPh>
    <rPh sb="7" eb="9">
      <t>ビチク</t>
    </rPh>
    <rPh sb="9" eb="11">
      <t>キチ</t>
    </rPh>
    <rPh sb="12" eb="14">
      <t>フクシマ</t>
    </rPh>
    <rPh sb="14" eb="16">
      <t>コッカ</t>
    </rPh>
    <rPh sb="16" eb="18">
      <t>セキユ</t>
    </rPh>
    <rPh sb="20" eb="22">
      <t>ビチク</t>
    </rPh>
    <rPh sb="22" eb="24">
      <t>キチ</t>
    </rPh>
    <phoneticPr fontId="2"/>
  </si>
  <si>
    <t>857-0862</t>
    <phoneticPr fontId="2"/>
  </si>
  <si>
    <t>諫早総合病院</t>
    <rPh sb="0" eb="2">
      <t>イサハヤ</t>
    </rPh>
    <rPh sb="2" eb="4">
      <t>ソウゴウ</t>
    </rPh>
    <rPh sb="4" eb="6">
      <t>ビョウイン</t>
    </rPh>
    <phoneticPr fontId="2"/>
  </si>
  <si>
    <t>854-8501</t>
    <phoneticPr fontId="2"/>
  </si>
  <si>
    <t>諫早市永昌東町２４－１</t>
    <rPh sb="0" eb="3">
      <t>イサハヤシ</t>
    </rPh>
    <rPh sb="3" eb="5">
      <t>エイショウ</t>
    </rPh>
    <rPh sb="5" eb="6">
      <t>ヒガシ</t>
    </rPh>
    <rPh sb="6" eb="7">
      <t>マチ</t>
    </rPh>
    <phoneticPr fontId="2"/>
  </si>
  <si>
    <t>一般病院</t>
    <rPh sb="0" eb="2">
      <t>イッパン</t>
    </rPh>
    <rPh sb="2" eb="4">
      <t>ビョウイン</t>
    </rPh>
    <phoneticPr fontId="2"/>
  </si>
  <si>
    <t>852-8055</t>
    <phoneticPr fontId="2"/>
  </si>
  <si>
    <t>（２病院）</t>
    <rPh sb="2" eb="4">
      <t>ビョウイン</t>
    </rPh>
    <phoneticPr fontId="2"/>
  </si>
  <si>
    <t>道ノ尾病院、虹が丘病院</t>
    <rPh sb="0" eb="1">
      <t>ミチ</t>
    </rPh>
    <rPh sb="2" eb="3">
      <t>オ</t>
    </rPh>
    <rPh sb="3" eb="5">
      <t>ビョウイン</t>
    </rPh>
    <rPh sb="6" eb="7">
      <t>ニジ</t>
    </rPh>
    <rPh sb="8" eb="9">
      <t>オカ</t>
    </rPh>
    <rPh sb="9" eb="11">
      <t>ビョウイン</t>
    </rPh>
    <phoneticPr fontId="2"/>
  </si>
  <si>
    <t>854-0096</t>
    <phoneticPr fontId="2"/>
  </si>
  <si>
    <t>福岡県福岡市中央区那の津５－３－１</t>
    <rPh sb="0" eb="3">
      <t>フクオカケン</t>
    </rPh>
    <rPh sb="3" eb="6">
      <t>フクオカシ</t>
    </rPh>
    <rPh sb="6" eb="9">
      <t>チュウオウク</t>
    </rPh>
    <rPh sb="9" eb="10">
      <t>ナ</t>
    </rPh>
    <rPh sb="11" eb="12">
      <t>ツ</t>
    </rPh>
    <phoneticPr fontId="2"/>
  </si>
  <si>
    <t>佐世保市干尽町３６</t>
    <rPh sb="0" eb="4">
      <t>サセボシ</t>
    </rPh>
    <rPh sb="4" eb="6">
      <t>ヒヅクシ</t>
    </rPh>
    <rPh sb="6" eb="7">
      <t>チョウ</t>
    </rPh>
    <phoneticPr fontId="2"/>
  </si>
  <si>
    <t>852-8001</t>
    <phoneticPr fontId="2"/>
  </si>
  <si>
    <t>冠婚葬祭場ほか</t>
    <rPh sb="0" eb="2">
      <t>カンコン</t>
    </rPh>
    <rPh sb="2" eb="4">
      <t>ソウサイ</t>
    </rPh>
    <rPh sb="4" eb="5">
      <t>バ</t>
    </rPh>
    <phoneticPr fontId="2"/>
  </si>
  <si>
    <t>（39カ所）</t>
    <rPh sb="4" eb="5">
      <t>ショ</t>
    </rPh>
    <phoneticPr fontId="2"/>
  </si>
  <si>
    <t>838-0065</t>
    <phoneticPr fontId="2"/>
  </si>
  <si>
    <t>福岡県朝倉市一ツ木１１４８－１</t>
    <rPh sb="0" eb="3">
      <t>フクオカケン</t>
    </rPh>
    <rPh sb="3" eb="6">
      <t>アサクラシ</t>
    </rPh>
    <rPh sb="6" eb="7">
      <t>ヒト</t>
    </rPh>
    <rPh sb="8" eb="9">
      <t>ギ</t>
    </rPh>
    <phoneticPr fontId="2"/>
  </si>
  <si>
    <t>赤木コーセイ　株式会社</t>
    <rPh sb="0" eb="2">
      <t>アカギ</t>
    </rPh>
    <rPh sb="7" eb="9">
      <t>カブシキ</t>
    </rPh>
    <rPh sb="9" eb="11">
      <t>カイシャ</t>
    </rPh>
    <phoneticPr fontId="2"/>
  </si>
  <si>
    <t>平戸市田平町深月免１１０－５</t>
    <rPh sb="0" eb="3">
      <t>ヒラドシ</t>
    </rPh>
    <rPh sb="3" eb="6">
      <t>タビラマチ</t>
    </rPh>
    <rPh sb="6" eb="7">
      <t>フカ</t>
    </rPh>
    <rPh sb="7" eb="8">
      <t>ツキ</t>
    </rPh>
    <rPh sb="8" eb="9">
      <t>メン</t>
    </rPh>
    <phoneticPr fontId="2"/>
  </si>
  <si>
    <t>859-4813</t>
    <phoneticPr fontId="2"/>
  </si>
  <si>
    <t>自動車・二輪車・産業機器のアルミ部品製造</t>
    <rPh sb="0" eb="2">
      <t>ジドウ</t>
    </rPh>
    <rPh sb="2" eb="3">
      <t>シャ</t>
    </rPh>
    <rPh sb="4" eb="7">
      <t>ニリンシャ</t>
    </rPh>
    <rPh sb="8" eb="10">
      <t>サンギョウ</t>
    </rPh>
    <rPh sb="10" eb="12">
      <t>キキ</t>
    </rPh>
    <rPh sb="16" eb="18">
      <t>ブヒン</t>
    </rPh>
    <rPh sb="18" eb="20">
      <t>セイゾウ</t>
    </rPh>
    <phoneticPr fontId="2"/>
  </si>
  <si>
    <t>H30～R2</t>
    <phoneticPr fontId="2"/>
  </si>
  <si>
    <t>812-0001</t>
    <phoneticPr fontId="2"/>
  </si>
  <si>
    <t>イオンの店舗経営</t>
    <rPh sb="4" eb="6">
      <t>テンポ</t>
    </rPh>
    <rPh sb="6" eb="8">
      <t>ケイエイ</t>
    </rPh>
    <phoneticPr fontId="2"/>
  </si>
  <si>
    <t>株式会社　ジョイフルサンアルファ</t>
    <rPh sb="0" eb="4">
      <t>カブシキガイシャ</t>
    </rPh>
    <phoneticPr fontId="2"/>
  </si>
  <si>
    <t>設備の省エネ部会を組織し目標達成のため、ネットワーク設備の電力低減を図るための装置導入計画を立て、実施実績を本社CSR部へ報告し管理している。</t>
    <rPh sb="0" eb="2">
      <t>セツビ</t>
    </rPh>
    <rPh sb="3" eb="4">
      <t>ショウ</t>
    </rPh>
    <rPh sb="6" eb="8">
      <t>ブカイ</t>
    </rPh>
    <rPh sb="9" eb="11">
      <t>ソシキ</t>
    </rPh>
    <rPh sb="12" eb="14">
      <t>モクヒョウ</t>
    </rPh>
    <rPh sb="14" eb="16">
      <t>タッセイ</t>
    </rPh>
    <rPh sb="26" eb="28">
      <t>セツビ</t>
    </rPh>
    <rPh sb="29" eb="31">
      <t>デンリョク</t>
    </rPh>
    <rPh sb="31" eb="33">
      <t>テイゲン</t>
    </rPh>
    <rPh sb="34" eb="35">
      <t>ハカ</t>
    </rPh>
    <rPh sb="39" eb="41">
      <t>ソウチ</t>
    </rPh>
    <rPh sb="41" eb="43">
      <t>ドウニュウ</t>
    </rPh>
    <rPh sb="43" eb="45">
      <t>ケイカク</t>
    </rPh>
    <rPh sb="46" eb="47">
      <t>タ</t>
    </rPh>
    <rPh sb="49" eb="51">
      <t>ジッシ</t>
    </rPh>
    <rPh sb="51" eb="53">
      <t>ジッセキ</t>
    </rPh>
    <rPh sb="54" eb="56">
      <t>ホンシャ</t>
    </rPh>
    <rPh sb="59" eb="60">
      <t>ブ</t>
    </rPh>
    <rPh sb="61" eb="63">
      <t>ホウコク</t>
    </rPh>
    <rPh sb="64" eb="66">
      <t>カンリ</t>
    </rPh>
    <phoneticPr fontId="2"/>
  </si>
  <si>
    <t>・燃料使用量抑制及びCO2排出量抑制の観点から、火力発電所の熱効率の維持・向上に努めています。</t>
    <rPh sb="1" eb="3">
      <t>ネンリョウ</t>
    </rPh>
    <rPh sb="3" eb="6">
      <t>シヨウリョウ</t>
    </rPh>
    <rPh sb="6" eb="8">
      <t>ヨクセイ</t>
    </rPh>
    <rPh sb="8" eb="9">
      <t>オヨ</t>
    </rPh>
    <rPh sb="13" eb="15">
      <t>ハイシュツ</t>
    </rPh>
    <rPh sb="15" eb="16">
      <t>リョウ</t>
    </rPh>
    <rPh sb="16" eb="18">
      <t>ヨクセイ</t>
    </rPh>
    <rPh sb="19" eb="21">
      <t>カンテン</t>
    </rPh>
    <rPh sb="24" eb="26">
      <t>カリョク</t>
    </rPh>
    <rPh sb="26" eb="28">
      <t>ハツデン</t>
    </rPh>
    <rPh sb="28" eb="29">
      <t>ショ</t>
    </rPh>
    <rPh sb="30" eb="31">
      <t>ネツ</t>
    </rPh>
    <rPh sb="31" eb="33">
      <t>コウリツ</t>
    </rPh>
    <rPh sb="34" eb="36">
      <t>イジ</t>
    </rPh>
    <rPh sb="37" eb="39">
      <t>コウジョウ</t>
    </rPh>
    <rPh sb="40" eb="41">
      <t>ツト</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</si>
  <si>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</si>
  <si>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t>鋼材・関連製品の倉庫業及び鋼材の加工・切断・組立溶接の工場として長崎市内に２工場を展開</t>
    <rPh sb="0" eb="2">
      <t>コウザイ</t>
    </rPh>
    <rPh sb="3" eb="5">
      <t>カンレン</t>
    </rPh>
    <rPh sb="5" eb="7">
      <t>セイヒン</t>
    </rPh>
    <rPh sb="8" eb="10">
      <t>ソウコ</t>
    </rPh>
    <rPh sb="10" eb="11">
      <t>ギョウ</t>
    </rPh>
    <rPh sb="11" eb="12">
      <t>オヨ</t>
    </rPh>
    <rPh sb="13" eb="15">
      <t>コウザイ</t>
    </rPh>
    <rPh sb="16" eb="18">
      <t>カコウ</t>
    </rPh>
    <rPh sb="19" eb="21">
      <t>セツダン</t>
    </rPh>
    <rPh sb="22" eb="24">
      <t>クミタ</t>
    </rPh>
    <rPh sb="24" eb="26">
      <t>ヨウセツ</t>
    </rPh>
    <rPh sb="27" eb="29">
      <t>コウジョウ</t>
    </rPh>
    <rPh sb="32" eb="36">
      <t>ナガサキシナイ</t>
    </rPh>
    <rPh sb="38" eb="40">
      <t>コウジョウ</t>
    </rPh>
    <rPh sb="41" eb="43">
      <t>テンカイ</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</si>
  <si>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</si>
  <si>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</si>
  <si>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t>H30～R3</t>
    <phoneticPr fontId="2"/>
  </si>
  <si>
    <t>令和元年度</t>
    <rPh sb="0" eb="2">
      <t>レイワ</t>
    </rPh>
    <rPh sb="2" eb="3">
      <t>モト</t>
    </rPh>
    <rPh sb="3" eb="5">
      <t>ネンド</t>
    </rPh>
    <phoneticPr fontId="2"/>
  </si>
  <si>
    <t>※は特記事項</t>
    <rPh sb="2" eb="4">
      <t>トッキ</t>
    </rPh>
    <rPh sb="4" eb="6">
      <t>ジコウ</t>
    </rPh>
    <phoneticPr fontId="2"/>
  </si>
  <si>
    <t>・院内空調設定温度を定め徹底。
・空調機の清掃、フィルター交換による省電力化、ＬＥＤ電球の積極導入。
・事務室の昼休み時等の消灯、電気の間引き点灯。</t>
    <rPh sb="1" eb="3">
      <t>インナイ</t>
    </rPh>
    <rPh sb="3" eb="5">
      <t>クウチョウ</t>
    </rPh>
    <rPh sb="5" eb="7">
      <t>セッテイ</t>
    </rPh>
    <rPh sb="7" eb="9">
      <t>オンド</t>
    </rPh>
    <rPh sb="10" eb="11">
      <t>サダ</t>
    </rPh>
    <rPh sb="12" eb="14">
      <t>テッテイ</t>
    </rPh>
    <rPh sb="17" eb="20">
      <t>クウチョウキ</t>
    </rPh>
    <rPh sb="21" eb="23">
      <t>セイソウ</t>
    </rPh>
    <rPh sb="29" eb="31">
      <t>コウカン</t>
    </rPh>
    <rPh sb="34" eb="38">
      <t>ショウデンリョクカ</t>
    </rPh>
    <rPh sb="42" eb="44">
      <t>デンキュウ</t>
    </rPh>
    <rPh sb="45" eb="47">
      <t>セッキョク</t>
    </rPh>
    <rPh sb="47" eb="49">
      <t>ドウニュウ</t>
    </rPh>
    <rPh sb="52" eb="55">
      <t>ジムシツ</t>
    </rPh>
    <rPh sb="56" eb="58">
      <t>ヒルヤス</t>
    </rPh>
    <rPh sb="59" eb="60">
      <t>ジ</t>
    </rPh>
    <rPh sb="60" eb="61">
      <t>トウ</t>
    </rPh>
    <rPh sb="62" eb="64">
      <t>ショウトウ</t>
    </rPh>
    <rPh sb="65" eb="67">
      <t>デンキ</t>
    </rPh>
    <rPh sb="68" eb="70">
      <t>マビ</t>
    </rPh>
    <rPh sb="71" eb="73">
      <t>テントウ</t>
    </rPh>
    <phoneticPr fontId="2"/>
  </si>
  <si>
    <t>・冷暖房の温度設定。
・蛍光灯の間引き。
・省エネパソコンの導入。</t>
    <rPh sb="1" eb="4">
      <t>レイダンボウ</t>
    </rPh>
    <rPh sb="5" eb="7">
      <t>オンド</t>
    </rPh>
    <rPh sb="7" eb="9">
      <t>セッテイ</t>
    </rPh>
    <rPh sb="12" eb="15">
      <t>ケイコウトウ</t>
    </rPh>
    <rPh sb="16" eb="18">
      <t>マビ</t>
    </rPh>
    <rPh sb="22" eb="23">
      <t>ショウ</t>
    </rPh>
    <rPh sb="30" eb="32">
      <t>ドウニュウ</t>
    </rPh>
    <phoneticPr fontId="2"/>
  </si>
  <si>
    <t>・冷暖房の温度設定（夏期26℃、冬期22℃）。
・こまめに照明器具を消灯。</t>
    <rPh sb="1" eb="4">
      <t>レイダンボウ</t>
    </rPh>
    <rPh sb="5" eb="7">
      <t>オンド</t>
    </rPh>
    <rPh sb="7" eb="9">
      <t>セッテイ</t>
    </rPh>
    <rPh sb="10" eb="12">
      <t>カキ</t>
    </rPh>
    <rPh sb="16" eb="18">
      <t>トウキ</t>
    </rPh>
    <rPh sb="29" eb="31">
      <t>ショウメイ</t>
    </rPh>
    <rPh sb="31" eb="33">
      <t>キグ</t>
    </rPh>
    <rPh sb="34" eb="36">
      <t>ショウトウ</t>
    </rPh>
    <phoneticPr fontId="2"/>
  </si>
  <si>
    <t>令和元年度</t>
    <rPh sb="0" eb="2">
      <t>レイワ</t>
    </rPh>
    <rPh sb="2" eb="3">
      <t>ガン</t>
    </rPh>
    <rPh sb="3" eb="5">
      <t>ネンド</t>
    </rPh>
    <phoneticPr fontId="2"/>
  </si>
  <si>
    <t>H30～R4</t>
    <phoneticPr fontId="2"/>
  </si>
  <si>
    <t>以下の5項目に取り組み、その進捗管理を佐世保市環境マネジメントシステムで行い、継続的に改善を図った。①省エネ行動の実践、②設備機器等の省エネ化・適正管理等、③環境負荷の少ないエネルギーの利用推進、④公用車における省エネ化の推進、⑤その他（事務用紙使用量の抑制、節水、廃棄物の削減、リサイクルの推進等）</t>
    <rPh sb="0" eb="2">
      <t>イカ</t>
    </rPh>
    <rPh sb="4" eb="6">
      <t>コウモク</t>
    </rPh>
    <rPh sb="7" eb="8">
      <t>ト</t>
    </rPh>
    <rPh sb="9" eb="10">
      <t>ク</t>
    </rPh>
    <rPh sb="14" eb="16">
      <t>シンチョク</t>
    </rPh>
    <rPh sb="16" eb="18">
      <t>カンリ</t>
    </rPh>
    <rPh sb="19" eb="23">
      <t>サセボシ</t>
    </rPh>
    <rPh sb="23" eb="25">
      <t>カンキョウ</t>
    </rPh>
    <rPh sb="36" eb="37">
      <t>オコナ</t>
    </rPh>
    <rPh sb="39" eb="42">
      <t>ケイゾクテキ</t>
    </rPh>
    <rPh sb="43" eb="45">
      <t>カイゼン</t>
    </rPh>
    <rPh sb="46" eb="47">
      <t>ハカ</t>
    </rPh>
    <rPh sb="51" eb="52">
      <t>ショウ</t>
    </rPh>
    <rPh sb="54" eb="56">
      <t>コウドウ</t>
    </rPh>
    <rPh sb="57" eb="59">
      <t>ジッセン</t>
    </rPh>
    <rPh sb="79" eb="81">
      <t>カンキョウ</t>
    </rPh>
    <rPh sb="81" eb="83">
      <t>フカ</t>
    </rPh>
    <rPh sb="84" eb="85">
      <t>スク</t>
    </rPh>
    <rPh sb="93" eb="95">
      <t>リヨウ</t>
    </rPh>
    <rPh sb="95" eb="97">
      <t>スイシン</t>
    </rPh>
    <rPh sb="99" eb="102">
      <t>コウヨウシャ</t>
    </rPh>
    <rPh sb="106" eb="107">
      <t>ショウ</t>
    </rPh>
    <rPh sb="109" eb="110">
      <t>カ</t>
    </rPh>
    <rPh sb="111" eb="113">
      <t>スイシン</t>
    </rPh>
    <rPh sb="117" eb="118">
      <t>タ</t>
    </rPh>
    <rPh sb="119" eb="121">
      <t>ジム</t>
    </rPh>
    <rPh sb="121" eb="123">
      <t>ヨウシ</t>
    </rPh>
    <rPh sb="123" eb="125">
      <t>シヨウ</t>
    </rPh>
    <rPh sb="125" eb="126">
      <t>リョウ</t>
    </rPh>
    <rPh sb="127" eb="129">
      <t>ヨクセイ</t>
    </rPh>
    <rPh sb="130" eb="132">
      <t>セッスイ</t>
    </rPh>
    <rPh sb="133" eb="136">
      <t>ハイキブツ</t>
    </rPh>
    <rPh sb="137" eb="139">
      <t>サクゲン</t>
    </rPh>
    <rPh sb="146" eb="148">
      <t>スイシン</t>
    </rPh>
    <rPh sb="148" eb="149">
      <t>トウ</t>
    </rPh>
    <phoneticPr fontId="2"/>
  </si>
  <si>
    <t>H26～R2</t>
    <phoneticPr fontId="2"/>
  </si>
  <si>
    <t>100-8792</t>
    <phoneticPr fontId="2"/>
  </si>
  <si>
    <t>「県庁エコオフィスプラン」を策定し、県の事務・事業に係る二酸化炭素の排出削減目標を定め、取組を行っている。</t>
    <rPh sb="1" eb="3">
      <t>ケンチョウ</t>
    </rPh>
    <rPh sb="14" eb="16">
      <t>サクテイ</t>
    </rPh>
    <rPh sb="18" eb="19">
      <t>ケン</t>
    </rPh>
    <rPh sb="20" eb="22">
      <t>ジム</t>
    </rPh>
    <rPh sb="23" eb="25">
      <t>ジギョウ</t>
    </rPh>
    <rPh sb="26" eb="27">
      <t>カカ</t>
    </rPh>
    <rPh sb="28" eb="31">
      <t>ニサンカ</t>
    </rPh>
    <rPh sb="31" eb="33">
      <t>タンソ</t>
    </rPh>
    <rPh sb="34" eb="36">
      <t>ハイシュツ</t>
    </rPh>
    <rPh sb="36" eb="38">
      <t>サクゲン</t>
    </rPh>
    <rPh sb="38" eb="40">
      <t>モクヒョウ</t>
    </rPh>
    <rPh sb="41" eb="42">
      <t>サダ</t>
    </rPh>
    <rPh sb="44" eb="46">
      <t>トリクミ</t>
    </rPh>
    <rPh sb="47" eb="48">
      <t>オコナ</t>
    </rPh>
    <phoneticPr fontId="2"/>
  </si>
  <si>
    <t>全庁において電気使用量及び車両等の燃料使用量の削減</t>
    <rPh sb="0" eb="2">
      <t>ゼンチョウ</t>
    </rPh>
    <rPh sb="6" eb="8">
      <t>デンキ</t>
    </rPh>
    <rPh sb="8" eb="11">
      <t>シヨウリョウ</t>
    </rPh>
    <rPh sb="11" eb="12">
      <t>オヨ</t>
    </rPh>
    <rPh sb="13" eb="15">
      <t>シャリョウ</t>
    </rPh>
    <rPh sb="15" eb="16">
      <t>トウ</t>
    </rPh>
    <rPh sb="17" eb="19">
      <t>ネンリョウ</t>
    </rPh>
    <rPh sb="19" eb="22">
      <t>シヨウリョウ</t>
    </rPh>
    <rPh sb="23" eb="25">
      <t>サクゲン</t>
    </rPh>
    <phoneticPr fontId="2"/>
  </si>
  <si>
    <t>108-0023</t>
    <phoneticPr fontId="2"/>
  </si>
  <si>
    <t>東京都港区芝浦３－１－２１</t>
    <rPh sb="0" eb="3">
      <t>トウキョウト</t>
    </rPh>
    <rPh sb="3" eb="5">
      <t>ミナトク</t>
    </rPh>
    <rPh sb="5" eb="7">
      <t>シバウラ</t>
    </rPh>
    <phoneticPr fontId="2"/>
  </si>
  <si>
    <t>達成状況</t>
    <rPh sb="0" eb="2">
      <t>タッセイ</t>
    </rPh>
    <rPh sb="2" eb="4">
      <t>ジョウキョウ</t>
    </rPh>
    <phoneticPr fontId="2"/>
  </si>
  <si>
    <t>（53店舗）R2.4月時点</t>
    <rPh sb="3" eb="5">
      <t>テンポ</t>
    </rPh>
    <rPh sb="10" eb="11">
      <t>ガツ</t>
    </rPh>
    <rPh sb="11" eb="13">
      <t>ジテン</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</si>
  <si>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</si>
  <si>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t>総量目標達成</t>
    <rPh sb="0" eb="2">
      <t>ソウリョウ</t>
    </rPh>
    <rPh sb="2" eb="4">
      <t>モクヒョウ</t>
    </rPh>
    <rPh sb="4" eb="6">
      <t>タッセイ</t>
    </rPh>
    <phoneticPr fontId="2"/>
  </si>
  <si>
    <t>R1～R3</t>
    <phoneticPr fontId="2"/>
  </si>
  <si>
    <t>①不要時、不要箇所の照明消灯の厳守　②空調（冷暖房）の温度管理及び運転時間厳守　③旧型設備の省エネ機器への更新（空調、照明、その他）</t>
    <rPh sb="1" eb="3">
      <t>フヨウ</t>
    </rPh>
    <rPh sb="3" eb="4">
      <t>ジ</t>
    </rPh>
    <rPh sb="5" eb="7">
      <t>フヨウ</t>
    </rPh>
    <rPh sb="7" eb="9">
      <t>カショ</t>
    </rPh>
    <rPh sb="10" eb="12">
      <t>ショウメイ</t>
    </rPh>
    <rPh sb="12" eb="14">
      <t>ショウトウ</t>
    </rPh>
    <rPh sb="15" eb="17">
      <t>ゲンシュ</t>
    </rPh>
    <rPh sb="19" eb="21">
      <t>クウチョウ</t>
    </rPh>
    <rPh sb="22" eb="25">
      <t>レイダンボウ</t>
    </rPh>
    <rPh sb="27" eb="29">
      <t>オンド</t>
    </rPh>
    <rPh sb="29" eb="31">
      <t>カンリ</t>
    </rPh>
    <rPh sb="31" eb="32">
      <t>オヨ</t>
    </rPh>
    <rPh sb="33" eb="35">
      <t>ウンテン</t>
    </rPh>
    <rPh sb="35" eb="37">
      <t>ジカン</t>
    </rPh>
    <rPh sb="37" eb="39">
      <t>ゲンシュ</t>
    </rPh>
    <rPh sb="41" eb="43">
      <t>キュウガタ</t>
    </rPh>
    <rPh sb="43" eb="45">
      <t>セツビ</t>
    </rPh>
    <rPh sb="46" eb="47">
      <t>ショウ</t>
    </rPh>
    <rPh sb="49" eb="51">
      <t>キキ</t>
    </rPh>
    <rPh sb="53" eb="55">
      <t>コウシン</t>
    </rPh>
    <rPh sb="56" eb="58">
      <t>クウチョウ</t>
    </rPh>
    <rPh sb="59" eb="61">
      <t>ショウメイ</t>
    </rPh>
    <rPh sb="64" eb="65">
      <t>タ</t>
    </rPh>
    <phoneticPr fontId="2"/>
  </si>
  <si>
    <t>①高圧トランストップランナー機器の採用　②高効率冷凍機への切替　③場内照明LED化</t>
    <rPh sb="1" eb="3">
      <t>コウアツ</t>
    </rPh>
    <rPh sb="14" eb="16">
      <t>キキ</t>
    </rPh>
    <rPh sb="17" eb="19">
      <t>サイヨウ</t>
    </rPh>
    <rPh sb="21" eb="24">
      <t>コウコウリツ</t>
    </rPh>
    <rPh sb="24" eb="27">
      <t>レイトウキ</t>
    </rPh>
    <rPh sb="29" eb="31">
      <t>キリカエ</t>
    </rPh>
    <rPh sb="33" eb="35">
      <t>ジョウナイ</t>
    </rPh>
    <rPh sb="35" eb="37">
      <t>ショウメイ</t>
    </rPh>
    <rPh sb="40" eb="41">
      <t>カ</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</si>
  <si>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</si>
  <si>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⑤設備更新時の省エネ機器への買換、発熱量の小さい電力への買換え等を主体として、揮発油・灯油・LPGの使用を極力効率化</t>
    <rPh sb="1" eb="3">
      <t>コウジョウ</t>
    </rPh>
    <rPh sb="3" eb="5">
      <t>テンジョウ</t>
    </rPh>
    <rPh sb="5" eb="7">
      <t>ショウメイ</t>
    </rPh>
    <rPh sb="8" eb="10">
      <t>コウシン</t>
    </rPh>
    <rPh sb="14" eb="15">
      <t>カ</t>
    </rPh>
    <rPh sb="18" eb="20">
      <t>ショウメイ</t>
    </rPh>
    <rPh sb="21" eb="23">
      <t>クウチョウ</t>
    </rPh>
    <rPh sb="23" eb="25">
      <t>セツビ</t>
    </rPh>
    <rPh sb="28" eb="30">
      <t>キキ</t>
    </rPh>
    <rPh sb="31" eb="33">
      <t>ウンヨウ</t>
    </rPh>
    <rPh sb="33" eb="35">
      <t>キジュン</t>
    </rPh>
    <rPh sb="36" eb="38">
      <t>ジュンシュ</t>
    </rPh>
    <rPh sb="39" eb="41">
      <t>ウンテン</t>
    </rPh>
    <rPh sb="41" eb="43">
      <t>ジョウケン</t>
    </rPh>
    <rPh sb="44" eb="46">
      <t>セッテイ</t>
    </rPh>
    <rPh sb="46" eb="48">
      <t>オンド</t>
    </rPh>
    <rPh sb="49" eb="50">
      <t>フ</t>
    </rPh>
    <rPh sb="50" eb="53">
      <t>シヨウジ</t>
    </rPh>
    <rPh sb="60" eb="61">
      <t>トウ</t>
    </rPh>
    <rPh sb="68" eb="70">
      <t>カンシ</t>
    </rPh>
    <rPh sb="70" eb="72">
      <t>ソウチ</t>
    </rPh>
    <rPh sb="72" eb="74">
      <t>ユウコウ</t>
    </rPh>
    <rPh sb="74" eb="76">
      <t>リヨウ</t>
    </rPh>
    <rPh sb="78" eb="80">
      <t>セイゾウ</t>
    </rPh>
    <rPh sb="80" eb="82">
      <t>コウテイ</t>
    </rPh>
    <rPh sb="83" eb="85">
      <t>カイゼン</t>
    </rPh>
    <rPh sb="85" eb="86">
      <t>オヨ</t>
    </rPh>
    <rPh sb="87" eb="89">
      <t>セツビ</t>
    </rPh>
    <rPh sb="89" eb="91">
      <t>ウンヨウ</t>
    </rPh>
    <rPh sb="92" eb="94">
      <t>ミナオ</t>
    </rPh>
    <rPh sb="95" eb="96">
      <t>トウ</t>
    </rPh>
    <rPh sb="98" eb="100">
      <t>セツビ</t>
    </rPh>
    <rPh sb="100" eb="103">
      <t>コウシンジ</t>
    </rPh>
    <rPh sb="104" eb="105">
      <t>ショウ</t>
    </rPh>
    <rPh sb="107" eb="109">
      <t>キキ</t>
    </rPh>
    <rPh sb="111" eb="113">
      <t>カイカ</t>
    </rPh>
    <rPh sb="114" eb="116">
      <t>ハツネツ</t>
    </rPh>
    <rPh sb="116" eb="117">
      <t>リョウ</t>
    </rPh>
    <rPh sb="118" eb="119">
      <t>チイ</t>
    </rPh>
    <rPh sb="121" eb="123">
      <t>デンリョク</t>
    </rPh>
    <rPh sb="125" eb="127">
      <t>カイカ</t>
    </rPh>
    <rPh sb="128" eb="129">
      <t>トウ</t>
    </rPh>
    <rPh sb="130" eb="132">
      <t>シュタイ</t>
    </rPh>
    <rPh sb="136" eb="139">
      <t>キハツユ</t>
    </rPh>
    <rPh sb="140" eb="142">
      <t>トウユ</t>
    </rPh>
    <rPh sb="147" eb="149">
      <t>シヨウ</t>
    </rPh>
    <rPh sb="150" eb="152">
      <t>キョクリョク</t>
    </rPh>
    <rPh sb="152" eb="155">
      <t>コウリツカ</t>
    </rPh>
    <phoneticPr fontId="2"/>
  </si>
  <si>
    <t>①「COOL CHOICE」の推進　②クールビズ・ウォームビズの実施　③昼休み時間の消灯</t>
    <rPh sb="15" eb="17">
      <t>スイシン</t>
    </rPh>
    <rPh sb="32" eb="34">
      <t>ジッシ</t>
    </rPh>
    <rPh sb="36" eb="38">
      <t>ヒルヤス</t>
    </rPh>
    <rPh sb="39" eb="41">
      <t>ジカン</t>
    </rPh>
    <rPh sb="42" eb="44">
      <t>ショウトウ</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</si>
  <si>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</si>
  <si>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t>医療法人　清潮会</t>
    <rPh sb="0" eb="2">
      <t>イリョウ</t>
    </rPh>
    <rPh sb="2" eb="4">
      <t>ホウジン</t>
    </rPh>
    <rPh sb="5" eb="6">
      <t>キヨ</t>
    </rPh>
    <rPh sb="6" eb="7">
      <t>シオ</t>
    </rPh>
    <rPh sb="7" eb="8">
      <t>カイ</t>
    </rPh>
    <phoneticPr fontId="2"/>
  </si>
  <si>
    <t>851-0403</t>
    <phoneticPr fontId="2"/>
  </si>
  <si>
    <t>長崎市布巻町１６５－１</t>
    <rPh sb="0" eb="3">
      <t>ナガサキシ</t>
    </rPh>
    <rPh sb="3" eb="5">
      <t>ヌノマキ</t>
    </rPh>
    <rPh sb="5" eb="6">
      <t>マチ</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</si>
  <si>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</si>
  <si>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t>①エコオフィスの徹底（昼休みの消灯、就業開始時の点灯、PC省エネ設定、PCモニタ変更、ELV運転台数規制、階段の利用促進等）　②クールビズ・ウォームビズの実施　③高効率設備への更改（通信設備、空調設備等）　④電力使用量の測定（視える化）による省エネ取組効果の確認</t>
    <rPh sb="8" eb="10">
      <t>テッテイ</t>
    </rPh>
    <rPh sb="11" eb="13">
      <t>ヒルヤス</t>
    </rPh>
    <rPh sb="15" eb="17">
      <t>ショウトウ</t>
    </rPh>
    <rPh sb="18" eb="20">
      <t>シュウギョウ</t>
    </rPh>
    <rPh sb="20" eb="22">
      <t>カイシ</t>
    </rPh>
    <rPh sb="22" eb="23">
      <t>ジ</t>
    </rPh>
    <rPh sb="24" eb="26">
      <t>テントウ</t>
    </rPh>
    <rPh sb="29" eb="30">
      <t>ショウ</t>
    </rPh>
    <rPh sb="32" eb="34">
      <t>セッテイ</t>
    </rPh>
    <rPh sb="40" eb="42">
      <t>ヘンコウ</t>
    </rPh>
    <rPh sb="46" eb="48">
      <t>ウンテン</t>
    </rPh>
    <rPh sb="48" eb="50">
      <t>ダイスウ</t>
    </rPh>
    <rPh sb="50" eb="52">
      <t>キセイ</t>
    </rPh>
    <rPh sb="53" eb="55">
      <t>カイダン</t>
    </rPh>
    <rPh sb="56" eb="58">
      <t>リヨウ</t>
    </rPh>
    <rPh sb="58" eb="60">
      <t>ソクシン</t>
    </rPh>
    <rPh sb="60" eb="61">
      <t>トウ</t>
    </rPh>
    <rPh sb="77" eb="79">
      <t>ジッシ</t>
    </rPh>
    <rPh sb="81" eb="84">
      <t>コウコウリツ</t>
    </rPh>
    <rPh sb="84" eb="86">
      <t>セツビ</t>
    </rPh>
    <rPh sb="104" eb="106">
      <t>デンリョク</t>
    </rPh>
    <rPh sb="106" eb="108">
      <t>シヨウ</t>
    </rPh>
    <rPh sb="108" eb="109">
      <t>リョウ</t>
    </rPh>
    <rPh sb="110" eb="112">
      <t>ソクテイ</t>
    </rPh>
    <rPh sb="113" eb="114">
      <t>ミ</t>
    </rPh>
    <rPh sb="116" eb="117">
      <t>カ</t>
    </rPh>
    <rPh sb="121" eb="122">
      <t>ショウ</t>
    </rPh>
    <rPh sb="124" eb="126">
      <t>トリクミ</t>
    </rPh>
    <rPh sb="126" eb="128">
      <t>コウカ</t>
    </rPh>
    <rPh sb="129" eb="131">
      <t>カクニン</t>
    </rPh>
    <phoneticPr fontId="2"/>
  </si>
  <si>
    <t>①高効率空調機への更新　②空調機運用時間見直し　③省エネ型蛍光灯への更新</t>
    <rPh sb="1" eb="4">
      <t>コウコウリツ</t>
    </rPh>
    <rPh sb="4" eb="6">
      <t>クウチョウ</t>
    </rPh>
    <rPh sb="6" eb="7">
      <t>キ</t>
    </rPh>
    <rPh sb="9" eb="11">
      <t>コウシン</t>
    </rPh>
    <rPh sb="13" eb="15">
      <t>クウチョウ</t>
    </rPh>
    <rPh sb="15" eb="16">
      <t>キ</t>
    </rPh>
    <rPh sb="16" eb="18">
      <t>ウンヨウ</t>
    </rPh>
    <rPh sb="18" eb="20">
      <t>ジカン</t>
    </rPh>
    <rPh sb="20" eb="22">
      <t>ミナオ</t>
    </rPh>
    <rPh sb="25" eb="26">
      <t>ショウ</t>
    </rPh>
    <rPh sb="28" eb="29">
      <t>ガタ</t>
    </rPh>
    <rPh sb="29" eb="32">
      <t>ケイコウトウ</t>
    </rPh>
    <rPh sb="34" eb="36">
      <t>コウシン</t>
    </rPh>
    <phoneticPr fontId="2"/>
  </si>
  <si>
    <t>①既存店では、一定年数を経過した空調機、冷凍機を高効率な機器へ順次入れ替え実施
②新店では、LED照明（店内、看板）、CO2冷媒要冷・冷蔵システムを標準設備導入
③店舗での「省エネ10か条」（フィルター清掃・適正温度管理等）の促進</t>
    <rPh sb="1" eb="3">
      <t>キゾン</t>
    </rPh>
    <rPh sb="3" eb="4">
      <t>テン</t>
    </rPh>
    <rPh sb="7" eb="9">
      <t>イッテイ</t>
    </rPh>
    <rPh sb="9" eb="11">
      <t>ネンスウ</t>
    </rPh>
    <rPh sb="12" eb="14">
      <t>ケイカ</t>
    </rPh>
    <rPh sb="18" eb="19">
      <t>キ</t>
    </rPh>
    <rPh sb="20" eb="23">
      <t>レイトウキ</t>
    </rPh>
    <rPh sb="24" eb="27">
      <t>コウコウリツ</t>
    </rPh>
    <rPh sb="28" eb="30">
      <t>キキ</t>
    </rPh>
    <rPh sb="31" eb="33">
      <t>ジュンジ</t>
    </rPh>
    <rPh sb="33" eb="34">
      <t>イ</t>
    </rPh>
    <rPh sb="35" eb="36">
      <t>カ</t>
    </rPh>
    <rPh sb="37" eb="39">
      <t>ジッシ</t>
    </rPh>
    <rPh sb="41" eb="42">
      <t>シン</t>
    </rPh>
    <rPh sb="42" eb="43">
      <t>テン</t>
    </rPh>
    <rPh sb="49" eb="51">
      <t>ショウメイ</t>
    </rPh>
    <rPh sb="52" eb="54">
      <t>テンナイ</t>
    </rPh>
    <rPh sb="55" eb="57">
      <t>カンバン</t>
    </rPh>
    <rPh sb="62" eb="64">
      <t>レイバイ</t>
    </rPh>
    <rPh sb="64" eb="65">
      <t>ヨウ</t>
    </rPh>
    <rPh sb="65" eb="66">
      <t>レイ</t>
    </rPh>
    <rPh sb="67" eb="69">
      <t>レイゾウ</t>
    </rPh>
    <rPh sb="74" eb="76">
      <t>ヒョウジュン</t>
    </rPh>
    <rPh sb="76" eb="78">
      <t>セツビ</t>
    </rPh>
    <rPh sb="78" eb="80">
      <t>ドウニュウ</t>
    </rPh>
    <rPh sb="82" eb="84">
      <t>テンポ</t>
    </rPh>
    <rPh sb="87" eb="88">
      <t>ショウ</t>
    </rPh>
    <rPh sb="93" eb="94">
      <t>ジョウ</t>
    </rPh>
    <rPh sb="101" eb="103">
      <t>セイソウ</t>
    </rPh>
    <rPh sb="104" eb="106">
      <t>テキセイ</t>
    </rPh>
    <rPh sb="106" eb="108">
      <t>オンド</t>
    </rPh>
    <rPh sb="108" eb="110">
      <t>カンリ</t>
    </rPh>
    <rPh sb="110" eb="111">
      <t>トウ</t>
    </rPh>
    <rPh sb="113" eb="115">
      <t>ソクシン</t>
    </rPh>
    <phoneticPr fontId="2"/>
  </si>
  <si>
    <t>①町有施設４箇所でESCO事業実施　②温暖化対策に関する情報を職員や住民向けに周知</t>
    <rPh sb="1" eb="2">
      <t>チョウ</t>
    </rPh>
    <rPh sb="2" eb="3">
      <t>ユウ</t>
    </rPh>
    <rPh sb="3" eb="5">
      <t>シセツ</t>
    </rPh>
    <rPh sb="6" eb="8">
      <t>カショ</t>
    </rPh>
    <rPh sb="13" eb="15">
      <t>ジギョウ</t>
    </rPh>
    <rPh sb="15" eb="17">
      <t>ジッシ</t>
    </rPh>
    <rPh sb="19" eb="22">
      <t>オンダンカ</t>
    </rPh>
    <rPh sb="22" eb="24">
      <t>タイサク</t>
    </rPh>
    <rPh sb="25" eb="26">
      <t>カン</t>
    </rPh>
    <rPh sb="28" eb="30">
      <t>ジョウホウ</t>
    </rPh>
    <rPh sb="31" eb="32">
      <t>ショク</t>
    </rPh>
    <rPh sb="32" eb="33">
      <t>イン</t>
    </rPh>
    <rPh sb="34" eb="36">
      <t>ジュウミン</t>
    </rPh>
    <rPh sb="36" eb="37">
      <t>ム</t>
    </rPh>
    <rPh sb="39" eb="41">
      <t>シュウチ</t>
    </rPh>
    <phoneticPr fontId="2"/>
  </si>
  <si>
    <t>○昭和町店、横尾店、東長崎店、日野店、黒髪店、早岐店、大野店、諫早店、久山台店、大村店、
 　時津店、長与店、愛野店、有家店に共通
　　・種々の節電対策を実施
○大宮店、川棚店
　　・省エネ型ショーケース、LED照明導入による省エネ化</t>
    <rPh sb="1" eb="5">
      <t>ショウワチョウテン</t>
    </rPh>
    <rPh sb="10" eb="11">
      <t>ヒガシ</t>
    </rPh>
    <rPh sb="11" eb="14">
      <t>ナガサキテン</t>
    </rPh>
    <rPh sb="15" eb="17">
      <t>ヒノ</t>
    </rPh>
    <rPh sb="17" eb="18">
      <t>ミセ</t>
    </rPh>
    <rPh sb="19" eb="21">
      <t>クロカミ</t>
    </rPh>
    <rPh sb="21" eb="22">
      <t>ミセ</t>
    </rPh>
    <rPh sb="27" eb="30">
      <t>オオノテン</t>
    </rPh>
    <rPh sb="35" eb="37">
      <t>クヤマ</t>
    </rPh>
    <rPh sb="37" eb="38">
      <t>ダイ</t>
    </rPh>
    <rPh sb="38" eb="39">
      <t>ミセ</t>
    </rPh>
    <rPh sb="40" eb="43">
      <t>オオムラテン</t>
    </rPh>
    <rPh sb="47" eb="49">
      <t>トギツ</t>
    </rPh>
    <rPh sb="49" eb="50">
      <t>テン</t>
    </rPh>
    <rPh sb="51" eb="53">
      <t>ナガヨ</t>
    </rPh>
    <rPh sb="53" eb="54">
      <t>ミセ</t>
    </rPh>
    <rPh sb="55" eb="57">
      <t>アイノ</t>
    </rPh>
    <rPh sb="57" eb="58">
      <t>ミセ</t>
    </rPh>
    <rPh sb="59" eb="61">
      <t>アリエ</t>
    </rPh>
    <rPh sb="61" eb="62">
      <t>ミセ</t>
    </rPh>
    <rPh sb="63" eb="65">
      <t>キョウツウ</t>
    </rPh>
    <rPh sb="69" eb="70">
      <t>シュ</t>
    </rPh>
    <rPh sb="72" eb="74">
      <t>セツデン</t>
    </rPh>
    <rPh sb="74" eb="76">
      <t>タイサク</t>
    </rPh>
    <rPh sb="77" eb="79">
      <t>ジッシ</t>
    </rPh>
    <rPh sb="81" eb="83">
      <t>オオミヤ</t>
    </rPh>
    <rPh sb="83" eb="84">
      <t>ミセ</t>
    </rPh>
    <rPh sb="85" eb="87">
      <t>カワタナ</t>
    </rPh>
    <rPh sb="87" eb="88">
      <t>ミセ</t>
    </rPh>
    <rPh sb="92" eb="93">
      <t>ショウ</t>
    </rPh>
    <rPh sb="95" eb="96">
      <t>ガタ</t>
    </rPh>
    <rPh sb="106" eb="108">
      <t>ショウメイ</t>
    </rPh>
    <rPh sb="108" eb="110">
      <t>ドウニュウ</t>
    </rPh>
    <rPh sb="113" eb="114">
      <t>ショウ</t>
    </rPh>
    <rPh sb="116" eb="117">
      <t>カ</t>
    </rPh>
    <phoneticPr fontId="2"/>
  </si>
  <si>
    <t>株式会社　シーヴイテック九州</t>
    <rPh sb="0" eb="2">
      <t>カブシキ</t>
    </rPh>
    <rPh sb="2" eb="4">
      <t>カイシャ</t>
    </rPh>
    <rPh sb="12" eb="14">
      <t>キュウシュウ</t>
    </rPh>
    <phoneticPr fontId="2"/>
  </si>
  <si>
    <t>佐世保市小佐々町黒石３３２－１</t>
    <rPh sb="0" eb="3">
      <t>サセボ</t>
    </rPh>
    <rPh sb="3" eb="4">
      <t>シ</t>
    </rPh>
    <rPh sb="4" eb="8">
      <t>コサザチョウ</t>
    </rPh>
    <rPh sb="8" eb="10">
      <t>クロイシ</t>
    </rPh>
    <phoneticPr fontId="2"/>
  </si>
  <si>
    <t>自動車用無段変速機（CVT）の金属ベルトの製造・販売</t>
    <rPh sb="0" eb="4">
      <t>ジドウシャヨウ</t>
    </rPh>
    <rPh sb="4" eb="6">
      <t>ムダン</t>
    </rPh>
    <rPh sb="6" eb="9">
      <t>ヘンソクキ</t>
    </rPh>
    <rPh sb="15" eb="17">
      <t>キンゾク</t>
    </rPh>
    <rPh sb="21" eb="23">
      <t>セイゾウ</t>
    </rPh>
    <rPh sb="24" eb="26">
      <t>ハンバイ</t>
    </rPh>
    <phoneticPr fontId="2"/>
  </si>
  <si>
    <t>857-0401</t>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</si>
  <si>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</si>
  <si>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t>R1～R3</t>
    <phoneticPr fontId="2"/>
  </si>
  <si>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phoneticPr fontId="2"/>
  </si>
  <si>
    <t>①昼休みの電燈消灯　②エアコン温度、運転の適正管理</t>
    <rPh sb="1" eb="3">
      <t>ヒルヤス</t>
    </rPh>
    <rPh sb="5" eb="7">
      <t>デントウ</t>
    </rPh>
    <rPh sb="7" eb="9">
      <t>ショウトウ</t>
    </rPh>
    <rPh sb="15" eb="17">
      <t>オンド</t>
    </rPh>
    <rPh sb="18" eb="20">
      <t>ウンテン</t>
    </rPh>
    <rPh sb="21" eb="23">
      <t>テキセイ</t>
    </rPh>
    <rPh sb="23" eb="25">
      <t>カンリ</t>
    </rPh>
    <phoneticPr fontId="2"/>
  </si>
  <si>
    <t>①高効率ボイラー・冷凍機を優先的に運転し燃料及び電力量を低減　②生産性（良品率・取得率等）を改善活動により向上し生産量の増加　③設備の省電力化（各設備の高効率型式への更新等）</t>
    <rPh sb="40" eb="42">
      <t>シュトク</t>
    </rPh>
    <phoneticPr fontId="2"/>
  </si>
  <si>
    <t>東京都目黒区東が丘２－５－２１</t>
    <rPh sb="0" eb="3">
      <t>トウキョウト</t>
    </rPh>
    <rPh sb="3" eb="6">
      <t>メグロク</t>
    </rPh>
    <rPh sb="6" eb="9">
      <t>ヒガシガオカ</t>
    </rPh>
    <phoneticPr fontId="2"/>
  </si>
  <si>
    <t>福岡県大野城市山田５－３－１</t>
    <rPh sb="0" eb="3">
      <t>フクオカケン</t>
    </rPh>
    <rPh sb="3" eb="7">
      <t>オオノジョウシ</t>
    </rPh>
    <rPh sb="7" eb="9">
      <t>ヤマダ</t>
    </rPh>
    <phoneticPr fontId="2"/>
  </si>
  <si>
    <t>佐世保市大塔町６－１</t>
    <rPh sb="0" eb="4">
      <t>サセボシ</t>
    </rPh>
    <rPh sb="4" eb="7">
      <t>ダイトウチョウ</t>
    </rPh>
    <phoneticPr fontId="2"/>
  </si>
  <si>
    <t>福岡県福岡市博多区大井２－３－１</t>
    <rPh sb="0" eb="3">
      <t>フクオカケン</t>
    </rPh>
    <rPh sb="3" eb="6">
      <t>フクオカシ</t>
    </rPh>
    <rPh sb="6" eb="9">
      <t>ハカタク</t>
    </rPh>
    <rPh sb="9" eb="11">
      <t>オオイ</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</si>
  <si>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</si>
  <si>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長崎市茂里町３－１５</t>
    <rPh sb="0" eb="3">
      <t>ナガサキシ</t>
    </rPh>
    <rPh sb="3" eb="6">
      <t>モリマチ</t>
    </rPh>
    <phoneticPr fontId="2"/>
  </si>
  <si>
    <t>852-8104</t>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</si>
  <si>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</si>
  <si>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t>①コンプレッサーのインバーター化　②イオン交換膜更新</t>
    <rPh sb="15" eb="16">
      <t>カ</t>
    </rPh>
    <rPh sb="21" eb="23">
      <t>コウカン</t>
    </rPh>
    <rPh sb="23" eb="24">
      <t>マク</t>
    </rPh>
    <rPh sb="24" eb="26">
      <t>コウシン</t>
    </rPh>
    <phoneticPr fontId="2"/>
  </si>
  <si>
    <t>・冷暖房の設定温度を夏期28℃、冬期20℃に設定、注意喚起を促す。
・空調機の設定温度制限設定及び２時間消し忘れタイマー設定の実施。職員動線箇所の冷房を設定温度25℃～28℃、暖房を17℃～20℃に設定。
・空調機のフィルター清掃を５月と11月に実施。</t>
    <rPh sb="1" eb="4">
      <t>レイダンボウ</t>
    </rPh>
    <rPh sb="5" eb="7">
      <t>セッテイ</t>
    </rPh>
    <rPh sb="7" eb="9">
      <t>オンド</t>
    </rPh>
    <rPh sb="10" eb="12">
      <t>カキ</t>
    </rPh>
    <rPh sb="16" eb="18">
      <t>トウキ</t>
    </rPh>
    <rPh sb="22" eb="24">
      <t>セッテイ</t>
    </rPh>
    <rPh sb="25" eb="27">
      <t>チュウイ</t>
    </rPh>
    <rPh sb="27" eb="29">
      <t>カンキ</t>
    </rPh>
    <rPh sb="30" eb="31">
      <t>ウナガ</t>
    </rPh>
    <rPh sb="35" eb="38">
      <t>クウチョウキ</t>
    </rPh>
    <rPh sb="39" eb="41">
      <t>セッテイ</t>
    </rPh>
    <rPh sb="41" eb="43">
      <t>オンド</t>
    </rPh>
    <rPh sb="43" eb="45">
      <t>セイゲン</t>
    </rPh>
    <rPh sb="45" eb="47">
      <t>セッテイ</t>
    </rPh>
    <rPh sb="47" eb="48">
      <t>オヨ</t>
    </rPh>
    <rPh sb="50" eb="52">
      <t>ジカン</t>
    </rPh>
    <rPh sb="52" eb="53">
      <t>ケ</t>
    </rPh>
    <rPh sb="54" eb="55">
      <t>ワス</t>
    </rPh>
    <rPh sb="60" eb="62">
      <t>セッテイ</t>
    </rPh>
    <rPh sb="63" eb="65">
      <t>ジッシ</t>
    </rPh>
    <rPh sb="66" eb="67">
      <t>ショク</t>
    </rPh>
    <rPh sb="67" eb="68">
      <t>イン</t>
    </rPh>
    <rPh sb="68" eb="70">
      <t>ドウセン</t>
    </rPh>
    <rPh sb="70" eb="72">
      <t>カショ</t>
    </rPh>
    <rPh sb="73" eb="75">
      <t>レイボウ</t>
    </rPh>
    <rPh sb="76" eb="78">
      <t>セッテイ</t>
    </rPh>
    <rPh sb="78" eb="80">
      <t>オンド</t>
    </rPh>
    <rPh sb="88" eb="90">
      <t>ダンボウ</t>
    </rPh>
    <rPh sb="99" eb="101">
      <t>セッテイ</t>
    </rPh>
    <rPh sb="104" eb="107">
      <t>クウチョウキ</t>
    </rPh>
    <rPh sb="113" eb="115">
      <t>セイソウ</t>
    </rPh>
    <rPh sb="117" eb="118">
      <t>ガツ</t>
    </rPh>
    <rPh sb="121" eb="122">
      <t>ガツ</t>
    </rPh>
    <rPh sb="123" eb="125">
      <t>ジッシ</t>
    </rPh>
    <phoneticPr fontId="2"/>
  </si>
  <si>
    <t>①冷温水一次ポンプのインバータ化　②ダウンライトのLED化</t>
    <rPh sb="1" eb="2">
      <t>レイ</t>
    </rPh>
    <rPh sb="2" eb="4">
      <t>オンスイ</t>
    </rPh>
    <rPh sb="4" eb="6">
      <t>イチジ</t>
    </rPh>
    <rPh sb="15" eb="16">
      <t>カ</t>
    </rPh>
    <rPh sb="28" eb="29">
      <t>カ</t>
    </rPh>
    <phoneticPr fontId="2"/>
  </si>
  <si>
    <t>①設備導入・更新時に高効率機器を採用（空調設備等）　②構内蛍光灯・水銀灯をLED灯に更新　③製造歩留まり改善によるエネルギー原単位の削減</t>
    <rPh sb="1" eb="3">
      <t>セツビ</t>
    </rPh>
    <rPh sb="3" eb="5">
      <t>ドウニュウ</t>
    </rPh>
    <rPh sb="6" eb="9">
      <t>コウシンジ</t>
    </rPh>
    <rPh sb="10" eb="13">
      <t>コウコウリツ</t>
    </rPh>
    <rPh sb="13" eb="15">
      <t>キキ</t>
    </rPh>
    <rPh sb="16" eb="18">
      <t>サイヨウ</t>
    </rPh>
    <rPh sb="19" eb="21">
      <t>クウチョウ</t>
    </rPh>
    <rPh sb="21" eb="23">
      <t>セツビ</t>
    </rPh>
    <rPh sb="23" eb="24">
      <t>トウ</t>
    </rPh>
    <rPh sb="27" eb="29">
      <t>コウナイ</t>
    </rPh>
    <rPh sb="29" eb="32">
      <t>ケイコウトウ</t>
    </rPh>
    <rPh sb="33" eb="36">
      <t>スイギントウ</t>
    </rPh>
    <rPh sb="40" eb="41">
      <t>トウ</t>
    </rPh>
    <rPh sb="42" eb="44">
      <t>コウシン</t>
    </rPh>
    <rPh sb="46" eb="48">
      <t>セイゾウ</t>
    </rPh>
    <rPh sb="48" eb="50">
      <t>ブド</t>
    </rPh>
    <rPh sb="52" eb="54">
      <t>カイゼン</t>
    </rPh>
    <rPh sb="62" eb="65">
      <t>ゲンタンイ</t>
    </rPh>
    <rPh sb="66" eb="68">
      <t>サクゲン</t>
    </rPh>
    <phoneticPr fontId="2"/>
  </si>
  <si>
    <t>①空調機の温度管理　②照明機器のこまめな電源オフ　③消費エネルギーの多い設備（空調機や公用車等）の更新時に省エネを考慮した選定</t>
    <rPh sb="1" eb="4">
      <t>クウチョウキ</t>
    </rPh>
    <rPh sb="5" eb="7">
      <t>オンド</t>
    </rPh>
    <rPh sb="7" eb="9">
      <t>カンリ</t>
    </rPh>
    <rPh sb="11" eb="13">
      <t>ショウメイ</t>
    </rPh>
    <rPh sb="13" eb="15">
      <t>キキ</t>
    </rPh>
    <rPh sb="20" eb="22">
      <t>デンゲン</t>
    </rPh>
    <rPh sb="26" eb="28">
      <t>ショウヒ</t>
    </rPh>
    <rPh sb="34" eb="35">
      <t>オオ</t>
    </rPh>
    <rPh sb="36" eb="38">
      <t>セツビ</t>
    </rPh>
    <rPh sb="39" eb="42">
      <t>クウチョウキ</t>
    </rPh>
    <rPh sb="43" eb="47">
      <t>コウヨウシャナド</t>
    </rPh>
    <rPh sb="49" eb="52">
      <t>コウシンジ</t>
    </rPh>
    <rPh sb="53" eb="54">
      <t>ショウ</t>
    </rPh>
    <rPh sb="57" eb="59">
      <t>コウリョ</t>
    </rPh>
    <rPh sb="61" eb="63">
      <t>センテイ</t>
    </rPh>
    <phoneticPr fontId="2"/>
  </si>
  <si>
    <t>九州電力(株)（温室効果ガス排出削減目標）</t>
    <rPh sb="0" eb="4">
      <t>キュウシュウデンリョク</t>
    </rPh>
    <rPh sb="4" eb="7">
      <t>カブ</t>
    </rPh>
    <rPh sb="8" eb="10">
      <t>オンシツ</t>
    </rPh>
    <rPh sb="10" eb="12">
      <t>コウカ</t>
    </rPh>
    <rPh sb="14" eb="16">
      <t>ハイシュツ</t>
    </rPh>
    <rPh sb="16" eb="18">
      <t>サクゲン</t>
    </rPh>
    <rPh sb="18" eb="20">
      <t>モクヒョウ</t>
    </rPh>
    <phoneticPr fontId="2"/>
  </si>
  <si>
    <t>％</t>
    <phoneticPr fontId="2"/>
  </si>
  <si>
    <t>R1～R3</t>
  </si>
  <si>
    <t>R1～R3</t>
    <phoneticPr fontId="2"/>
  </si>
  <si>
    <t>液晶フィルム研究・開発・製造</t>
    <rPh sb="0" eb="2">
      <t>エキショウ</t>
    </rPh>
    <rPh sb="6" eb="8">
      <t>ケンキュウ</t>
    </rPh>
    <rPh sb="9" eb="11">
      <t>カイハツ</t>
    </rPh>
    <rPh sb="12" eb="14">
      <t>セイゾウ</t>
    </rPh>
    <phoneticPr fontId="2"/>
  </si>
  <si>
    <t>R1～R3</t>
    <phoneticPr fontId="2"/>
  </si>
  <si>
    <t>大村市雄ヶ原町１３１３－１６８</t>
    <phoneticPr fontId="2"/>
  </si>
  <si>
    <r>
      <t>信越石英　株式会社</t>
    </r>
    <r>
      <rPr>
        <sz val="11"/>
        <color rgb="FFFF0000"/>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</si>
  <si>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t>①冷暖房温度等、電気使用管理の徹底　②公用車のエコカーへの更新等</t>
    <rPh sb="1" eb="4">
      <t>レイダンボウ</t>
    </rPh>
    <rPh sb="4" eb="7">
      <t>オンドトウ</t>
    </rPh>
    <rPh sb="8" eb="10">
      <t>デンキ</t>
    </rPh>
    <rPh sb="10" eb="12">
      <t>シヨウ</t>
    </rPh>
    <rPh sb="12" eb="14">
      <t>カンリ</t>
    </rPh>
    <rPh sb="15" eb="17">
      <t>テッテイ</t>
    </rPh>
    <rPh sb="19" eb="22">
      <t>コウヨウシャ</t>
    </rPh>
    <rPh sb="29" eb="32">
      <t>コウシントウ</t>
    </rPh>
    <phoneticPr fontId="2"/>
  </si>
  <si>
    <t>①店内照明のLEDへの改修　②空調機のタイムスケジュール管理による間欠運転　③自販機の省エネ設定及び取替</t>
    <phoneticPr fontId="2"/>
  </si>
  <si>
    <t>①照明の消灯　②空調の温度管理（夏季28℃、冬季18℃）　③電源機器の未使用時電源オフ　④コピー機の省エネモード設定等　⑤空調機器の更新　⑥照明のLED化　⑦車両の買替</t>
    <rPh sb="1" eb="3">
      <t>ショウメイ</t>
    </rPh>
    <rPh sb="4" eb="6">
      <t>ショウトウ</t>
    </rPh>
    <rPh sb="8" eb="10">
      <t>クウチョウ</t>
    </rPh>
    <rPh sb="11" eb="15">
      <t>オンドカンリ</t>
    </rPh>
    <rPh sb="16" eb="18">
      <t>カキ</t>
    </rPh>
    <rPh sb="22" eb="24">
      <t>トウキ</t>
    </rPh>
    <rPh sb="30" eb="32">
      <t>デンゲン</t>
    </rPh>
    <rPh sb="32" eb="34">
      <t>キキ</t>
    </rPh>
    <rPh sb="35" eb="39">
      <t>ミシヨウジ</t>
    </rPh>
    <rPh sb="39" eb="41">
      <t>デンゲン</t>
    </rPh>
    <rPh sb="48" eb="49">
      <t>キ</t>
    </rPh>
    <rPh sb="50" eb="51">
      <t>ショウ</t>
    </rPh>
    <rPh sb="56" eb="59">
      <t>セッテイナド</t>
    </rPh>
    <rPh sb="61" eb="63">
      <t>クウチョウ</t>
    </rPh>
    <rPh sb="63" eb="65">
      <t>キキ</t>
    </rPh>
    <rPh sb="66" eb="68">
      <t>コウシン</t>
    </rPh>
    <rPh sb="70" eb="72">
      <t>ショウメイ</t>
    </rPh>
    <rPh sb="76" eb="77">
      <t>カ</t>
    </rPh>
    <rPh sb="79" eb="81">
      <t>シャリョウ</t>
    </rPh>
    <rPh sb="82" eb="83">
      <t>バイ</t>
    </rPh>
    <rPh sb="83" eb="84">
      <t>タイ</t>
    </rPh>
    <phoneticPr fontId="2"/>
  </si>
  <si>
    <t>①アイドリングストップ　②地球温暖化防止啓発活動　③節水等　④事務部門温度管理の徹底（夏期28℃、冬期20℃）</t>
    <rPh sb="13" eb="15">
      <t>チキュウ</t>
    </rPh>
    <rPh sb="15" eb="18">
      <t>オンダンカ</t>
    </rPh>
    <rPh sb="18" eb="20">
      <t>ボウシ</t>
    </rPh>
    <rPh sb="20" eb="22">
      <t>ケイハツ</t>
    </rPh>
    <rPh sb="22" eb="24">
      <t>カツドウ</t>
    </rPh>
    <rPh sb="26" eb="28">
      <t>セッスイ</t>
    </rPh>
    <rPh sb="28" eb="29">
      <t>トウ</t>
    </rPh>
    <rPh sb="31" eb="33">
      <t>ジム</t>
    </rPh>
    <rPh sb="33" eb="35">
      <t>ブモン</t>
    </rPh>
    <rPh sb="35" eb="37">
      <t>オンド</t>
    </rPh>
    <rPh sb="37" eb="39">
      <t>カンリ</t>
    </rPh>
    <rPh sb="40" eb="42">
      <t>テッテイ</t>
    </rPh>
    <rPh sb="43" eb="45">
      <t>カキ</t>
    </rPh>
    <rPh sb="49" eb="51">
      <t>トウキ</t>
    </rPh>
    <phoneticPr fontId="2"/>
  </si>
  <si>
    <t>856-0022</t>
    <phoneticPr fontId="2"/>
  </si>
  <si>
    <t>東そのぎ工場</t>
    <rPh sb="0" eb="1">
      <t>ヒガシ</t>
    </rPh>
    <rPh sb="4" eb="6">
      <t>コウジョウ</t>
    </rPh>
    <phoneticPr fontId="2"/>
  </si>
  <si>
    <t>859-3922</t>
    <phoneticPr fontId="2"/>
  </si>
  <si>
    <t>東彼杵郡東彼杵町八反田郷字胡摩尻５７－２３</t>
    <rPh sb="0" eb="4">
      <t>ヒガシソノギグン</t>
    </rPh>
    <rPh sb="4" eb="8">
      <t>ヒガシソノギチョウ</t>
    </rPh>
    <rPh sb="8" eb="11">
      <t>ハッタンダ</t>
    </rPh>
    <rPh sb="11" eb="12">
      <t>ゴウ</t>
    </rPh>
    <rPh sb="12" eb="13">
      <t>アザ</t>
    </rPh>
    <rPh sb="13" eb="15">
      <t>コマ</t>
    </rPh>
    <rPh sb="15" eb="16">
      <t>シリ</t>
    </rPh>
    <phoneticPr fontId="2"/>
  </si>
  <si>
    <t>電源開発(株)の温室効果ガスの排出量について</t>
    <rPh sb="0" eb="2">
      <t>デンゲン</t>
    </rPh>
    <rPh sb="2" eb="4">
      <t>カイハツ</t>
    </rPh>
    <rPh sb="4" eb="7">
      <t>カブ</t>
    </rPh>
    <rPh sb="8" eb="10">
      <t>オンシツ</t>
    </rPh>
    <rPh sb="10" eb="12">
      <t>コウカ</t>
    </rPh>
    <rPh sb="15" eb="17">
      <t>ハイシュツ</t>
    </rPh>
    <rPh sb="17" eb="18">
      <t>リョウ</t>
    </rPh>
    <phoneticPr fontId="2"/>
  </si>
  <si>
    <t>①デマンド監視装置有効利用　②省エネ器具への切替　③空調機運転時間の適正化　④空調室内機の洗浄</t>
    <rPh sb="5" eb="7">
      <t>カンシ</t>
    </rPh>
    <rPh sb="7" eb="9">
      <t>ソウチ</t>
    </rPh>
    <rPh sb="9" eb="11">
      <t>ユウコウ</t>
    </rPh>
    <rPh sb="11" eb="13">
      <t>リヨウ</t>
    </rPh>
    <rPh sb="15" eb="16">
      <t>ショウ</t>
    </rPh>
    <rPh sb="18" eb="20">
      <t>キグ</t>
    </rPh>
    <rPh sb="22" eb="24">
      <t>キリカエ</t>
    </rPh>
    <rPh sb="26" eb="28">
      <t>クウチョウ</t>
    </rPh>
    <rPh sb="28" eb="29">
      <t>キ</t>
    </rPh>
    <rPh sb="29" eb="31">
      <t>ウンテン</t>
    </rPh>
    <rPh sb="31" eb="33">
      <t>ジカン</t>
    </rPh>
    <rPh sb="34" eb="37">
      <t>テキセイカ</t>
    </rPh>
    <rPh sb="39" eb="41">
      <t>クウチョウ</t>
    </rPh>
    <rPh sb="41" eb="44">
      <t>シツナイキ</t>
    </rPh>
    <rPh sb="45" eb="47">
      <t>センジョウ</t>
    </rPh>
    <phoneticPr fontId="2"/>
  </si>
  <si>
    <t>松浦第一製氷冷凍工場</t>
    <rPh sb="0" eb="2">
      <t>マツウラ</t>
    </rPh>
    <rPh sb="2" eb="4">
      <t>ダイイチ</t>
    </rPh>
    <rPh sb="4" eb="6">
      <t>セイヒョウ</t>
    </rPh>
    <rPh sb="6" eb="8">
      <t>レイトウ</t>
    </rPh>
    <rPh sb="8" eb="10">
      <t>コウジョウ</t>
    </rPh>
    <phoneticPr fontId="2"/>
  </si>
  <si>
    <t>令和元年12月に廃止</t>
    <rPh sb="0" eb="2">
      <t>レイワ</t>
    </rPh>
    <rPh sb="2" eb="4">
      <t>ガンネン</t>
    </rPh>
    <rPh sb="6" eb="7">
      <t>ガツ</t>
    </rPh>
    <rPh sb="8" eb="10">
      <t>ハイシ</t>
    </rPh>
    <phoneticPr fontId="2"/>
  </si>
  <si>
    <t>―</t>
    <phoneticPr fontId="2"/>
  </si>
  <si>
    <t>①電気使用量の削減　②燃料使用量の削減　③省資源の徹底　④市民及び職員の意識啓発</t>
    <rPh sb="1" eb="6">
      <t>デンキシヨウリョウ</t>
    </rPh>
    <rPh sb="7" eb="9">
      <t>サクゲン</t>
    </rPh>
    <rPh sb="11" eb="16">
      <t>ネンリョウシヨウリョウ</t>
    </rPh>
    <rPh sb="17" eb="19">
      <t>サクゲン</t>
    </rPh>
    <rPh sb="21" eb="24">
      <t>ショウシゲン</t>
    </rPh>
    <rPh sb="25" eb="27">
      <t>テッテイ</t>
    </rPh>
    <rPh sb="29" eb="31">
      <t>シミン</t>
    </rPh>
    <rPh sb="31" eb="32">
      <t>オヨ</t>
    </rPh>
    <rPh sb="33" eb="35">
      <t>ショクイン</t>
    </rPh>
    <rPh sb="36" eb="38">
      <t>イシキ</t>
    </rPh>
    <rPh sb="38" eb="40">
      <t>ケイハツ</t>
    </rPh>
    <phoneticPr fontId="2"/>
  </si>
  <si>
    <t>省エネ意識付け</t>
    <rPh sb="0" eb="1">
      <t>ショウ</t>
    </rPh>
    <rPh sb="3" eb="5">
      <t>イシキ</t>
    </rPh>
    <rPh sb="5" eb="6">
      <t>ヅ</t>
    </rPh>
    <phoneticPr fontId="2"/>
  </si>
  <si>
    <t>①省エネ（節電、ごみ減量、省エネ機器の導入、次世代自動車の導入）　②再エネの導入（太陽光発電設備の設置等）　③グリーン購入などの取組み</t>
    <rPh sb="1" eb="2">
      <t>ショウ</t>
    </rPh>
    <rPh sb="5" eb="7">
      <t>セツデン</t>
    </rPh>
    <rPh sb="10" eb="12">
      <t>ゲンリョウ</t>
    </rPh>
    <rPh sb="13" eb="14">
      <t>ショウ</t>
    </rPh>
    <rPh sb="16" eb="18">
      <t>キキ</t>
    </rPh>
    <rPh sb="19" eb="21">
      <t>ドウニュウ</t>
    </rPh>
    <rPh sb="22" eb="25">
      <t>ジセダイ</t>
    </rPh>
    <rPh sb="25" eb="27">
      <t>ジドウ</t>
    </rPh>
    <rPh sb="27" eb="28">
      <t>シャ</t>
    </rPh>
    <rPh sb="29" eb="31">
      <t>ドウニュウ</t>
    </rPh>
    <rPh sb="34" eb="35">
      <t>サイ</t>
    </rPh>
    <rPh sb="38" eb="40">
      <t>ドウニュウ</t>
    </rPh>
    <rPh sb="41" eb="44">
      <t>タイヨウコウ</t>
    </rPh>
    <rPh sb="44" eb="46">
      <t>ハツデン</t>
    </rPh>
    <rPh sb="46" eb="48">
      <t>セツビ</t>
    </rPh>
    <rPh sb="49" eb="51">
      <t>セッチ</t>
    </rPh>
    <rPh sb="51" eb="52">
      <t>トウ</t>
    </rPh>
    <rPh sb="59" eb="61">
      <t>コウニュウ</t>
    </rPh>
    <rPh sb="64" eb="66">
      <t>トリク</t>
    </rPh>
    <phoneticPr fontId="2"/>
  </si>
  <si>
    <t>①各店舗における空調・照明についての管理ルールを周知しエネルギー使用量削減　②年数経過店舗及び新規出店店舗への省エネタイプの設備什器導入</t>
    <rPh sb="1" eb="4">
      <t>カクテンポ</t>
    </rPh>
    <rPh sb="8" eb="10">
      <t>クウチョウ</t>
    </rPh>
    <rPh sb="11" eb="13">
      <t>ショウメイ</t>
    </rPh>
    <rPh sb="18" eb="20">
      <t>カンリ</t>
    </rPh>
    <rPh sb="24" eb="26">
      <t>シュウチ</t>
    </rPh>
    <rPh sb="32" eb="34">
      <t>シヨウ</t>
    </rPh>
    <rPh sb="34" eb="35">
      <t>リョウ</t>
    </rPh>
    <rPh sb="35" eb="37">
      <t>サクゲン</t>
    </rPh>
    <rPh sb="39" eb="41">
      <t>ネンスウ</t>
    </rPh>
    <rPh sb="41" eb="43">
      <t>ケイカ</t>
    </rPh>
    <rPh sb="43" eb="45">
      <t>テンポ</t>
    </rPh>
    <rPh sb="45" eb="46">
      <t>オヨ</t>
    </rPh>
    <rPh sb="47" eb="49">
      <t>シンキ</t>
    </rPh>
    <rPh sb="49" eb="51">
      <t>シュッテン</t>
    </rPh>
    <rPh sb="51" eb="53">
      <t>テンポ</t>
    </rPh>
    <rPh sb="55" eb="56">
      <t>ショウ</t>
    </rPh>
    <rPh sb="62" eb="64">
      <t>セツビ</t>
    </rPh>
    <rPh sb="64" eb="66">
      <t>ジュウキ</t>
    </rPh>
    <rPh sb="66" eb="68">
      <t>ドウニュウ</t>
    </rPh>
    <phoneticPr fontId="2"/>
  </si>
  <si>
    <t>①島原市地球温暖化対策実行計画の推進　②省エネ法管理標準の遵守及び夏季・冬季の節電</t>
    <rPh sb="1" eb="4">
      <t>シマバラシ</t>
    </rPh>
    <rPh sb="4" eb="6">
      <t>チキュウ</t>
    </rPh>
    <rPh sb="6" eb="9">
      <t>オンダンカ</t>
    </rPh>
    <rPh sb="9" eb="11">
      <t>タイサク</t>
    </rPh>
    <rPh sb="11" eb="13">
      <t>ジッコウ</t>
    </rPh>
    <rPh sb="13" eb="15">
      <t>ケイカク</t>
    </rPh>
    <rPh sb="16" eb="18">
      <t>スイシン</t>
    </rPh>
    <rPh sb="20" eb="21">
      <t>ショウ</t>
    </rPh>
    <rPh sb="23" eb="24">
      <t>ホウ</t>
    </rPh>
    <rPh sb="24" eb="26">
      <t>カンリ</t>
    </rPh>
    <rPh sb="26" eb="28">
      <t>ヒョウジュン</t>
    </rPh>
    <rPh sb="29" eb="31">
      <t>ジュンシュ</t>
    </rPh>
    <rPh sb="31" eb="32">
      <t>オヨ</t>
    </rPh>
    <rPh sb="33" eb="35">
      <t>カキ</t>
    </rPh>
    <rPh sb="36" eb="38">
      <t>トウキ</t>
    </rPh>
    <rPh sb="39" eb="41">
      <t>セツデン</t>
    </rPh>
    <phoneticPr fontId="2"/>
  </si>
  <si>
    <t>R1～R5</t>
    <phoneticPr fontId="2"/>
  </si>
  <si>
    <t>①ボイラ空気比の管理 　②機器取扱いの教育</t>
    <rPh sb="4" eb="6">
      <t>クウキ</t>
    </rPh>
    <rPh sb="6" eb="7">
      <t>ヒ</t>
    </rPh>
    <rPh sb="8" eb="10">
      <t>カンリ</t>
    </rPh>
    <rPh sb="13" eb="15">
      <t>キキ</t>
    </rPh>
    <rPh sb="15" eb="17">
      <t>トリアツカ</t>
    </rPh>
    <rPh sb="19" eb="21">
      <t>キョウイク</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</si>
  <si>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</si>
  <si>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</si>
  <si>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rPh sb="1" eb="3">
      <t>クウチョウ</t>
    </rPh>
    <rPh sb="3" eb="4">
      <t>キ</t>
    </rPh>
    <rPh sb="5" eb="7">
      <t>ジュウキ</t>
    </rPh>
    <rPh sb="13" eb="15">
      <t>セイソウ</t>
    </rPh>
    <rPh sb="17" eb="19">
      <t>シンテン</t>
    </rPh>
    <rPh sb="20" eb="22">
      <t>カイソウ</t>
    </rPh>
    <rPh sb="22" eb="23">
      <t>テン</t>
    </rPh>
    <rPh sb="24" eb="25">
      <t>タイ</t>
    </rPh>
    <rPh sb="27" eb="29">
      <t>フクゴウ</t>
    </rPh>
    <rPh sb="29" eb="32">
      <t>レイトウキ</t>
    </rPh>
    <rPh sb="33" eb="37">
      <t>テンナイチョウコウ</t>
    </rPh>
    <rPh sb="37" eb="39">
      <t>セツビ</t>
    </rPh>
    <rPh sb="40" eb="42">
      <t>ドウニュウ</t>
    </rPh>
    <rPh sb="44" eb="46">
      <t>テンポ</t>
    </rPh>
    <rPh sb="48" eb="50">
      <t>カンキョウ</t>
    </rPh>
    <rPh sb="50" eb="52">
      <t>キョウイク</t>
    </rPh>
    <rPh sb="61" eb="62">
      <t>ショウ</t>
    </rPh>
    <rPh sb="64" eb="66">
      <t>キョウイク</t>
    </rPh>
    <rPh sb="66" eb="68">
      <t>ジッシ</t>
    </rPh>
    <rPh sb="70" eb="73">
      <t>タイヨウコウ</t>
    </rPh>
    <rPh sb="73" eb="75">
      <t>ハツデン</t>
    </rPh>
    <rPh sb="75" eb="77">
      <t>セツビ</t>
    </rPh>
    <rPh sb="80" eb="82">
      <t>サイセイ</t>
    </rPh>
    <rPh sb="82" eb="84">
      <t>カノウ</t>
    </rPh>
    <rPh sb="90" eb="92">
      <t>デンリョク</t>
    </rPh>
    <rPh sb="94" eb="96">
      <t>キョウキュウ</t>
    </rPh>
    <phoneticPr fontId="2"/>
  </si>
  <si>
    <t>①工場内温度管理の徹底（夏季２６℃、冬季２０℃、断熱対策強化）　②省エネルギータイプの照明設備の導入（LED化等）</t>
    <rPh sb="1" eb="4">
      <t>コウジョウナイ</t>
    </rPh>
    <rPh sb="4" eb="6">
      <t>オンド</t>
    </rPh>
    <rPh sb="6" eb="8">
      <t>カンリ</t>
    </rPh>
    <rPh sb="9" eb="11">
      <t>テッテイ</t>
    </rPh>
    <rPh sb="12" eb="14">
      <t>カキ</t>
    </rPh>
    <rPh sb="18" eb="20">
      <t>トウキ</t>
    </rPh>
    <rPh sb="24" eb="26">
      <t>ダンネツ</t>
    </rPh>
    <rPh sb="26" eb="28">
      <t>タイサク</t>
    </rPh>
    <rPh sb="28" eb="30">
      <t>キョウカ</t>
    </rPh>
    <rPh sb="33" eb="34">
      <t>ショウ</t>
    </rPh>
    <rPh sb="43" eb="45">
      <t>ショウメイ</t>
    </rPh>
    <rPh sb="45" eb="47">
      <t>セツビ</t>
    </rPh>
    <rPh sb="48" eb="50">
      <t>ドウニュウ</t>
    </rPh>
    <rPh sb="54" eb="55">
      <t>カ</t>
    </rPh>
    <rPh sb="55" eb="56">
      <t>トウ</t>
    </rPh>
    <phoneticPr fontId="2"/>
  </si>
  <si>
    <t>①温度管理の徹底（夏季28℃、冬季19℃）　②LED照明器具への更新　③昼休みの消灯、廊下等の間引き</t>
    <rPh sb="1" eb="3">
      <t>オンド</t>
    </rPh>
    <rPh sb="6" eb="8">
      <t>テッテイ</t>
    </rPh>
    <rPh sb="26" eb="28">
      <t>ショウメイ</t>
    </rPh>
    <rPh sb="28" eb="30">
      <t>キグ</t>
    </rPh>
    <rPh sb="32" eb="34">
      <t>コウシン</t>
    </rPh>
    <rPh sb="36" eb="38">
      <t>ヒルヤス</t>
    </rPh>
    <rPh sb="40" eb="42">
      <t>ショウトウ</t>
    </rPh>
    <rPh sb="43" eb="46">
      <t>ロウカナド</t>
    </rPh>
    <rPh sb="47" eb="49">
      <t>マビ</t>
    </rPh>
    <phoneticPr fontId="2"/>
  </si>
  <si>
    <t>①定期修繕による設備の性能維持　②客先稼働率に応じた生産運転調整</t>
    <rPh sb="1" eb="3">
      <t>テイキ</t>
    </rPh>
    <rPh sb="3" eb="5">
      <t>シュウゼン</t>
    </rPh>
    <rPh sb="8" eb="10">
      <t>セツビ</t>
    </rPh>
    <rPh sb="11" eb="13">
      <t>セイノウ</t>
    </rPh>
    <rPh sb="13" eb="15">
      <t>イジ</t>
    </rPh>
    <rPh sb="17" eb="18">
      <t>キャク</t>
    </rPh>
    <rPh sb="18" eb="19">
      <t>サキ</t>
    </rPh>
    <rPh sb="19" eb="21">
      <t>カドウ</t>
    </rPh>
    <rPh sb="21" eb="22">
      <t>リツ</t>
    </rPh>
    <rPh sb="23" eb="24">
      <t>オウ</t>
    </rPh>
    <rPh sb="26" eb="28">
      <t>セイサン</t>
    </rPh>
    <rPh sb="28" eb="30">
      <t>ウンテン</t>
    </rPh>
    <rPh sb="30" eb="32">
      <t>チョウセイ</t>
    </rPh>
    <phoneticPr fontId="2"/>
  </si>
  <si>
    <t>空調設定温度２８℃、こまめな消灯等による温室効果ガス排出削減</t>
    <rPh sb="0" eb="2">
      <t>クウチョウ</t>
    </rPh>
    <rPh sb="2" eb="4">
      <t>セッテイ</t>
    </rPh>
    <rPh sb="4" eb="6">
      <t>オンド</t>
    </rPh>
    <rPh sb="14" eb="16">
      <t>ショウトウ</t>
    </rPh>
    <rPh sb="16" eb="17">
      <t>トウ</t>
    </rPh>
    <rPh sb="20" eb="22">
      <t>オンシツ</t>
    </rPh>
    <rPh sb="22" eb="24">
      <t>コウカ</t>
    </rPh>
    <rPh sb="26" eb="28">
      <t>ハイシュツ</t>
    </rPh>
    <rPh sb="28" eb="30">
      <t>サクゲン</t>
    </rPh>
    <phoneticPr fontId="2"/>
  </si>
  <si>
    <t>R2～R4</t>
    <phoneticPr fontId="2"/>
  </si>
  <si>
    <t>令和2年度</t>
    <rPh sb="0" eb="2">
      <t>レイワ</t>
    </rPh>
    <rPh sb="3" eb="5">
      <t>ネンド</t>
    </rPh>
    <phoneticPr fontId="2"/>
  </si>
  <si>
    <t>削減目標を達成するため令和2年度に講じた措置</t>
    <rPh sb="0" eb="2">
      <t>サクゲン</t>
    </rPh>
    <rPh sb="2" eb="4">
      <t>モクヒョウ</t>
    </rPh>
    <rPh sb="5" eb="7">
      <t>タッセイ</t>
    </rPh>
    <rPh sb="11" eb="13">
      <t>レイワ</t>
    </rPh>
    <rPh sb="14" eb="16">
      <t>ネンド</t>
    </rPh>
    <rPh sb="17" eb="18">
      <t>コウ</t>
    </rPh>
    <rPh sb="20" eb="22">
      <t>ソチ</t>
    </rPh>
    <phoneticPr fontId="2"/>
  </si>
  <si>
    <t>令和4年度</t>
    <rPh sb="0" eb="2">
      <t>レイワ</t>
    </rPh>
    <rPh sb="3" eb="5">
      <t>ネンド</t>
    </rPh>
    <phoneticPr fontId="2"/>
  </si>
  <si>
    <t>令和2年度</t>
    <rPh sb="0" eb="2">
      <t>レイワ</t>
    </rPh>
    <rPh sb="3" eb="5">
      <t>ネンド</t>
    </rPh>
    <rPh sb="4" eb="5">
      <t>ド</t>
    </rPh>
    <phoneticPr fontId="2"/>
  </si>
  <si>
    <t>削減目標を達成するため令和2年度に講じた措置</t>
    <phoneticPr fontId="2"/>
  </si>
  <si>
    <t xml:space="preserve">○松浦第一製氷冷凍工場、松浦第二冷凍工場、松浦第三製氷冷凍工場、相浦冷蔵庫、水産加工場に共通
　　・メンテナンスによるエネルギーロスの低減
</t>
    <rPh sb="1" eb="3">
      <t>マツウラ</t>
    </rPh>
    <rPh sb="3" eb="5">
      <t>ダイイチ</t>
    </rPh>
    <rPh sb="5" eb="7">
      <t>セイヒョウ</t>
    </rPh>
    <rPh sb="7" eb="9">
      <t>レイトウ</t>
    </rPh>
    <rPh sb="9" eb="11">
      <t>コウジョウ</t>
    </rPh>
    <rPh sb="12" eb="20">
      <t>マツウラダイニレイトウコウジョウ</t>
    </rPh>
    <rPh sb="21" eb="23">
      <t>マツウラ</t>
    </rPh>
    <rPh sb="23" eb="24">
      <t>ダイ</t>
    </rPh>
    <rPh sb="24" eb="25">
      <t>サン</t>
    </rPh>
    <rPh sb="25" eb="27">
      <t>セイヒョウ</t>
    </rPh>
    <rPh sb="27" eb="29">
      <t>レイトウ</t>
    </rPh>
    <rPh sb="29" eb="31">
      <t>コウジョウ</t>
    </rPh>
    <rPh sb="32" eb="34">
      <t>アイノウラ</t>
    </rPh>
    <rPh sb="34" eb="37">
      <t>レイゾウコ</t>
    </rPh>
    <rPh sb="38" eb="40">
      <t>スイサン</t>
    </rPh>
    <rPh sb="40" eb="42">
      <t>カコウ</t>
    </rPh>
    <rPh sb="42" eb="43">
      <t>ジョウ</t>
    </rPh>
    <rPh sb="44" eb="46">
      <t>キョウツウ</t>
    </rPh>
    <rPh sb="67" eb="69">
      <t>テイゲン</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</si>
  <si>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</si>
  <si>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令和元年12月製氷貯氷設備・凍結設備竣工。</t>
    <rPh sb="0" eb="2">
      <t>レイワ</t>
    </rPh>
    <rPh sb="2" eb="3">
      <t>ガン</t>
    </rPh>
    <rPh sb="3" eb="4">
      <t>ネン</t>
    </rPh>
    <rPh sb="6" eb="7">
      <t>ツキ</t>
    </rPh>
    <rPh sb="7" eb="9">
      <t>セイヒョウ</t>
    </rPh>
    <rPh sb="9" eb="10">
      <t>チョ</t>
    </rPh>
    <rPh sb="10" eb="11">
      <t>コオリ</t>
    </rPh>
    <rPh sb="11" eb="13">
      <t>セツビ</t>
    </rPh>
    <rPh sb="14" eb="16">
      <t>トウケツ</t>
    </rPh>
    <rPh sb="16" eb="18">
      <t>セツビ</t>
    </rPh>
    <rPh sb="18" eb="20">
      <t>シュンコウ</t>
    </rPh>
    <phoneticPr fontId="2"/>
  </si>
  <si>
    <t>①ＬＥＤタイプの照明設備導入②高効率モーター、変圧器への更新</t>
    <rPh sb="8" eb="10">
      <t>ショウメイ</t>
    </rPh>
    <rPh sb="10" eb="12">
      <t>セツビ</t>
    </rPh>
    <rPh sb="12" eb="14">
      <t>ドウニュウ</t>
    </rPh>
    <rPh sb="15" eb="18">
      <t>コウコウリツ</t>
    </rPh>
    <rPh sb="23" eb="26">
      <t>ヘンアツキ</t>
    </rPh>
    <rPh sb="28" eb="30">
      <t>コウシン</t>
    </rPh>
    <phoneticPr fontId="2"/>
  </si>
  <si>
    <t>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rPh sb="1" eb="3">
      <t>センモン</t>
    </rPh>
    <rPh sb="3" eb="5">
      <t>ギョウシャ</t>
    </rPh>
    <rPh sb="7" eb="9">
      <t>ギョウム</t>
    </rPh>
    <rPh sb="9" eb="11">
      <t>レンケイ</t>
    </rPh>
    <rPh sb="14" eb="15">
      <t>ショウ</t>
    </rPh>
    <rPh sb="25" eb="27">
      <t>テンポ</t>
    </rPh>
    <rPh sb="27" eb="29">
      <t>カイソウ</t>
    </rPh>
    <rPh sb="32" eb="33">
      <t>ショウ</t>
    </rPh>
    <rPh sb="35" eb="37">
      <t>キキ</t>
    </rPh>
    <rPh sb="46" eb="47">
      <t>ロウ</t>
    </rPh>
    <rPh sb="55" eb="57">
      <t>ヒツヨウ</t>
    </rPh>
    <rPh sb="58" eb="59">
      <t>オウ</t>
    </rPh>
    <rPh sb="60" eb="61">
      <t>レイ</t>
    </rPh>
    <phoneticPr fontId="2"/>
  </si>
  <si>
    <t>館内照明の間引き点灯実施</t>
    <rPh sb="0" eb="2">
      <t>カンナイ</t>
    </rPh>
    <rPh sb="2" eb="4">
      <t>ショウメイ</t>
    </rPh>
    <rPh sb="5" eb="7">
      <t>マビ</t>
    </rPh>
    <rPh sb="8" eb="10">
      <t>テントウ</t>
    </rPh>
    <rPh sb="10" eb="12">
      <t>ジッシ</t>
    </rPh>
    <phoneticPr fontId="2"/>
  </si>
  <si>
    <t>①院内空調における温度設定管理の一元化　②エネルギー使用の見える化　③冷水蓄熱システムの蓄熱運転時間延長　　④薬剤部照明LED化</t>
    <rPh sb="1" eb="3">
      <t>インナイ</t>
    </rPh>
    <rPh sb="3" eb="5">
      <t>クウチョウ</t>
    </rPh>
    <rPh sb="9" eb="11">
      <t>オンド</t>
    </rPh>
    <rPh sb="11" eb="13">
      <t>セッテイ</t>
    </rPh>
    <rPh sb="13" eb="15">
      <t>カンリ</t>
    </rPh>
    <rPh sb="16" eb="19">
      <t>イチゲンカ</t>
    </rPh>
    <rPh sb="35" eb="37">
      <t>レイスイ</t>
    </rPh>
    <rPh sb="37" eb="39">
      <t>チクネツ</t>
    </rPh>
    <rPh sb="44" eb="46">
      <t>チクネツ</t>
    </rPh>
    <rPh sb="46" eb="48">
      <t>ウンテン</t>
    </rPh>
    <rPh sb="48" eb="50">
      <t>ジカン</t>
    </rPh>
    <rPh sb="50" eb="52">
      <t>エンチョウ</t>
    </rPh>
    <rPh sb="55" eb="57">
      <t>ヤクザイ</t>
    </rPh>
    <rPh sb="57" eb="58">
      <t>ブ</t>
    </rPh>
    <rPh sb="58" eb="60">
      <t>ショウメイ</t>
    </rPh>
    <rPh sb="63" eb="64">
      <t>カ</t>
    </rPh>
    <phoneticPr fontId="2"/>
  </si>
  <si>
    <t>①照明器具のＬＥＤ移行　②ブラインチラー更新　②ドーナツ加工場天井内排気ファン設置　④工場室エアコン更新　⑤冷暖房ユニットクーラー更新</t>
    <rPh sb="1" eb="3">
      <t>ショウメイ</t>
    </rPh>
    <rPh sb="3" eb="5">
      <t>キグ</t>
    </rPh>
    <rPh sb="9" eb="11">
      <t>イコウ</t>
    </rPh>
    <rPh sb="28" eb="30">
      <t>カコウ</t>
    </rPh>
    <rPh sb="30" eb="31">
      <t>バ</t>
    </rPh>
    <rPh sb="31" eb="33">
      <t>テンジョウ</t>
    </rPh>
    <rPh sb="33" eb="34">
      <t>ナイ</t>
    </rPh>
    <rPh sb="34" eb="36">
      <t>ハイキ</t>
    </rPh>
    <rPh sb="39" eb="41">
      <t>セッチ</t>
    </rPh>
    <rPh sb="43" eb="45">
      <t>コウジョウ</t>
    </rPh>
    <rPh sb="45" eb="46">
      <t>シツ</t>
    </rPh>
    <rPh sb="50" eb="52">
      <t>コウシン</t>
    </rPh>
    <rPh sb="54" eb="57">
      <t>レイダンボウ</t>
    </rPh>
    <rPh sb="65" eb="67">
      <t>コウシン</t>
    </rPh>
    <phoneticPr fontId="2"/>
  </si>
  <si>
    <t>重油使用量の削減</t>
    <rPh sb="0" eb="2">
      <t>ジュウユ</t>
    </rPh>
    <rPh sb="2" eb="5">
      <t>シヨウリョウ</t>
    </rPh>
    <rPh sb="6" eb="8">
      <t>サクゲン</t>
    </rPh>
    <phoneticPr fontId="2"/>
  </si>
  <si>
    <t>西日本電信電話　株式会社　（長崎支店）</t>
    <rPh sb="0" eb="1">
      <t>ニシ</t>
    </rPh>
    <rPh sb="1" eb="3">
      <t>ニホン</t>
    </rPh>
    <rPh sb="3" eb="5">
      <t>デンシン</t>
    </rPh>
    <rPh sb="5" eb="7">
      <t>デンワ</t>
    </rPh>
    <rPh sb="8" eb="12">
      <t>カブシキガイシャ</t>
    </rPh>
    <rPh sb="14" eb="16">
      <t>ナガサキ</t>
    </rPh>
    <rPh sb="16" eb="18">
      <t>シテン</t>
    </rPh>
    <phoneticPr fontId="2"/>
  </si>
  <si>
    <t>①施設の効率化運転によるエネルギー使用量の削減　②空調、照明、給排気設備の省エネ運転　③デマンド監視装置による電力量の管理　④環境教育の一環として、約1826人の施設見学者にごみ減量化・リサイクル等の広報を行った。</t>
    <rPh sb="1" eb="3">
      <t>シセツ</t>
    </rPh>
    <rPh sb="4" eb="7">
      <t>コウリツカ</t>
    </rPh>
    <rPh sb="7" eb="9">
      <t>ウンテン</t>
    </rPh>
    <rPh sb="17" eb="19">
      <t>シヨウ</t>
    </rPh>
    <rPh sb="19" eb="20">
      <t>リョウ</t>
    </rPh>
    <rPh sb="21" eb="23">
      <t>サクゲン</t>
    </rPh>
    <rPh sb="25" eb="27">
      <t>クウチョウ</t>
    </rPh>
    <rPh sb="28" eb="30">
      <t>ショウメイ</t>
    </rPh>
    <rPh sb="31" eb="32">
      <t>キュウ</t>
    </rPh>
    <rPh sb="32" eb="34">
      <t>ハイキ</t>
    </rPh>
    <rPh sb="34" eb="36">
      <t>セツビ</t>
    </rPh>
    <rPh sb="37" eb="38">
      <t>ショウ</t>
    </rPh>
    <rPh sb="40" eb="42">
      <t>ウンテン</t>
    </rPh>
    <rPh sb="48" eb="50">
      <t>カンシ</t>
    </rPh>
    <rPh sb="50" eb="52">
      <t>ソウチ</t>
    </rPh>
    <rPh sb="55" eb="57">
      <t>デンリョク</t>
    </rPh>
    <rPh sb="57" eb="58">
      <t>リョウ</t>
    </rPh>
    <rPh sb="59" eb="61">
      <t>カンリ</t>
    </rPh>
    <rPh sb="63" eb="65">
      <t>カンキョウ</t>
    </rPh>
    <rPh sb="65" eb="67">
      <t>キョウイク</t>
    </rPh>
    <rPh sb="68" eb="70">
      <t>イッカン</t>
    </rPh>
    <rPh sb="74" eb="75">
      <t>ヤク</t>
    </rPh>
    <rPh sb="79" eb="80">
      <t>ニン</t>
    </rPh>
    <rPh sb="81" eb="83">
      <t>シセツ</t>
    </rPh>
    <rPh sb="83" eb="86">
      <t>ケンガクシャ</t>
    </rPh>
    <rPh sb="100" eb="102">
      <t>コウホウ</t>
    </rPh>
    <rPh sb="103" eb="104">
      <t>イ</t>
    </rPh>
    <phoneticPr fontId="2"/>
  </si>
  <si>
    <t>令和元年度</t>
    <rPh sb="0" eb="2">
      <t>レイワ</t>
    </rPh>
    <rPh sb="2" eb="3">
      <t>ゲン</t>
    </rPh>
    <rPh sb="3" eb="5">
      <t>ネンド</t>
    </rPh>
    <phoneticPr fontId="2"/>
  </si>
  <si>
    <t>令和４年度</t>
    <rPh sb="0" eb="2">
      <t>レイワ</t>
    </rPh>
    <rPh sb="3" eb="5">
      <t>ネンド</t>
    </rPh>
    <phoneticPr fontId="2"/>
  </si>
  <si>
    <t>令和２年度</t>
    <rPh sb="0" eb="2">
      <t>レイワ</t>
    </rPh>
    <rPh sb="3" eb="5">
      <t>ネンド</t>
    </rPh>
    <phoneticPr fontId="2"/>
  </si>
  <si>
    <t>①事務所等の空調温度設定を夏場28℃、冬場20℃にすることで空調消費電力を低減　②照明器具の更新の際はLED等を検討</t>
    <rPh sb="1" eb="3">
      <t>ジム</t>
    </rPh>
    <rPh sb="3" eb="4">
      <t>ショ</t>
    </rPh>
    <rPh sb="4" eb="5">
      <t>トウ</t>
    </rPh>
    <rPh sb="6" eb="8">
      <t>クウチョウ</t>
    </rPh>
    <rPh sb="8" eb="10">
      <t>オンド</t>
    </rPh>
    <rPh sb="10" eb="12">
      <t>セッテイ</t>
    </rPh>
    <rPh sb="13" eb="15">
      <t>ナツバ</t>
    </rPh>
    <rPh sb="19" eb="21">
      <t>フユバ</t>
    </rPh>
    <rPh sb="30" eb="32">
      <t>クウチョウ</t>
    </rPh>
    <rPh sb="32" eb="34">
      <t>ショウヒ</t>
    </rPh>
    <rPh sb="34" eb="36">
      <t>デンリョク</t>
    </rPh>
    <rPh sb="37" eb="39">
      <t>テイゲン</t>
    </rPh>
    <rPh sb="41" eb="43">
      <t>ショウメイ</t>
    </rPh>
    <rPh sb="43" eb="45">
      <t>キグ</t>
    </rPh>
    <rPh sb="46" eb="48">
      <t>コウシン</t>
    </rPh>
    <rPh sb="49" eb="50">
      <t>サイ</t>
    </rPh>
    <rPh sb="54" eb="55">
      <t>トウ</t>
    </rPh>
    <rPh sb="56" eb="58">
      <t>ケントウ</t>
    </rPh>
    <phoneticPr fontId="2"/>
  </si>
  <si>
    <t>①エアコン温度設定 夏季28℃、冬季20℃　②デジタコのデーターを用いたエコ運転指導強化　③運航ダイヤや路線見直しによる走行キロ削減</t>
    <rPh sb="5" eb="7">
      <t>オンド</t>
    </rPh>
    <rPh sb="7" eb="9">
      <t>セッテイ</t>
    </rPh>
    <rPh sb="10" eb="12">
      <t>カキ</t>
    </rPh>
    <rPh sb="16" eb="18">
      <t>トウキ</t>
    </rPh>
    <rPh sb="33" eb="34">
      <t>モチ</t>
    </rPh>
    <rPh sb="38" eb="40">
      <t>ウンテン</t>
    </rPh>
    <rPh sb="40" eb="42">
      <t>シドウ</t>
    </rPh>
    <rPh sb="42" eb="44">
      <t>キョウカ</t>
    </rPh>
    <rPh sb="46" eb="48">
      <t>ウンコウ</t>
    </rPh>
    <rPh sb="52" eb="54">
      <t>ロセン</t>
    </rPh>
    <rPh sb="54" eb="56">
      <t>ミナオ</t>
    </rPh>
    <rPh sb="60" eb="62">
      <t>ソウコウ</t>
    </rPh>
    <rPh sb="64" eb="66">
      <t>サクゲン</t>
    </rPh>
    <phoneticPr fontId="2"/>
  </si>
  <si>
    <t>①食品冷凍機の更新　②老朽化した空調機の更新　③誘導灯更新（ＬＥＤ化）　</t>
    <rPh sb="1" eb="3">
      <t>ショクヒン</t>
    </rPh>
    <rPh sb="3" eb="6">
      <t>レイトウキ</t>
    </rPh>
    <rPh sb="7" eb="9">
      <t>コウシン</t>
    </rPh>
    <rPh sb="11" eb="14">
      <t>ロウキュウカ</t>
    </rPh>
    <rPh sb="16" eb="18">
      <t>クウチョウ</t>
    </rPh>
    <rPh sb="18" eb="19">
      <t>キ</t>
    </rPh>
    <rPh sb="20" eb="22">
      <t>コウシン</t>
    </rPh>
    <rPh sb="24" eb="27">
      <t>ユウドウトウ</t>
    </rPh>
    <rPh sb="27" eb="29">
      <t>コウシン</t>
    </rPh>
    <rPh sb="33" eb="34">
      <t>カ</t>
    </rPh>
    <phoneticPr fontId="2"/>
  </si>
  <si>
    <t>①味噌工場の冷凍設備を高効率タイプに更新　②省エネ活動の推進　③冬場の冷蔵設備の一時休止　　等</t>
    <rPh sb="1" eb="3">
      <t>ミソ</t>
    </rPh>
    <rPh sb="3" eb="5">
      <t>コウジョウ</t>
    </rPh>
    <rPh sb="6" eb="8">
      <t>レイトウ</t>
    </rPh>
    <rPh sb="8" eb="10">
      <t>セツビ</t>
    </rPh>
    <rPh sb="11" eb="14">
      <t>コウコウリツ</t>
    </rPh>
    <rPh sb="18" eb="20">
      <t>コウシン</t>
    </rPh>
    <rPh sb="22" eb="23">
      <t>ショウ</t>
    </rPh>
    <rPh sb="25" eb="27">
      <t>カツドウ</t>
    </rPh>
    <rPh sb="28" eb="30">
      <t>スイシン</t>
    </rPh>
    <rPh sb="32" eb="34">
      <t>フユバ</t>
    </rPh>
    <rPh sb="35" eb="37">
      <t>レイゾウ</t>
    </rPh>
    <rPh sb="37" eb="39">
      <t>セツビ</t>
    </rPh>
    <rPh sb="40" eb="42">
      <t>イチジ</t>
    </rPh>
    <rPh sb="42" eb="44">
      <t>キュウシ</t>
    </rPh>
    <rPh sb="46" eb="47">
      <t>トウ</t>
    </rPh>
    <phoneticPr fontId="2"/>
  </si>
  <si>
    <t>低公害車の導入、自動車の効率的利用等、エネルギー消費効率の高い機器の導入、用紙類の使用量の削減、再生品などの再生品活用、HFCの代替物質を使用した製品の購入・使用の促進など</t>
    <rPh sb="0" eb="4">
      <t>テイコウガイシャ</t>
    </rPh>
    <rPh sb="5" eb="7">
      <t>ドウニュウ</t>
    </rPh>
    <rPh sb="8" eb="11">
      <t>ジドウシャ</t>
    </rPh>
    <rPh sb="12" eb="15">
      <t>コウリツテキ</t>
    </rPh>
    <rPh sb="15" eb="18">
      <t>リヨウナド</t>
    </rPh>
    <rPh sb="24" eb="26">
      <t>ショウヒ</t>
    </rPh>
    <rPh sb="26" eb="28">
      <t>コウリツ</t>
    </rPh>
    <rPh sb="29" eb="30">
      <t>タカ</t>
    </rPh>
    <rPh sb="31" eb="33">
      <t>キキ</t>
    </rPh>
    <rPh sb="34" eb="36">
      <t>ドウニュウ</t>
    </rPh>
    <rPh sb="37" eb="39">
      <t>ヨウシ</t>
    </rPh>
    <rPh sb="39" eb="40">
      <t>ルイ</t>
    </rPh>
    <rPh sb="41" eb="44">
      <t>シヨウリョウ</t>
    </rPh>
    <rPh sb="45" eb="47">
      <t>サクゲン</t>
    </rPh>
    <rPh sb="48" eb="50">
      <t>サイセイ</t>
    </rPh>
    <rPh sb="50" eb="51">
      <t>ヒン</t>
    </rPh>
    <rPh sb="54" eb="56">
      <t>サイセイ</t>
    </rPh>
    <rPh sb="56" eb="57">
      <t>ヒン</t>
    </rPh>
    <rPh sb="57" eb="59">
      <t>カツヨウ</t>
    </rPh>
    <rPh sb="64" eb="66">
      <t>ダイガエ</t>
    </rPh>
    <rPh sb="66" eb="68">
      <t>ブッシツ</t>
    </rPh>
    <rPh sb="69" eb="71">
      <t>シヨウ</t>
    </rPh>
    <rPh sb="73" eb="75">
      <t>セイヒン</t>
    </rPh>
    <rPh sb="76" eb="78">
      <t>コウニュウ</t>
    </rPh>
    <rPh sb="79" eb="81">
      <t>シヨウ</t>
    </rPh>
    <rPh sb="82" eb="84">
      <t>ソクシン</t>
    </rPh>
    <phoneticPr fontId="2"/>
  </si>
  <si>
    <t>①機器運転状況の適正化（冷ケース、空調機器等設定の最適化）</t>
    <rPh sb="1" eb="3">
      <t>キキ</t>
    </rPh>
    <rPh sb="3" eb="5">
      <t>ウンテン</t>
    </rPh>
    <rPh sb="5" eb="7">
      <t>ジョウキョウ</t>
    </rPh>
    <rPh sb="8" eb="10">
      <t>テキセイ</t>
    </rPh>
    <rPh sb="10" eb="11">
      <t>カ</t>
    </rPh>
    <rPh sb="12" eb="13">
      <t>レイ</t>
    </rPh>
    <rPh sb="17" eb="19">
      <t>クウチョウ</t>
    </rPh>
    <rPh sb="19" eb="21">
      <t>キキ</t>
    </rPh>
    <rPh sb="21" eb="22">
      <t>トウ</t>
    </rPh>
    <rPh sb="22" eb="24">
      <t>セッテイ</t>
    </rPh>
    <rPh sb="25" eb="28">
      <t>サイテキカ</t>
    </rPh>
    <phoneticPr fontId="2"/>
  </si>
  <si>
    <t>①空調設備の省エネ機器、冷凍設備の省エネ機器の設置　②既存店の店内照明のLED化　③既存店の店内空調設備の省エネ機器への更新　⑤既存店の冷凍機設備の省エネタイプへの更新</t>
    <rPh sb="1" eb="3">
      <t>クウチョウ</t>
    </rPh>
    <rPh sb="3" eb="5">
      <t>セツビ</t>
    </rPh>
    <rPh sb="6" eb="7">
      <t>ショウ</t>
    </rPh>
    <rPh sb="9" eb="11">
      <t>キキ</t>
    </rPh>
    <rPh sb="12" eb="14">
      <t>レイトウ</t>
    </rPh>
    <rPh sb="14" eb="16">
      <t>セツビ</t>
    </rPh>
    <rPh sb="17" eb="18">
      <t>ショウ</t>
    </rPh>
    <rPh sb="20" eb="22">
      <t>キキ</t>
    </rPh>
    <rPh sb="23" eb="25">
      <t>セッチ</t>
    </rPh>
    <rPh sb="27" eb="30">
      <t>キソンテン</t>
    </rPh>
    <rPh sb="31" eb="33">
      <t>テンナイ</t>
    </rPh>
    <rPh sb="33" eb="35">
      <t>ショウメイ</t>
    </rPh>
    <rPh sb="39" eb="40">
      <t>カ</t>
    </rPh>
    <rPh sb="42" eb="45">
      <t>キソンテン</t>
    </rPh>
    <rPh sb="46" eb="48">
      <t>テンナイ</t>
    </rPh>
    <rPh sb="48" eb="50">
      <t>クウチョウ</t>
    </rPh>
    <rPh sb="50" eb="52">
      <t>セツビ</t>
    </rPh>
    <rPh sb="53" eb="54">
      <t>ショウ</t>
    </rPh>
    <rPh sb="56" eb="58">
      <t>キキ</t>
    </rPh>
    <rPh sb="60" eb="62">
      <t>コウシン</t>
    </rPh>
    <rPh sb="64" eb="66">
      <t>キゾン</t>
    </rPh>
    <rPh sb="66" eb="67">
      <t>テン</t>
    </rPh>
    <rPh sb="68" eb="70">
      <t>レイトウ</t>
    </rPh>
    <rPh sb="70" eb="71">
      <t>キ</t>
    </rPh>
    <rPh sb="71" eb="73">
      <t>セツビ</t>
    </rPh>
    <rPh sb="74" eb="75">
      <t>ショウ</t>
    </rPh>
    <rPh sb="82" eb="84">
      <t>コウシン</t>
    </rPh>
    <phoneticPr fontId="2"/>
  </si>
  <si>
    <t>・重油を使用するボイラー設備をプロパンガス給湯器設備へ更新
・重油を使用する冷暖房設備を電気で稼働するものに更新
・省エネ型自動販売機への更新
・冷暖房設備稼働時間の細かな設定、温度調整</t>
    <rPh sb="12" eb="14">
      <t>セツビ</t>
    </rPh>
    <rPh sb="21" eb="24">
      <t>キュウトウキ</t>
    </rPh>
    <rPh sb="24" eb="26">
      <t>セツビ</t>
    </rPh>
    <rPh sb="31" eb="33">
      <t>ジュウユ</t>
    </rPh>
    <rPh sb="34" eb="36">
      <t>シヨウ</t>
    </rPh>
    <rPh sb="38" eb="41">
      <t>レイダンボウ</t>
    </rPh>
    <rPh sb="41" eb="43">
      <t>セツビ</t>
    </rPh>
    <rPh sb="44" eb="46">
      <t>デンキ</t>
    </rPh>
    <rPh sb="47" eb="49">
      <t>カドウ</t>
    </rPh>
    <rPh sb="54" eb="56">
      <t>コウシン</t>
    </rPh>
    <rPh sb="73" eb="76">
      <t>レイダンボウ</t>
    </rPh>
    <rPh sb="76" eb="78">
      <t>セツビ</t>
    </rPh>
    <rPh sb="78" eb="80">
      <t>カドウ</t>
    </rPh>
    <rPh sb="80" eb="82">
      <t>ジカン</t>
    </rPh>
    <rPh sb="83" eb="84">
      <t>コマ</t>
    </rPh>
    <rPh sb="86" eb="88">
      <t>セッテイ</t>
    </rPh>
    <rPh sb="89" eb="91">
      <t>オンド</t>
    </rPh>
    <rPh sb="91" eb="93">
      <t>チョウセイ</t>
    </rPh>
    <phoneticPr fontId="2"/>
  </si>
  <si>
    <t>・空調設定温度をこまめに調整
・警備員の夜間巡視時、スイッチの消し忘れ等のチェックを行う
・空調改修工事をＨ２９年度より3か年計画で実施</t>
    <rPh sb="1" eb="3">
      <t>クウチョウ</t>
    </rPh>
    <rPh sb="3" eb="5">
      <t>セッテイ</t>
    </rPh>
    <rPh sb="5" eb="7">
      <t>オンド</t>
    </rPh>
    <rPh sb="12" eb="14">
      <t>チョウセイ</t>
    </rPh>
    <rPh sb="16" eb="19">
      <t>ケイビイン</t>
    </rPh>
    <rPh sb="20" eb="22">
      <t>ヤカン</t>
    </rPh>
    <rPh sb="22" eb="24">
      <t>ジュンシ</t>
    </rPh>
    <rPh sb="24" eb="25">
      <t>ジ</t>
    </rPh>
    <rPh sb="31" eb="32">
      <t>ケ</t>
    </rPh>
    <rPh sb="33" eb="34">
      <t>ワス</t>
    </rPh>
    <rPh sb="35" eb="36">
      <t>トウ</t>
    </rPh>
    <rPh sb="42" eb="43">
      <t>オコナ</t>
    </rPh>
    <rPh sb="46" eb="48">
      <t>クウチョウ</t>
    </rPh>
    <rPh sb="48" eb="50">
      <t>カイシュウ</t>
    </rPh>
    <rPh sb="50" eb="52">
      <t>コウジ</t>
    </rPh>
    <rPh sb="56" eb="58">
      <t>ネンド</t>
    </rPh>
    <rPh sb="62" eb="63">
      <t>ネン</t>
    </rPh>
    <rPh sb="63" eb="65">
      <t>ケイカク</t>
    </rPh>
    <rPh sb="66" eb="68">
      <t>ジッシ</t>
    </rPh>
    <phoneticPr fontId="2"/>
  </si>
  <si>
    <t>・空調設備の更新
・遮光カーテンへの更新により直射日光を遮断。
・ＬＥＤへの更新</t>
    <rPh sb="1" eb="3">
      <t>クウチョウ</t>
    </rPh>
    <rPh sb="3" eb="5">
      <t>セツビ</t>
    </rPh>
    <rPh sb="6" eb="8">
      <t>コウシン</t>
    </rPh>
    <rPh sb="10" eb="12">
      <t>シャコウ</t>
    </rPh>
    <rPh sb="18" eb="20">
      <t>コウシン</t>
    </rPh>
    <rPh sb="23" eb="25">
      <t>チョクシャ</t>
    </rPh>
    <rPh sb="25" eb="27">
      <t>ニッコウ</t>
    </rPh>
    <rPh sb="28" eb="30">
      <t>シャダン</t>
    </rPh>
    <rPh sb="38" eb="40">
      <t>コウシン</t>
    </rPh>
    <phoneticPr fontId="2"/>
  </si>
  <si>
    <t>・エアコンの温度調整、旧型エアコンを更新。
・適度な照明。　・LED化。
・施設内の掲示板や回覧で地球温暖化対策等に関する情報を提供</t>
    <rPh sb="6" eb="8">
      <t>オンド</t>
    </rPh>
    <rPh sb="8" eb="10">
      <t>チョウセイ</t>
    </rPh>
    <rPh sb="11" eb="13">
      <t>キュウガタ</t>
    </rPh>
    <rPh sb="18" eb="20">
      <t>コウシン</t>
    </rPh>
    <rPh sb="23" eb="25">
      <t>テキド</t>
    </rPh>
    <rPh sb="26" eb="28">
      <t>ショウメイ</t>
    </rPh>
    <rPh sb="34" eb="35">
      <t>カ</t>
    </rPh>
    <rPh sb="38" eb="40">
      <t>シセツ</t>
    </rPh>
    <rPh sb="40" eb="41">
      <t>ナイ</t>
    </rPh>
    <rPh sb="42" eb="45">
      <t>ケイジバン</t>
    </rPh>
    <rPh sb="46" eb="48">
      <t>カイラン</t>
    </rPh>
    <rPh sb="49" eb="51">
      <t>チキュウ</t>
    </rPh>
    <rPh sb="51" eb="54">
      <t>オンダンカ</t>
    </rPh>
    <rPh sb="54" eb="56">
      <t>タイサク</t>
    </rPh>
    <rPh sb="56" eb="57">
      <t>トウ</t>
    </rPh>
    <rPh sb="58" eb="59">
      <t>カン</t>
    </rPh>
    <rPh sb="61" eb="63">
      <t>ジョウホウ</t>
    </rPh>
    <rPh sb="64" eb="66">
      <t>テイキョウ</t>
    </rPh>
    <phoneticPr fontId="2"/>
  </si>
  <si>
    <t>・照明器具LEDへの更新。
・デマンド監視装置設置、中央監視装置による負荷超過時供給自動遮断区域設定対応
・空調機器節電徹底</t>
    <rPh sb="1" eb="3">
      <t>ショウメイ</t>
    </rPh>
    <rPh sb="3" eb="5">
      <t>キグ</t>
    </rPh>
    <rPh sb="10" eb="12">
      <t>コウシン</t>
    </rPh>
    <rPh sb="19" eb="21">
      <t>カンシ</t>
    </rPh>
    <rPh sb="21" eb="23">
      <t>ソウチ</t>
    </rPh>
    <rPh sb="23" eb="25">
      <t>セッチ</t>
    </rPh>
    <rPh sb="35" eb="37">
      <t>フカ</t>
    </rPh>
    <rPh sb="37" eb="39">
      <t>チョウカ</t>
    </rPh>
    <rPh sb="39" eb="40">
      <t>ジ</t>
    </rPh>
    <rPh sb="40" eb="42">
      <t>キョウキュウ</t>
    </rPh>
    <rPh sb="42" eb="44">
      <t>ジドウ</t>
    </rPh>
    <rPh sb="44" eb="46">
      <t>シャダン</t>
    </rPh>
    <rPh sb="46" eb="48">
      <t>クイキ</t>
    </rPh>
    <rPh sb="48" eb="50">
      <t>セッテイ</t>
    </rPh>
    <rPh sb="50" eb="52">
      <t>タイオウ</t>
    </rPh>
    <phoneticPr fontId="2"/>
  </si>
  <si>
    <t>①高効率空冷チラーへの更新　②高効率ボイラーへの更新　③高効率コンプレッサーへの更新</t>
    <rPh sb="1" eb="4">
      <t>コウコウリツ</t>
    </rPh>
    <rPh sb="4" eb="6">
      <t>クウレイ</t>
    </rPh>
    <rPh sb="11" eb="13">
      <t>コウシン</t>
    </rPh>
    <rPh sb="15" eb="18">
      <t>コウコウリツ</t>
    </rPh>
    <rPh sb="24" eb="26">
      <t>コウシン</t>
    </rPh>
    <rPh sb="28" eb="31">
      <t>コウコウリツ</t>
    </rPh>
    <rPh sb="40" eb="42">
      <t>コウシン</t>
    </rPh>
    <phoneticPr fontId="2"/>
  </si>
  <si>
    <t>①照明ＬＥＤ化　②生産ＭＦ改善</t>
    <rPh sb="1" eb="3">
      <t>ショウメイ</t>
    </rPh>
    <rPh sb="6" eb="7">
      <t>カ</t>
    </rPh>
    <rPh sb="9" eb="11">
      <t>セイサン</t>
    </rPh>
    <rPh sb="13" eb="15">
      <t>カイゼン</t>
    </rPh>
    <phoneticPr fontId="2"/>
  </si>
  <si>
    <t>①本部及び営業店舗、室温管理の徹底（クールビズ28度設定、ウォームビズ20度設定）　②夏季軽装勤務の実施</t>
    <phoneticPr fontId="2"/>
  </si>
  <si>
    <t>令和２年度</t>
    <rPh sb="0" eb="2">
      <t>レイワ</t>
    </rPh>
    <rPh sb="3" eb="5">
      <t>ネンド</t>
    </rPh>
    <rPh sb="4" eb="5">
      <t>ド</t>
    </rPh>
    <phoneticPr fontId="2"/>
  </si>
  <si>
    <t>①事務所の昼休みの消灯・空調設備の調整等　②デマンド装置の設置によるピークカットの実践　③夏季のクールビズ、冬季のウォームビズの実施　④自動冷媒機器導入</t>
    <rPh sb="1" eb="3">
      <t>ジム</t>
    </rPh>
    <rPh sb="3" eb="4">
      <t>ショ</t>
    </rPh>
    <rPh sb="5" eb="7">
      <t>ヒルヤス</t>
    </rPh>
    <rPh sb="9" eb="11">
      <t>ショウトウ</t>
    </rPh>
    <rPh sb="12" eb="14">
      <t>クウチョウ</t>
    </rPh>
    <rPh sb="14" eb="16">
      <t>セツビ</t>
    </rPh>
    <rPh sb="17" eb="19">
      <t>チョウセイ</t>
    </rPh>
    <rPh sb="19" eb="20">
      <t>トウ</t>
    </rPh>
    <rPh sb="26" eb="28">
      <t>ソウチ</t>
    </rPh>
    <rPh sb="29" eb="31">
      <t>セッチ</t>
    </rPh>
    <rPh sb="41" eb="43">
      <t>ジッセン</t>
    </rPh>
    <rPh sb="45" eb="47">
      <t>カキ</t>
    </rPh>
    <rPh sb="54" eb="56">
      <t>トウキ</t>
    </rPh>
    <rPh sb="64" eb="66">
      <t>ジッシ</t>
    </rPh>
    <rPh sb="68" eb="70">
      <t>ジドウ</t>
    </rPh>
    <rPh sb="70" eb="72">
      <t>レイバイ</t>
    </rPh>
    <rPh sb="72" eb="74">
      <t>キキ</t>
    </rPh>
    <rPh sb="74" eb="76">
      <t>ドウニュウ</t>
    </rPh>
    <phoneticPr fontId="2"/>
  </si>
  <si>
    <t>①ガスエンジン発電機（出力7,500kW）稼働による、昼間の購入電力量削減（省エネ法に基づく、電気の需要の平準化に資する取組）　②電気バス導入</t>
    <rPh sb="7" eb="10">
      <t>ハツデンキ</t>
    </rPh>
    <rPh sb="11" eb="13">
      <t>シュツリョク</t>
    </rPh>
    <rPh sb="21" eb="22">
      <t>カセギ</t>
    </rPh>
    <rPh sb="22" eb="23">
      <t>ハタラ</t>
    </rPh>
    <rPh sb="27" eb="29">
      <t>ヒルマ</t>
    </rPh>
    <rPh sb="30" eb="32">
      <t>コウニュウ</t>
    </rPh>
    <rPh sb="32" eb="34">
      <t>デンリョク</t>
    </rPh>
    <rPh sb="34" eb="35">
      <t>リョウ</t>
    </rPh>
    <rPh sb="35" eb="37">
      <t>サクゲン</t>
    </rPh>
    <rPh sb="38" eb="39">
      <t>ショウ</t>
    </rPh>
    <rPh sb="41" eb="42">
      <t>ホウ</t>
    </rPh>
    <rPh sb="43" eb="44">
      <t>モト</t>
    </rPh>
    <rPh sb="47" eb="49">
      <t>デンキ</t>
    </rPh>
    <rPh sb="50" eb="52">
      <t>ジュヨウ</t>
    </rPh>
    <rPh sb="53" eb="56">
      <t>ヘイジュンカ</t>
    </rPh>
    <rPh sb="57" eb="58">
      <t>シ</t>
    </rPh>
    <rPh sb="60" eb="62">
      <t>トリクミ</t>
    </rPh>
    <rPh sb="65" eb="67">
      <t>デンキ</t>
    </rPh>
    <rPh sb="69" eb="71">
      <t>ドウニュウ</t>
    </rPh>
    <phoneticPr fontId="2"/>
  </si>
  <si>
    <t>①冷暖房の適正な温度管理　②照明のＬＥＤ化</t>
    <rPh sb="1" eb="4">
      <t>レイダンボウ</t>
    </rPh>
    <rPh sb="5" eb="7">
      <t>テキセイ</t>
    </rPh>
    <rPh sb="8" eb="10">
      <t>オンド</t>
    </rPh>
    <rPh sb="10" eb="12">
      <t>カンリ</t>
    </rPh>
    <rPh sb="14" eb="16">
      <t>ショウメイ</t>
    </rPh>
    <rPh sb="20" eb="21">
      <t>カ</t>
    </rPh>
    <phoneticPr fontId="2"/>
  </si>
  <si>
    <t>①新店舗出店時・改装時の高効率機器の導入　②既存店の照明のLEDへの切り替え　③デマンド監視装置による使用量の適正管理</t>
    <rPh sb="1" eb="4">
      <t>シンテンポ</t>
    </rPh>
    <rPh sb="4" eb="6">
      <t>シュッテン</t>
    </rPh>
    <rPh sb="6" eb="7">
      <t>ジ</t>
    </rPh>
    <rPh sb="8" eb="10">
      <t>カイソウ</t>
    </rPh>
    <rPh sb="10" eb="11">
      <t>ジ</t>
    </rPh>
    <rPh sb="12" eb="15">
      <t>コウコウリツ</t>
    </rPh>
    <rPh sb="15" eb="17">
      <t>キキ</t>
    </rPh>
    <rPh sb="18" eb="20">
      <t>ドウニュウ</t>
    </rPh>
    <rPh sb="22" eb="24">
      <t>キゾン</t>
    </rPh>
    <rPh sb="24" eb="25">
      <t>テン</t>
    </rPh>
    <rPh sb="26" eb="28">
      <t>ショウメイ</t>
    </rPh>
    <rPh sb="34" eb="35">
      <t>キ</t>
    </rPh>
    <rPh sb="36" eb="37">
      <t>カ</t>
    </rPh>
    <rPh sb="44" eb="46">
      <t>カンシ</t>
    </rPh>
    <rPh sb="46" eb="48">
      <t>ソウチ</t>
    </rPh>
    <rPh sb="51" eb="53">
      <t>シヨウ</t>
    </rPh>
    <rPh sb="53" eb="54">
      <t>リョウ</t>
    </rPh>
    <rPh sb="55" eb="57">
      <t>テキセイ</t>
    </rPh>
    <rPh sb="57" eb="59">
      <t>カンリ</t>
    </rPh>
    <phoneticPr fontId="2"/>
  </si>
  <si>
    <t>①空調熱源の小まめなチューニングと運用　②啓発活動と巡回を通じて省エネ活動の推進　③省エネ機器への更新</t>
    <rPh sb="42" eb="43">
      <t>ショウ</t>
    </rPh>
    <rPh sb="45" eb="47">
      <t>キキ</t>
    </rPh>
    <rPh sb="49" eb="51">
      <t>コウシン</t>
    </rPh>
    <phoneticPr fontId="2"/>
  </si>
  <si>
    <t>①冷暖房の温度管理の徹底</t>
    <rPh sb="1" eb="4">
      <t>レイダンボウ</t>
    </rPh>
    <rPh sb="5" eb="6">
      <t>アツシ</t>
    </rPh>
    <rPh sb="6" eb="7">
      <t>タビ</t>
    </rPh>
    <rPh sb="7" eb="9">
      <t>カンリ</t>
    </rPh>
    <rPh sb="10" eb="12">
      <t>テッテイ</t>
    </rPh>
    <phoneticPr fontId="2"/>
  </si>
  <si>
    <t>デマンドコントロールによる節電</t>
    <rPh sb="13" eb="15">
      <t>セツデン</t>
    </rPh>
    <phoneticPr fontId="2"/>
  </si>
  <si>
    <t>①省エネ法の遵守 ②ISO14001EMPの遵守　③改善活動実施による冷凍設備、生産設備他、運転見直し及び更新</t>
    <rPh sb="1" eb="2">
      <t>ショウ</t>
    </rPh>
    <rPh sb="4" eb="5">
      <t>ホウ</t>
    </rPh>
    <rPh sb="6" eb="8">
      <t>ジュンシュ</t>
    </rPh>
    <rPh sb="22" eb="24">
      <t>ジュンシュ</t>
    </rPh>
    <rPh sb="26" eb="28">
      <t>カイゼン</t>
    </rPh>
    <rPh sb="28" eb="30">
      <t>カツドウ</t>
    </rPh>
    <rPh sb="30" eb="32">
      <t>ジッシ</t>
    </rPh>
    <rPh sb="35" eb="37">
      <t>レイトウ</t>
    </rPh>
    <rPh sb="37" eb="39">
      <t>セツビ</t>
    </rPh>
    <rPh sb="40" eb="42">
      <t>セイサン</t>
    </rPh>
    <rPh sb="42" eb="44">
      <t>セツビ</t>
    </rPh>
    <rPh sb="44" eb="45">
      <t>ホカ</t>
    </rPh>
    <rPh sb="46" eb="48">
      <t>ウンテン</t>
    </rPh>
    <rPh sb="48" eb="50">
      <t>ミナオ</t>
    </rPh>
    <rPh sb="51" eb="52">
      <t>オヨ</t>
    </rPh>
    <rPh sb="53" eb="55">
      <t>コウシン</t>
    </rPh>
    <phoneticPr fontId="2"/>
  </si>
  <si>
    <t>①エネルギー効率の高い機器を計画的導入及び更新　②冷暖房の適正温度管理　③省エネ委員による省エネ啓蒙活動</t>
    <rPh sb="25" eb="28">
      <t>レイダンボウ</t>
    </rPh>
    <rPh sb="29" eb="31">
      <t>テキセイ</t>
    </rPh>
    <rPh sb="31" eb="33">
      <t>オンド</t>
    </rPh>
    <rPh sb="33" eb="35">
      <t>カンリ</t>
    </rPh>
    <rPh sb="37" eb="38">
      <t>ショウ</t>
    </rPh>
    <rPh sb="40" eb="42">
      <t>イイン</t>
    </rPh>
    <rPh sb="45" eb="46">
      <t>ショウ</t>
    </rPh>
    <rPh sb="48" eb="50">
      <t>ケイモウ</t>
    </rPh>
    <rPh sb="50" eb="52">
      <t>カツドウ</t>
    </rPh>
    <phoneticPr fontId="2"/>
  </si>
  <si>
    <t>①省エネタイプの冷凍機、空調機への交換　②ショーケース用照明を蛍光灯からＬＥＤに交換</t>
    <rPh sb="1" eb="2">
      <t>ショウ</t>
    </rPh>
    <rPh sb="8" eb="10">
      <t>レイトウ</t>
    </rPh>
    <rPh sb="10" eb="11">
      <t>キ</t>
    </rPh>
    <rPh sb="12" eb="15">
      <t>クウチョウキ</t>
    </rPh>
    <rPh sb="17" eb="19">
      <t>コウカン</t>
    </rPh>
    <rPh sb="27" eb="28">
      <t>ヨウ</t>
    </rPh>
    <rPh sb="28" eb="30">
      <t>ショウメイ</t>
    </rPh>
    <rPh sb="31" eb="34">
      <t>ケイコウトウ</t>
    </rPh>
    <rPh sb="40" eb="42">
      <t>コウカン</t>
    </rPh>
    <phoneticPr fontId="2"/>
  </si>
  <si>
    <t>①各施設の電力量計を使用し、前値度比較等きめ細かく電力管理　②動力機器等の換装時の高効率化　③照明器具のLED化</t>
    <rPh sb="1" eb="4">
      <t>カクシセツ</t>
    </rPh>
    <rPh sb="5" eb="7">
      <t>デンリョク</t>
    </rPh>
    <rPh sb="7" eb="8">
      <t>リョウ</t>
    </rPh>
    <rPh sb="8" eb="9">
      <t>ケイ</t>
    </rPh>
    <rPh sb="10" eb="12">
      <t>シヨウ</t>
    </rPh>
    <rPh sb="14" eb="16">
      <t>ゼンネ</t>
    </rPh>
    <rPh sb="16" eb="17">
      <t>ド</t>
    </rPh>
    <rPh sb="17" eb="19">
      <t>ヒカク</t>
    </rPh>
    <rPh sb="19" eb="20">
      <t>トウ</t>
    </rPh>
    <rPh sb="22" eb="23">
      <t>コマ</t>
    </rPh>
    <rPh sb="25" eb="27">
      <t>デンリョク</t>
    </rPh>
    <rPh sb="27" eb="29">
      <t>カンリ</t>
    </rPh>
    <rPh sb="31" eb="33">
      <t>ドウリョク</t>
    </rPh>
    <rPh sb="33" eb="36">
      <t>キキトウ</t>
    </rPh>
    <rPh sb="37" eb="39">
      <t>カンソウ</t>
    </rPh>
    <rPh sb="39" eb="40">
      <t>ジ</t>
    </rPh>
    <rPh sb="41" eb="45">
      <t>コウコウリツカ</t>
    </rPh>
    <rPh sb="47" eb="49">
      <t>ショウメイ</t>
    </rPh>
    <rPh sb="49" eb="51">
      <t>キグ</t>
    </rPh>
    <rPh sb="55" eb="56">
      <t>カ</t>
    </rPh>
    <phoneticPr fontId="2"/>
  </si>
  <si>
    <t>①十数台あった社内サーバー機を統合し、消費電力を低減</t>
    <rPh sb="1" eb="2">
      <t>ジュウ</t>
    </rPh>
    <rPh sb="2" eb="3">
      <t>スウ</t>
    </rPh>
    <rPh sb="3" eb="4">
      <t>ダイ</t>
    </rPh>
    <rPh sb="7" eb="9">
      <t>シャナイ</t>
    </rPh>
    <rPh sb="13" eb="14">
      <t>キ</t>
    </rPh>
    <rPh sb="15" eb="17">
      <t>トウゴウ</t>
    </rPh>
    <rPh sb="19" eb="21">
      <t>ショウヒ</t>
    </rPh>
    <rPh sb="21" eb="23">
      <t>デンリョク</t>
    </rPh>
    <rPh sb="24" eb="26">
      <t>テイゲン</t>
    </rPh>
    <phoneticPr fontId="2"/>
  </si>
  <si>
    <t>①照明設備をLEDに移行　②ごみ処理運転の効率化　②汚泥脱水機を高効率のものに更新し、乾燥機に使用していた灯油を廃止</t>
    <rPh sb="1" eb="3">
      <t>ショウメイ</t>
    </rPh>
    <rPh sb="3" eb="5">
      <t>セツビ</t>
    </rPh>
    <rPh sb="10" eb="12">
      <t>イコウ</t>
    </rPh>
    <rPh sb="16" eb="18">
      <t>ショリ</t>
    </rPh>
    <rPh sb="18" eb="20">
      <t>ウンテン</t>
    </rPh>
    <rPh sb="21" eb="24">
      <t>コウリツカ</t>
    </rPh>
    <rPh sb="26" eb="28">
      <t>オデイ</t>
    </rPh>
    <rPh sb="28" eb="31">
      <t>ダッスイキ</t>
    </rPh>
    <rPh sb="32" eb="35">
      <t>コウコウリツ</t>
    </rPh>
    <rPh sb="39" eb="41">
      <t>コウシン</t>
    </rPh>
    <rPh sb="43" eb="46">
      <t>カンソウキ</t>
    </rPh>
    <rPh sb="47" eb="49">
      <t>シヨウ</t>
    </rPh>
    <rPh sb="53" eb="55">
      <t>トウユ</t>
    </rPh>
    <rPh sb="56" eb="58">
      <t>ハイシ</t>
    </rPh>
    <phoneticPr fontId="2"/>
  </si>
  <si>
    <t>①冷却設備の更新による使用電力の削減　②空調設備の更新による使用電力の削減　③照明設備の高効率機器（LED）への更新による使用電力の削減　④ボイラーの更新に伴う電力の見直し（Ａ重油→ＬＰＧ）　⑤圧縮空気供給設備の更新による使用電力の削減　　　等</t>
    <rPh sb="1" eb="3">
      <t>レイキャク</t>
    </rPh>
    <rPh sb="3" eb="5">
      <t>セツビ</t>
    </rPh>
    <rPh sb="6" eb="8">
      <t>コウシン</t>
    </rPh>
    <rPh sb="11" eb="13">
      <t>シヨウ</t>
    </rPh>
    <rPh sb="13" eb="15">
      <t>デンリョク</t>
    </rPh>
    <rPh sb="16" eb="18">
      <t>サクゲン</t>
    </rPh>
    <rPh sb="20" eb="22">
      <t>クウチョウ</t>
    </rPh>
    <rPh sb="22" eb="24">
      <t>セツビ</t>
    </rPh>
    <rPh sb="25" eb="27">
      <t>コウシン</t>
    </rPh>
    <rPh sb="30" eb="32">
      <t>シヨウ</t>
    </rPh>
    <rPh sb="32" eb="34">
      <t>デンリョク</t>
    </rPh>
    <rPh sb="35" eb="37">
      <t>サクゲン</t>
    </rPh>
    <rPh sb="39" eb="41">
      <t>ショウメイ</t>
    </rPh>
    <rPh sb="41" eb="43">
      <t>セツビ</t>
    </rPh>
    <rPh sb="44" eb="47">
      <t>コウコウリツ</t>
    </rPh>
    <rPh sb="47" eb="49">
      <t>キキ</t>
    </rPh>
    <rPh sb="56" eb="58">
      <t>コウシン</t>
    </rPh>
    <rPh sb="61" eb="63">
      <t>シヨウ</t>
    </rPh>
    <rPh sb="63" eb="65">
      <t>デンリョク</t>
    </rPh>
    <rPh sb="66" eb="68">
      <t>サクゲン</t>
    </rPh>
    <rPh sb="75" eb="77">
      <t>コウシン</t>
    </rPh>
    <rPh sb="78" eb="79">
      <t>トモナ</t>
    </rPh>
    <rPh sb="80" eb="82">
      <t>デンリョク</t>
    </rPh>
    <rPh sb="83" eb="85">
      <t>ミナオ</t>
    </rPh>
    <rPh sb="88" eb="90">
      <t>ジュウユ</t>
    </rPh>
    <rPh sb="97" eb="99">
      <t>アッシュク</t>
    </rPh>
    <rPh sb="99" eb="101">
      <t>クウキ</t>
    </rPh>
    <rPh sb="101" eb="103">
      <t>キョウキュウ</t>
    </rPh>
    <rPh sb="103" eb="105">
      <t>セツビ</t>
    </rPh>
    <rPh sb="106" eb="108">
      <t>コウシン</t>
    </rPh>
    <rPh sb="111" eb="113">
      <t>シヨウ</t>
    </rPh>
    <rPh sb="113" eb="115">
      <t>デンリョク</t>
    </rPh>
    <rPh sb="116" eb="118">
      <t>サクゲン</t>
    </rPh>
    <rPh sb="121" eb="122">
      <t>トウ</t>
    </rPh>
    <phoneticPr fontId="2"/>
  </si>
  <si>
    <t>（t-CO2／2020年度寄与）</t>
    <rPh sb="11" eb="12">
      <t>ネン</t>
    </rPh>
    <rPh sb="12" eb="13">
      <t>ド</t>
    </rPh>
    <rPh sb="13" eb="15">
      <t>キヨ</t>
    </rPh>
    <phoneticPr fontId="2"/>
  </si>
  <si>
    <t>ソニーセミコンダクタマニュファクチャリング株式会社（令和2年度改善施策一覧）</t>
    <rPh sb="26" eb="28">
      <t>レイワ</t>
    </rPh>
    <rPh sb="29" eb="31">
      <t>ネンド</t>
    </rPh>
    <rPh sb="31" eb="33">
      <t>カイゼン</t>
    </rPh>
    <rPh sb="33" eb="34">
      <t>セ</t>
    </rPh>
    <rPh sb="34" eb="35">
      <t>サク</t>
    </rPh>
    <rPh sb="35" eb="37">
      <t>イチラン</t>
    </rPh>
    <phoneticPr fontId="2"/>
  </si>
  <si>
    <t>R2～R4</t>
  </si>
  <si>
    <t>①LED照明への取替　②ガス使用設備の運転管理改善</t>
    <rPh sb="4" eb="6">
      <t>ショウメイ</t>
    </rPh>
    <rPh sb="8" eb="10">
      <t>トリカエ</t>
    </rPh>
    <rPh sb="14" eb="16">
      <t>シヨウ</t>
    </rPh>
    <rPh sb="16" eb="18">
      <t>セツビ</t>
    </rPh>
    <rPh sb="19" eb="21">
      <t>ウンテン</t>
    </rPh>
    <rPh sb="21" eb="23">
      <t>カンリ</t>
    </rPh>
    <rPh sb="23" eb="25">
      <t>カイゼン</t>
    </rPh>
    <phoneticPr fontId="2"/>
  </si>
  <si>
    <t>店舗は自店点の電気・ガスの使用量に関する情報を毎月本部に提供する。
本部はエネルギー使用実績を集計して店舗に毎月フィードバックし、省エネルギーに配慮した店舗運営の意識づけを行う。→店舗で毎月実施した</t>
    <rPh sb="0" eb="2">
      <t>テンポ</t>
    </rPh>
    <rPh sb="3" eb="5">
      <t>ジテン</t>
    </rPh>
    <rPh sb="6" eb="8">
      <t>デンキ</t>
    </rPh>
    <rPh sb="12" eb="15">
      <t>シヨウリョウ</t>
    </rPh>
    <rPh sb="16" eb="17">
      <t>カン</t>
    </rPh>
    <rPh sb="19" eb="21">
      <t>ジョウホウ</t>
    </rPh>
    <rPh sb="22" eb="24">
      <t>マイツキ</t>
    </rPh>
    <rPh sb="24" eb="26">
      <t>ホンブ</t>
    </rPh>
    <rPh sb="27" eb="29">
      <t>テイキョウ</t>
    </rPh>
    <rPh sb="33" eb="35">
      <t>ホンブ</t>
    </rPh>
    <rPh sb="41" eb="43">
      <t>シヨウ</t>
    </rPh>
    <rPh sb="43" eb="45">
      <t>ジッセキ</t>
    </rPh>
    <rPh sb="46" eb="48">
      <t>シュウケイ</t>
    </rPh>
    <rPh sb="50" eb="52">
      <t>テンポ</t>
    </rPh>
    <rPh sb="53" eb="55">
      <t>マイツキ</t>
    </rPh>
    <rPh sb="64" eb="65">
      <t>ショウ</t>
    </rPh>
    <rPh sb="71" eb="73">
      <t>ハイリョ</t>
    </rPh>
    <rPh sb="75" eb="77">
      <t>テンポ</t>
    </rPh>
    <rPh sb="77" eb="79">
      <t>ウンエイ</t>
    </rPh>
    <rPh sb="80" eb="82">
      <t>イシキ</t>
    </rPh>
    <rPh sb="85" eb="86">
      <t>オコナ</t>
    </rPh>
    <rPh sb="89" eb="91">
      <t>テンポ</t>
    </rPh>
    <rPh sb="92" eb="94">
      <t>マイツキ</t>
    </rPh>
    <rPh sb="94" eb="96">
      <t>ジッシ</t>
    </rPh>
    <phoneticPr fontId="2"/>
  </si>
  <si>
    <t>①電気室の高効率変圧器への代替　②高効率空圧機への代替　③空調機・冷蔵庫省エネ型へ代替　④照明のLED化</t>
    <rPh sb="1" eb="3">
      <t>デンキ</t>
    </rPh>
    <rPh sb="3" eb="4">
      <t>シツ</t>
    </rPh>
    <rPh sb="5" eb="8">
      <t>コウコウリツ</t>
    </rPh>
    <rPh sb="8" eb="11">
      <t>ヘンアツキ</t>
    </rPh>
    <rPh sb="13" eb="15">
      <t>ダイタイ</t>
    </rPh>
    <rPh sb="17" eb="20">
      <t>コウコウリツ</t>
    </rPh>
    <rPh sb="20" eb="22">
      <t>クウアツ</t>
    </rPh>
    <rPh sb="22" eb="23">
      <t>キ</t>
    </rPh>
    <rPh sb="25" eb="27">
      <t>ダイガ</t>
    </rPh>
    <rPh sb="29" eb="31">
      <t>クウチョウ</t>
    </rPh>
    <rPh sb="31" eb="32">
      <t>キ</t>
    </rPh>
    <rPh sb="33" eb="36">
      <t>レイゾウコ</t>
    </rPh>
    <rPh sb="36" eb="37">
      <t>ショウ</t>
    </rPh>
    <rPh sb="39" eb="40">
      <t>ガタ</t>
    </rPh>
    <rPh sb="41" eb="43">
      <t>ダイタイ</t>
    </rPh>
    <rPh sb="45" eb="47">
      <t>ショウメイ</t>
    </rPh>
    <rPh sb="51" eb="52">
      <t>カ</t>
    </rPh>
    <phoneticPr fontId="2"/>
  </si>
  <si>
    <t>削減目標を達成するため令和2年度に講じた措置</t>
    <rPh sb="11" eb="13">
      <t>レイワ</t>
    </rPh>
    <phoneticPr fontId="2"/>
  </si>
  <si>
    <t xml:space="preserve">○香焼工場
　①工場内天井灯を一部LED化（メタルハライド94灯をLEDに取替）
　②クレーン照明のLED化（２基分）
　③受電室他エアコンを省エネタイプに更新（2台）
　④流体配管（エアー、LPG等）漏洩一斉調査補修（2回／年）
　⑤ISO14001による環境マネジメントシステムの運用
　⑥節電に関する当社指針（節電メニュー）の作成・励行（夏季・冬季）
　⑦省エネパトロールの実施（夏季・冬季）
○土井首工場
　①クレーン照明のLED化（５基分）
　②現場控所他エアコンを省エネタイプに更新（4台）
　③流体配管（エアー、LPG等）漏洩一斉調査補修（2回/年）
　④ISO14001による環境マネジメントシステムの運用
　⑤節電に関する当社指針（節電メニュー）の作成・励行（夏季・冬季）
　⑥省エネパトロールの実施（夏季・冬季）
</t>
    <rPh sb="1" eb="3">
      <t>コウヤギ</t>
    </rPh>
    <rPh sb="3" eb="5">
      <t>コウジョウ</t>
    </rPh>
    <rPh sb="31" eb="32">
      <t>ヒ</t>
    </rPh>
    <rPh sb="37" eb="39">
      <t>トリカエ</t>
    </rPh>
    <rPh sb="47" eb="49">
      <t>ショウメイ</t>
    </rPh>
    <rPh sb="53" eb="54">
      <t>カ</t>
    </rPh>
    <rPh sb="56" eb="57">
      <t>モト</t>
    </rPh>
    <rPh sb="57" eb="58">
      <t>ブン</t>
    </rPh>
    <rPh sb="62" eb="64">
      <t>ジュデン</t>
    </rPh>
    <rPh sb="65" eb="66">
      <t>ホカ</t>
    </rPh>
    <rPh sb="87" eb="89">
      <t>リュウタイ</t>
    </rPh>
    <rPh sb="89" eb="91">
      <t>ハイカン</t>
    </rPh>
    <rPh sb="99" eb="100">
      <t>トウ</t>
    </rPh>
    <rPh sb="101" eb="103">
      <t>ロウエイ</t>
    </rPh>
    <rPh sb="103" eb="105">
      <t>イッセイ</t>
    </rPh>
    <rPh sb="105" eb="107">
      <t>チョウサ</t>
    </rPh>
    <rPh sb="107" eb="109">
      <t>ホシュウ</t>
    </rPh>
    <rPh sb="111" eb="112">
      <t>カイ</t>
    </rPh>
    <rPh sb="113" eb="114">
      <t>ネン</t>
    </rPh>
    <rPh sb="202" eb="204">
      <t>ドイ</t>
    </rPh>
    <rPh sb="204" eb="205">
      <t>クビ</t>
    </rPh>
    <rPh sb="205" eb="207">
      <t>コウジョウテンジョウ</t>
    </rPh>
    <rPh sb="229" eb="231">
      <t>ゲンバ</t>
    </rPh>
    <rPh sb="231" eb="232">
      <t>ヒカエ</t>
    </rPh>
    <rPh sb="232" eb="233">
      <t>ショ</t>
    </rPh>
    <rPh sb="233" eb="234">
      <t>ホカ</t>
    </rPh>
    <rPh sb="239" eb="240">
      <t>ショウ</t>
    </rPh>
    <rPh sb="246" eb="248">
      <t>コウシン</t>
    </rPh>
    <rPh sb="250" eb="251">
      <t>ダイ</t>
    </rPh>
    <rPh sb="255" eb="256">
      <t>トウ</t>
    </rPh>
    <rPh sb="257" eb="259">
      <t>イチブ</t>
    </rPh>
    <rPh sb="262" eb="263">
      <t>カ</t>
    </rPh>
    <rPh sb="266" eb="267">
      <t>トウ</t>
    </rPh>
    <rPh sb="271" eb="273">
      <t>リュウタイ</t>
    </rPh>
    <rPh sb="273" eb="275">
      <t>ハイカン</t>
    </rPh>
    <rPh sb="283" eb="284">
      <t>トウ</t>
    </rPh>
    <rPh sb="286" eb="288">
      <t>イッセイ</t>
    </rPh>
    <rPh sb="288" eb="290">
      <t>チョウサ</t>
    </rPh>
    <rPh sb="290" eb="292">
      <t>ホシュウ</t>
    </rPh>
    <rPh sb="294" eb="295">
      <t>カイ</t>
    </rPh>
    <rPh sb="296" eb="297">
      <t>ネン</t>
    </rPh>
    <phoneticPr fontId="2"/>
  </si>
  <si>
    <t>①老朽変圧器をトップランナー変圧器に更新　②冷暖房の温度設定の徹底（夏季28℃、冬季20℃）　③照明のLED化</t>
    <rPh sb="1" eb="3">
      <t>ロウキュウ</t>
    </rPh>
    <rPh sb="3" eb="6">
      <t>ヘンアツキ</t>
    </rPh>
    <rPh sb="14" eb="17">
      <t>ヘンアツキ</t>
    </rPh>
    <rPh sb="18" eb="20">
      <t>コウシン</t>
    </rPh>
    <rPh sb="22" eb="25">
      <t>レイダンボウ</t>
    </rPh>
    <rPh sb="26" eb="28">
      <t>オンド</t>
    </rPh>
    <rPh sb="28" eb="30">
      <t>セッテイ</t>
    </rPh>
    <rPh sb="31" eb="33">
      <t>テッテイ</t>
    </rPh>
    <rPh sb="34" eb="36">
      <t>カキ</t>
    </rPh>
    <rPh sb="40" eb="42">
      <t>トウキ</t>
    </rPh>
    <rPh sb="48" eb="50">
      <t>ショウメイ</t>
    </rPh>
    <rPh sb="54" eb="55">
      <t>カ</t>
    </rPh>
    <phoneticPr fontId="2"/>
  </si>
  <si>
    <t>①基地局等受電契約設備の増設による排出量の増加を、設備の配置や規模の最適化に取り組むとともに、エネルギー効率の高い機器を用いることで抑制する。　②基地局で使用しているSBパワー供給の電力使用量の30%分（事業者全体の）の非化石証書付きメニューへの切り替えを実施しました。</t>
    <rPh sb="1" eb="4">
      <t>キチキョク</t>
    </rPh>
    <rPh sb="4" eb="5">
      <t>トウ</t>
    </rPh>
    <rPh sb="5" eb="7">
      <t>ジュデン</t>
    </rPh>
    <rPh sb="7" eb="9">
      <t>ケイヤク</t>
    </rPh>
    <rPh sb="9" eb="11">
      <t>セツビ</t>
    </rPh>
    <rPh sb="12" eb="14">
      <t>ゾウセツ</t>
    </rPh>
    <rPh sb="17" eb="19">
      <t>ハイシュツ</t>
    </rPh>
    <rPh sb="19" eb="20">
      <t>リョウ</t>
    </rPh>
    <rPh sb="21" eb="23">
      <t>ゾウカ</t>
    </rPh>
    <rPh sb="25" eb="27">
      <t>セツビ</t>
    </rPh>
    <rPh sb="28" eb="30">
      <t>ハイチ</t>
    </rPh>
    <rPh sb="31" eb="33">
      <t>キボ</t>
    </rPh>
    <rPh sb="34" eb="37">
      <t>サイテキカ</t>
    </rPh>
    <rPh sb="38" eb="39">
      <t>ト</t>
    </rPh>
    <rPh sb="40" eb="41">
      <t>ク</t>
    </rPh>
    <rPh sb="52" eb="54">
      <t>コウリツ</t>
    </rPh>
    <rPh sb="55" eb="56">
      <t>タカ</t>
    </rPh>
    <rPh sb="57" eb="59">
      <t>キキ</t>
    </rPh>
    <rPh sb="60" eb="61">
      <t>モチ</t>
    </rPh>
    <rPh sb="66" eb="68">
      <t>ヨクセイ</t>
    </rPh>
    <rPh sb="73" eb="76">
      <t>キチキョク</t>
    </rPh>
    <rPh sb="77" eb="79">
      <t>シヨウ</t>
    </rPh>
    <rPh sb="88" eb="90">
      <t>キョウキュウ</t>
    </rPh>
    <rPh sb="91" eb="93">
      <t>デンリョク</t>
    </rPh>
    <rPh sb="93" eb="96">
      <t>シヨウリョウ</t>
    </rPh>
    <rPh sb="100" eb="101">
      <t>ブン</t>
    </rPh>
    <rPh sb="102" eb="105">
      <t>ジギョウシャ</t>
    </rPh>
    <rPh sb="105" eb="107">
      <t>ゼンタイ</t>
    </rPh>
    <rPh sb="110" eb="111">
      <t>ヒ</t>
    </rPh>
    <rPh sb="111" eb="113">
      <t>カセキ</t>
    </rPh>
    <rPh sb="113" eb="115">
      <t>ショウショ</t>
    </rPh>
    <rPh sb="115" eb="116">
      <t>ツ</t>
    </rPh>
    <rPh sb="123" eb="124">
      <t>キ</t>
    </rPh>
    <rPh sb="125" eb="126">
      <t>カ</t>
    </rPh>
    <rPh sb="128" eb="130">
      <t>ジッシ</t>
    </rPh>
    <phoneticPr fontId="2"/>
  </si>
  <si>
    <t>①空調機の一部更新と天井照明器具の一部ＬＥＤ化更新を実施　②待機電力の削減（パソコンのスタンバイモード設定、休業日・夜間における設備主電源の一部停止）　③省エネパトロール等の実施</t>
    <phoneticPr fontId="2"/>
  </si>
  <si>
    <t>①9号冷水供給ポンプを132kW→45kWに更新　②5号冷却塔取替補修工事を実施</t>
    <rPh sb="2" eb="3">
      <t>ゴウ</t>
    </rPh>
    <rPh sb="3" eb="5">
      <t>レイスイ</t>
    </rPh>
    <rPh sb="5" eb="7">
      <t>キョウキュウ</t>
    </rPh>
    <rPh sb="22" eb="24">
      <t>コウシン</t>
    </rPh>
    <rPh sb="27" eb="28">
      <t>ゴウ</t>
    </rPh>
    <rPh sb="28" eb="30">
      <t>レイキャク</t>
    </rPh>
    <rPh sb="30" eb="31">
      <t>トウ</t>
    </rPh>
    <rPh sb="31" eb="33">
      <t>トリカエ</t>
    </rPh>
    <rPh sb="33" eb="35">
      <t>ホシュウ</t>
    </rPh>
    <rPh sb="35" eb="37">
      <t>コウジ</t>
    </rPh>
    <rPh sb="38" eb="40">
      <t>ジッシ</t>
    </rPh>
    <phoneticPr fontId="2"/>
  </si>
  <si>
    <t>①生産性向上、作業方法変更による機械稼働時間減少による省エネ　②冷凍機を一部、水冷式から空冷式へ入れ替えすることででの省エネ　③ISO14001活動による環境負荷軽減活動の推進</t>
    <rPh sb="1" eb="4">
      <t>セイサンセイ</t>
    </rPh>
    <rPh sb="4" eb="6">
      <t>コウジョウ</t>
    </rPh>
    <rPh sb="7" eb="9">
      <t>サギョウ</t>
    </rPh>
    <rPh sb="9" eb="11">
      <t>ホウホウ</t>
    </rPh>
    <rPh sb="11" eb="13">
      <t>ヘンコウ</t>
    </rPh>
    <rPh sb="16" eb="18">
      <t>キカイ</t>
    </rPh>
    <rPh sb="18" eb="20">
      <t>カドウ</t>
    </rPh>
    <rPh sb="20" eb="22">
      <t>ジカン</t>
    </rPh>
    <rPh sb="22" eb="24">
      <t>ゲンショウ</t>
    </rPh>
    <rPh sb="27" eb="28">
      <t>ショウ</t>
    </rPh>
    <rPh sb="32" eb="35">
      <t>レイトウキ</t>
    </rPh>
    <rPh sb="36" eb="38">
      <t>イチブ</t>
    </rPh>
    <rPh sb="39" eb="42">
      <t>スイレイシキ</t>
    </rPh>
    <rPh sb="44" eb="47">
      <t>クウレイシキ</t>
    </rPh>
    <rPh sb="48" eb="49">
      <t>イ</t>
    </rPh>
    <rPh sb="50" eb="51">
      <t>カ</t>
    </rPh>
    <rPh sb="59" eb="60">
      <t>ショウ</t>
    </rPh>
    <rPh sb="72" eb="74">
      <t>カツドウ</t>
    </rPh>
    <rPh sb="77" eb="79">
      <t>カンキョウ</t>
    </rPh>
    <rPh sb="79" eb="81">
      <t>フカ</t>
    </rPh>
    <rPh sb="81" eb="83">
      <t>ケイゲン</t>
    </rPh>
    <rPh sb="83" eb="85">
      <t>カツドウ</t>
    </rPh>
    <rPh sb="86" eb="88">
      <t>スイシン</t>
    </rPh>
    <phoneticPr fontId="2"/>
  </si>
  <si>
    <t>①屋内コンプレッサー室用廃熱ブロワの冬季（11月～3月）運転停止</t>
    <rPh sb="1" eb="3">
      <t>オクナイ</t>
    </rPh>
    <rPh sb="10" eb="12">
      <t>シツヨウ</t>
    </rPh>
    <rPh sb="12" eb="14">
      <t>ハイネツ</t>
    </rPh>
    <rPh sb="18" eb="20">
      <t>トウキ</t>
    </rPh>
    <rPh sb="23" eb="24">
      <t>ガツ</t>
    </rPh>
    <rPh sb="26" eb="27">
      <t>ガツ</t>
    </rPh>
    <rPh sb="28" eb="30">
      <t>ウンテン</t>
    </rPh>
    <rPh sb="30" eb="32">
      <t>テイシ</t>
    </rPh>
    <phoneticPr fontId="2"/>
  </si>
  <si>
    <t>①中間季における生産部門を巻き込んだ省エネ実施（空調運転台数を削減）　②夏季再熱用の温水チラー停止</t>
    <rPh sb="1" eb="3">
      <t>ナカマ</t>
    </rPh>
    <rPh sb="3" eb="4">
      <t>キ</t>
    </rPh>
    <rPh sb="8" eb="10">
      <t>セイサン</t>
    </rPh>
    <rPh sb="10" eb="12">
      <t>ブモン</t>
    </rPh>
    <rPh sb="13" eb="14">
      <t>マ</t>
    </rPh>
    <rPh sb="15" eb="16">
      <t>コ</t>
    </rPh>
    <rPh sb="18" eb="19">
      <t>ショウ</t>
    </rPh>
    <rPh sb="21" eb="23">
      <t>ジッシ</t>
    </rPh>
    <rPh sb="24" eb="26">
      <t>クウチョウ</t>
    </rPh>
    <rPh sb="26" eb="28">
      <t>ウンテン</t>
    </rPh>
    <rPh sb="28" eb="30">
      <t>ダイスウ</t>
    </rPh>
    <rPh sb="31" eb="33">
      <t>サクゲン</t>
    </rPh>
    <rPh sb="36" eb="38">
      <t>カキ</t>
    </rPh>
    <rPh sb="38" eb="39">
      <t>サイ</t>
    </rPh>
    <rPh sb="39" eb="40">
      <t>ネツ</t>
    </rPh>
    <rPh sb="40" eb="41">
      <t>ヨウ</t>
    </rPh>
    <rPh sb="42" eb="44">
      <t>オンスイ</t>
    </rPh>
    <phoneticPr fontId="2"/>
  </si>
  <si>
    <t>令和２年度</t>
    <rPh sb="0" eb="2">
      <t>レイワネンド</t>
    </rPh>
    <phoneticPr fontId="2"/>
  </si>
  <si>
    <t>○松浦火力発電所
　　　・バイオマス燃料混焼によりCO2排出削減につとめた。
○松島火力発電所
　　・定期点検（中間点検）により、設備の維持管理に努めた。</t>
    <rPh sb="1" eb="3">
      <t>マツウラ</t>
    </rPh>
    <rPh sb="3" eb="5">
      <t>カリョク</t>
    </rPh>
    <rPh sb="5" eb="7">
      <t>ハツデン</t>
    </rPh>
    <rPh sb="7" eb="8">
      <t>ショ</t>
    </rPh>
    <rPh sb="18" eb="20">
      <t>ネンリョウ</t>
    </rPh>
    <rPh sb="20" eb="21">
      <t>コン</t>
    </rPh>
    <rPh sb="28" eb="30">
      <t>ハイシュツ</t>
    </rPh>
    <rPh sb="30" eb="32">
      <t>サクゲン</t>
    </rPh>
    <rPh sb="40" eb="42">
      <t>マツシマ</t>
    </rPh>
    <rPh sb="42" eb="44">
      <t>カリョク</t>
    </rPh>
    <rPh sb="44" eb="46">
      <t>ハツデン</t>
    </rPh>
    <rPh sb="46" eb="47">
      <t>ショ</t>
    </rPh>
    <rPh sb="51" eb="53">
      <t>テイキ</t>
    </rPh>
    <rPh sb="53" eb="55">
      <t>テンケン</t>
    </rPh>
    <rPh sb="56" eb="58">
      <t>チュウカン</t>
    </rPh>
    <rPh sb="58" eb="60">
      <t>テンケン</t>
    </rPh>
    <rPh sb="65" eb="67">
      <t>セツビ</t>
    </rPh>
    <rPh sb="68" eb="70">
      <t>イジ</t>
    </rPh>
    <rPh sb="70" eb="72">
      <t>カンリ</t>
    </rPh>
    <rPh sb="73" eb="74">
      <t>ツト</t>
    </rPh>
    <phoneticPr fontId="2"/>
  </si>
  <si>
    <t>○共通（文教町２団地、坂本１団地）
　　・省エネルギータイプの空調機器の導入、高効率変圧器への更新、LED照明器具への更新
　　・学生、教職員へ省エネ推進活動の周知徹底</t>
    <rPh sb="1" eb="3">
      <t>キョウツウ</t>
    </rPh>
    <rPh sb="4" eb="6">
      <t>ブンキョウ</t>
    </rPh>
    <rPh sb="6" eb="7">
      <t>マチ</t>
    </rPh>
    <rPh sb="8" eb="10">
      <t>ダンチ</t>
    </rPh>
    <rPh sb="11" eb="13">
      <t>サカモト</t>
    </rPh>
    <rPh sb="14" eb="16">
      <t>ダンチ</t>
    </rPh>
    <rPh sb="21" eb="22">
      <t>ショウ</t>
    </rPh>
    <rPh sb="31" eb="33">
      <t>クウチョウ</t>
    </rPh>
    <rPh sb="33" eb="35">
      <t>キキ</t>
    </rPh>
    <rPh sb="36" eb="38">
      <t>ドウニュウ</t>
    </rPh>
    <rPh sb="39" eb="42">
      <t>コウコウリツ</t>
    </rPh>
    <rPh sb="42" eb="45">
      <t>ヘンアツキ</t>
    </rPh>
    <rPh sb="47" eb="49">
      <t>コウシン</t>
    </rPh>
    <rPh sb="53" eb="55">
      <t>ショウメイ</t>
    </rPh>
    <rPh sb="55" eb="57">
      <t>キグ</t>
    </rPh>
    <rPh sb="59" eb="61">
      <t>コウシン</t>
    </rPh>
    <rPh sb="65" eb="67">
      <t>ガクセイ</t>
    </rPh>
    <rPh sb="68" eb="71">
      <t>キョウショクイン</t>
    </rPh>
    <rPh sb="72" eb="73">
      <t>ショウ</t>
    </rPh>
    <rPh sb="75" eb="77">
      <t>スイシン</t>
    </rPh>
    <rPh sb="77" eb="79">
      <t>カツドウ</t>
    </rPh>
    <rPh sb="80" eb="82">
      <t>シュウチ</t>
    </rPh>
    <rPh sb="82" eb="84">
      <t>テッテイ</t>
    </rPh>
    <phoneticPr fontId="2"/>
  </si>
  <si>
    <t>①排温水を利用した供給原料加熱による燃料使用量削減　②停電による製造停止回避のためのディーゼル発電機運転を行い、製造立上に要する燃料使用量を削減　③ボイラーブロー率見直しによる燃料使用量削減</t>
    <rPh sb="1" eb="2">
      <t>ハイ</t>
    </rPh>
    <rPh sb="2" eb="4">
      <t>オンスイ</t>
    </rPh>
    <rPh sb="5" eb="7">
      <t>リヨウ</t>
    </rPh>
    <rPh sb="9" eb="11">
      <t>キョウキュウ</t>
    </rPh>
    <rPh sb="11" eb="13">
      <t>ゲンリョウ</t>
    </rPh>
    <rPh sb="13" eb="15">
      <t>カネツ</t>
    </rPh>
    <rPh sb="18" eb="20">
      <t>ネンリョウ</t>
    </rPh>
    <rPh sb="20" eb="23">
      <t>シヨウリョウ</t>
    </rPh>
    <rPh sb="23" eb="25">
      <t>サクゲン</t>
    </rPh>
    <rPh sb="27" eb="29">
      <t>テイデン</t>
    </rPh>
    <rPh sb="32" eb="34">
      <t>セイゾウ</t>
    </rPh>
    <rPh sb="34" eb="36">
      <t>テイシ</t>
    </rPh>
    <rPh sb="36" eb="38">
      <t>カイヒ</t>
    </rPh>
    <rPh sb="47" eb="50">
      <t>ハツデンキ</t>
    </rPh>
    <rPh sb="50" eb="52">
      <t>ウンテン</t>
    </rPh>
    <rPh sb="53" eb="54">
      <t>オコナ</t>
    </rPh>
    <rPh sb="56" eb="58">
      <t>セイゾウ</t>
    </rPh>
    <rPh sb="58" eb="59">
      <t>タ</t>
    </rPh>
    <rPh sb="59" eb="60">
      <t>ウエ</t>
    </rPh>
    <rPh sb="61" eb="62">
      <t>ヨウ</t>
    </rPh>
    <rPh sb="64" eb="66">
      <t>ネンリョウ</t>
    </rPh>
    <rPh sb="66" eb="69">
      <t>シヨウリョウ</t>
    </rPh>
    <rPh sb="70" eb="72">
      <t>サクゲン</t>
    </rPh>
    <rPh sb="81" eb="82">
      <t>リツ</t>
    </rPh>
    <rPh sb="82" eb="84">
      <t>ミナオ</t>
    </rPh>
    <rPh sb="88" eb="90">
      <t>ネンリョウ</t>
    </rPh>
    <rPh sb="90" eb="93">
      <t>シヨウリョウ</t>
    </rPh>
    <rPh sb="93" eb="95">
      <t>サクゲン</t>
    </rPh>
    <phoneticPr fontId="2"/>
  </si>
  <si>
    <t>①場内エアー・蒸気漏れの補修　②大型ファンモーターインバーター周波数変更　③製造加工条件変更実施・製造能力向上</t>
    <rPh sb="16" eb="18">
      <t>オオガタ</t>
    </rPh>
    <rPh sb="31" eb="34">
      <t>シュウハスウ</t>
    </rPh>
    <rPh sb="34" eb="36">
      <t>ヘンコウ</t>
    </rPh>
    <rPh sb="38" eb="40">
      <t>セイゾウ</t>
    </rPh>
    <rPh sb="40" eb="42">
      <t>カコウ</t>
    </rPh>
    <rPh sb="42" eb="44">
      <t>ジョウケン</t>
    </rPh>
    <rPh sb="44" eb="46">
      <t>ヘンコウ</t>
    </rPh>
    <rPh sb="46" eb="48">
      <t>ジッシ</t>
    </rPh>
    <rPh sb="49" eb="51">
      <t>セイゾウ</t>
    </rPh>
    <rPh sb="51" eb="53">
      <t>ノウリョク</t>
    </rPh>
    <rPh sb="53" eb="55">
      <t>コウジョウ</t>
    </rPh>
    <phoneticPr fontId="2"/>
  </si>
  <si>
    <t>①新長期車両の導入　②運行ダイヤの見直し</t>
    <rPh sb="1" eb="2">
      <t>シン</t>
    </rPh>
    <rPh sb="2" eb="4">
      <t>チョウキ</t>
    </rPh>
    <rPh sb="4" eb="6">
      <t>シャリョウ</t>
    </rPh>
    <rPh sb="7" eb="9">
      <t>ドウニュウ</t>
    </rPh>
    <rPh sb="11" eb="13">
      <t>ウンコウ</t>
    </rPh>
    <rPh sb="17" eb="19">
      <t>ミナオ</t>
    </rPh>
    <phoneticPr fontId="2"/>
  </si>
  <si>
    <t>①冷暖房の適正温度管理の徹底　②経過年数の長い空調機器の計画的な更新の実施</t>
    <rPh sb="1" eb="4">
      <t>レイダンボウ</t>
    </rPh>
    <rPh sb="5" eb="7">
      <t>テキセイ</t>
    </rPh>
    <rPh sb="7" eb="9">
      <t>オンド</t>
    </rPh>
    <rPh sb="9" eb="11">
      <t>カンリ</t>
    </rPh>
    <rPh sb="12" eb="14">
      <t>テッテイ</t>
    </rPh>
    <rPh sb="16" eb="18">
      <t>ケイカ</t>
    </rPh>
    <rPh sb="18" eb="20">
      <t>ネンスウ</t>
    </rPh>
    <rPh sb="21" eb="22">
      <t>ナガ</t>
    </rPh>
    <rPh sb="23" eb="25">
      <t>クウチョウ</t>
    </rPh>
    <rPh sb="25" eb="27">
      <t>キキ</t>
    </rPh>
    <rPh sb="28" eb="31">
      <t>ケイカクテキ</t>
    </rPh>
    <rPh sb="32" eb="34">
      <t>コウシン</t>
    </rPh>
    <rPh sb="35" eb="37">
      <t>ジッシ</t>
    </rPh>
    <phoneticPr fontId="2"/>
  </si>
  <si>
    <t>①省エネアイテムの実施による電気使用量低減（原油換算▲304kL）
②省エネ委員会実施によるトップへのDRと省エネ実施フォロー</t>
    <rPh sb="1" eb="2">
      <t>ショウ</t>
    </rPh>
    <rPh sb="9" eb="11">
      <t>ジッシ</t>
    </rPh>
    <rPh sb="14" eb="16">
      <t>デンキ</t>
    </rPh>
    <rPh sb="16" eb="19">
      <t>シヨウリョウ</t>
    </rPh>
    <rPh sb="19" eb="21">
      <t>テイゲン</t>
    </rPh>
    <rPh sb="22" eb="27">
      <t>ゲンユカンサンサンカク</t>
    </rPh>
    <rPh sb="35" eb="36">
      <t>ショウ</t>
    </rPh>
    <rPh sb="38" eb="41">
      <t>イインカイ</t>
    </rPh>
    <rPh sb="41" eb="43">
      <t>ジッシ</t>
    </rPh>
    <rPh sb="54" eb="55">
      <t>ショウ</t>
    </rPh>
    <rPh sb="57" eb="59">
      <t>ジッシ</t>
    </rPh>
    <phoneticPr fontId="2"/>
  </si>
  <si>
    <t>①高効率窒素発生装置の稼働による省エネ</t>
    <rPh sb="3" eb="4">
      <t>リツ</t>
    </rPh>
    <rPh sb="4" eb="6">
      <t>チッソ</t>
    </rPh>
    <rPh sb="6" eb="8">
      <t>ハッセイ</t>
    </rPh>
    <rPh sb="8" eb="10">
      <t>ソウチ</t>
    </rPh>
    <rPh sb="11" eb="13">
      <t>カドウ</t>
    </rPh>
    <rPh sb="16" eb="17">
      <t>ショウ</t>
    </rPh>
    <phoneticPr fontId="2"/>
  </si>
  <si>
    <t>○長崎県支部
　　・未使用の室内灯の消灯。空調の温度管理。
○長崎原爆病院
　　・空調温度管理
〇原爆諫早病院
　　・ボイラー設備等の更新計画中
○長崎県赤十字血液センター
　　・室内温度管理の徹底（夏季28℃、冬季20℃）。LED照明へ順次移行</t>
    <rPh sb="1" eb="4">
      <t>ナガサキケン</t>
    </rPh>
    <rPh sb="4" eb="6">
      <t>シブ</t>
    </rPh>
    <rPh sb="10" eb="11">
      <t>ミ</t>
    </rPh>
    <rPh sb="11" eb="13">
      <t>シヨウ</t>
    </rPh>
    <rPh sb="14" eb="17">
      <t>シツナイトウ</t>
    </rPh>
    <rPh sb="18" eb="20">
      <t>ショウトウ</t>
    </rPh>
    <rPh sb="21" eb="23">
      <t>クウチョウ</t>
    </rPh>
    <rPh sb="24" eb="26">
      <t>オンド</t>
    </rPh>
    <rPh sb="26" eb="28">
      <t>カンリ</t>
    </rPh>
    <rPh sb="31" eb="33">
      <t>ナガサキ</t>
    </rPh>
    <rPh sb="33" eb="35">
      <t>ゲンバク</t>
    </rPh>
    <rPh sb="35" eb="37">
      <t>ビョウイン</t>
    </rPh>
    <rPh sb="41" eb="43">
      <t>クウチョウ</t>
    </rPh>
    <rPh sb="43" eb="45">
      <t>オンド</t>
    </rPh>
    <rPh sb="45" eb="47">
      <t>カンリ</t>
    </rPh>
    <rPh sb="49" eb="51">
      <t>ゲンバク</t>
    </rPh>
    <rPh sb="51" eb="53">
      <t>イサハヤ</t>
    </rPh>
    <rPh sb="53" eb="55">
      <t>ビョウイン</t>
    </rPh>
    <rPh sb="63" eb="65">
      <t>セツビ</t>
    </rPh>
    <rPh sb="65" eb="66">
      <t>トウ</t>
    </rPh>
    <rPh sb="67" eb="69">
      <t>コウシン</t>
    </rPh>
    <rPh sb="69" eb="72">
      <t>ケイカクチュウ</t>
    </rPh>
    <rPh sb="74" eb="77">
      <t>ナガサキケン</t>
    </rPh>
    <rPh sb="77" eb="80">
      <t>セキジュウジ</t>
    </rPh>
    <rPh sb="80" eb="82">
      <t>ケツエキ</t>
    </rPh>
    <rPh sb="90" eb="92">
      <t>シツナイ</t>
    </rPh>
    <rPh sb="92" eb="94">
      <t>オンド</t>
    </rPh>
    <rPh sb="94" eb="96">
      <t>カンリ</t>
    </rPh>
    <rPh sb="97" eb="99">
      <t>テッテイ</t>
    </rPh>
    <rPh sb="100" eb="102">
      <t>カキ</t>
    </rPh>
    <rPh sb="106" eb="108">
      <t>トウキ</t>
    </rPh>
    <rPh sb="116" eb="118">
      <t>ショウメイ</t>
    </rPh>
    <rPh sb="119" eb="121">
      <t>ジュンジ</t>
    </rPh>
    <rPh sb="121" eb="123">
      <t>イコウ</t>
    </rPh>
    <phoneticPr fontId="2"/>
  </si>
  <si>
    <t>①除水機更新、殺菌冷却機更新　②台車洗浄機排熱水の熱回収導入　③殺菌冷却機２段シャワー式昇温開始時間の運用改善</t>
    <rPh sb="1" eb="3">
      <t>ジョスイ</t>
    </rPh>
    <rPh sb="3" eb="4">
      <t>キ</t>
    </rPh>
    <rPh sb="4" eb="6">
      <t>コウシン</t>
    </rPh>
    <rPh sb="7" eb="8">
      <t>サツ</t>
    </rPh>
    <rPh sb="8" eb="9">
      <t>キン</t>
    </rPh>
    <rPh sb="9" eb="11">
      <t>レイキャク</t>
    </rPh>
    <rPh sb="11" eb="12">
      <t>キ</t>
    </rPh>
    <rPh sb="12" eb="14">
      <t>コウシン</t>
    </rPh>
    <rPh sb="16" eb="18">
      <t>ダイシャ</t>
    </rPh>
    <rPh sb="18" eb="20">
      <t>センジョウ</t>
    </rPh>
    <rPh sb="20" eb="21">
      <t>キ</t>
    </rPh>
    <rPh sb="21" eb="22">
      <t>ハイ</t>
    </rPh>
    <rPh sb="22" eb="24">
      <t>ネッスイ</t>
    </rPh>
    <rPh sb="25" eb="26">
      <t>ネツ</t>
    </rPh>
    <rPh sb="26" eb="28">
      <t>カイシュウ</t>
    </rPh>
    <rPh sb="28" eb="30">
      <t>ドウニュウ</t>
    </rPh>
    <rPh sb="32" eb="34">
      <t>サッキン</t>
    </rPh>
    <rPh sb="34" eb="36">
      <t>レイキャク</t>
    </rPh>
    <rPh sb="36" eb="37">
      <t>キ</t>
    </rPh>
    <rPh sb="38" eb="39">
      <t>ダン</t>
    </rPh>
    <rPh sb="43" eb="44">
      <t>シキ</t>
    </rPh>
    <rPh sb="44" eb="46">
      <t>ショウオン</t>
    </rPh>
    <rPh sb="46" eb="48">
      <t>カイシ</t>
    </rPh>
    <rPh sb="48" eb="50">
      <t>ジカン</t>
    </rPh>
    <rPh sb="51" eb="53">
      <t>ウンヨウ</t>
    </rPh>
    <rPh sb="53" eb="55">
      <t>カイゼン</t>
    </rPh>
    <phoneticPr fontId="2"/>
  </si>
  <si>
    <t>発電施設関係【松浦発電所】</t>
    <rPh sb="0" eb="2">
      <t>ハツデン</t>
    </rPh>
    <rPh sb="2" eb="4">
      <t>シセツ</t>
    </rPh>
    <rPh sb="4" eb="6">
      <t>カンケイ</t>
    </rPh>
    <rPh sb="7" eb="9">
      <t>マツウラ</t>
    </rPh>
    <rPh sb="9" eb="11">
      <t>ハツデン</t>
    </rPh>
    <rPh sb="11" eb="12">
      <t>ショ</t>
    </rPh>
    <phoneticPr fontId="2"/>
  </si>
  <si>
    <t>目標年度排出量（令和４年度）</t>
    <rPh sb="0" eb="2">
      <t>モクヒョウ</t>
    </rPh>
    <rPh sb="2" eb="4">
      <t>ネンド</t>
    </rPh>
    <rPh sb="4" eb="7">
      <t>ハイシュツリョウ</t>
    </rPh>
    <rPh sb="8" eb="10">
      <t>レイワ</t>
    </rPh>
    <rPh sb="11" eb="13">
      <t>ネンド</t>
    </rPh>
    <phoneticPr fontId="2"/>
  </si>
  <si>
    <t>実施年度排出量（令和２年度）</t>
    <rPh sb="0" eb="2">
      <t>ジッシ</t>
    </rPh>
    <rPh sb="2" eb="4">
      <t>ネンド</t>
    </rPh>
    <rPh sb="4" eb="7">
      <t>ハイシュツリョウ</t>
    </rPh>
    <rPh sb="8" eb="10">
      <t>レイワ</t>
    </rPh>
    <rPh sb="11" eb="13">
      <t>ネンド</t>
    </rPh>
    <phoneticPr fontId="2"/>
  </si>
  <si>
    <t>基準年度排出量（令和元年度）</t>
    <rPh sb="0" eb="2">
      <t>キジュン</t>
    </rPh>
    <rPh sb="2" eb="4">
      <t>ネンド</t>
    </rPh>
    <rPh sb="4" eb="7">
      <t>ハイシュツリョウ</t>
    </rPh>
    <rPh sb="8" eb="10">
      <t>レイワ</t>
    </rPh>
    <rPh sb="10" eb="11">
      <t>ゲン</t>
    </rPh>
    <rPh sb="11" eb="13">
      <t>ネンド</t>
    </rPh>
    <phoneticPr fontId="2"/>
  </si>
  <si>
    <t>基準年度の原単位排出量（令和元年度）</t>
    <rPh sb="0" eb="2">
      <t>キジュン</t>
    </rPh>
    <rPh sb="2" eb="4">
      <t>ネンド</t>
    </rPh>
    <rPh sb="5" eb="8">
      <t>ゲンタンイ</t>
    </rPh>
    <rPh sb="8" eb="11">
      <t>ハイシュツリョウ</t>
    </rPh>
    <rPh sb="12" eb="14">
      <t>レイワ</t>
    </rPh>
    <rPh sb="14" eb="15">
      <t>ゲン</t>
    </rPh>
    <rPh sb="15" eb="17">
      <t>ネンド</t>
    </rPh>
    <phoneticPr fontId="2"/>
  </si>
  <si>
    <t>目標年度の原単位排出量（令和４年度）</t>
    <rPh sb="0" eb="2">
      <t>モクヒョウ</t>
    </rPh>
    <rPh sb="2" eb="4">
      <t>ネンド</t>
    </rPh>
    <rPh sb="5" eb="8">
      <t>ゲンタンイ</t>
    </rPh>
    <rPh sb="8" eb="11">
      <t>ハイシュツリョウ</t>
    </rPh>
    <rPh sb="12" eb="14">
      <t>レイワ</t>
    </rPh>
    <rPh sb="15" eb="17">
      <t>ネンド</t>
    </rPh>
    <phoneticPr fontId="2"/>
  </si>
  <si>
    <t>実施年度の原単位排出量（令和２年度）</t>
    <rPh sb="0" eb="2">
      <t>ジッシ</t>
    </rPh>
    <rPh sb="2" eb="4">
      <t>ネンド</t>
    </rPh>
    <rPh sb="5" eb="8">
      <t>ゲンタンイ</t>
    </rPh>
    <rPh sb="8" eb="11">
      <t>ハイシュツリョウ</t>
    </rPh>
    <rPh sb="12" eb="14">
      <t>レイワ</t>
    </rPh>
    <rPh sb="15" eb="17">
      <t>ネンド</t>
    </rPh>
    <phoneticPr fontId="2"/>
  </si>
  <si>
    <t>①各ロータリーキルンの煉瓦を巻き替えた。　②チューブミルの運転、電気ヒーター乾燥器を夜間運転試行にて実施</t>
    <rPh sb="1" eb="2">
      <t>カク</t>
    </rPh>
    <rPh sb="11" eb="13">
      <t>レンガ</t>
    </rPh>
    <rPh sb="14" eb="15">
      <t>マ</t>
    </rPh>
    <rPh sb="16" eb="17">
      <t>カ</t>
    </rPh>
    <rPh sb="29" eb="31">
      <t>ウンテン</t>
    </rPh>
    <rPh sb="32" eb="34">
      <t>デンキ</t>
    </rPh>
    <rPh sb="38" eb="41">
      <t>カンソウキ</t>
    </rPh>
    <rPh sb="42" eb="48">
      <t>ヤカンウンテンシコウ</t>
    </rPh>
    <rPh sb="50" eb="52">
      <t>ジッシ</t>
    </rPh>
    <phoneticPr fontId="2"/>
  </si>
  <si>
    <t>①新規店舗及び合併にて店舗数増加の中、収益を考えた閉店や新規デマンド設置等で消費削減に努めた</t>
    <rPh sb="1" eb="3">
      <t>シンキ</t>
    </rPh>
    <rPh sb="3" eb="5">
      <t>テンポ</t>
    </rPh>
    <rPh sb="5" eb="6">
      <t>オヨ</t>
    </rPh>
    <rPh sb="7" eb="9">
      <t>ガッペイ</t>
    </rPh>
    <rPh sb="11" eb="14">
      <t>テンポスウ</t>
    </rPh>
    <rPh sb="14" eb="16">
      <t>ゾウカ</t>
    </rPh>
    <rPh sb="17" eb="18">
      <t>ナカ</t>
    </rPh>
    <rPh sb="19" eb="21">
      <t>シュウエキ</t>
    </rPh>
    <rPh sb="22" eb="23">
      <t>カンガ</t>
    </rPh>
    <rPh sb="25" eb="27">
      <t>ヘイテン</t>
    </rPh>
    <rPh sb="28" eb="30">
      <t>シンキ</t>
    </rPh>
    <rPh sb="34" eb="36">
      <t>セッチ</t>
    </rPh>
    <rPh sb="36" eb="37">
      <t>トウ</t>
    </rPh>
    <rPh sb="38" eb="40">
      <t>ショウヒ</t>
    </rPh>
    <rPh sb="40" eb="42">
      <t>サクゲン</t>
    </rPh>
    <rPh sb="43" eb="44">
      <t>ツト</t>
    </rPh>
    <phoneticPr fontId="2"/>
  </si>
  <si>
    <t>①空調の適切な温度管理　②不必要な電灯の消灯の徹底　③低電力型照明設備（LED等）の導入　④低燃費車の導入等　⑤市民への地球温暖化防止につながる取組の普及・啓発</t>
    <rPh sb="1" eb="3">
      <t>クウチョウ</t>
    </rPh>
    <rPh sb="4" eb="6">
      <t>テキセツ</t>
    </rPh>
    <rPh sb="7" eb="9">
      <t>オンド</t>
    </rPh>
    <rPh sb="9" eb="11">
      <t>カンリ</t>
    </rPh>
    <rPh sb="12" eb="16">
      <t>２フヒツヨウ</t>
    </rPh>
    <rPh sb="17" eb="19">
      <t>デントウ</t>
    </rPh>
    <rPh sb="20" eb="22">
      <t>ショウトウ</t>
    </rPh>
    <rPh sb="23" eb="25">
      <t>テッテイ</t>
    </rPh>
    <rPh sb="27" eb="31">
      <t>テイデンリョクガタ</t>
    </rPh>
    <rPh sb="31" eb="33">
      <t>ショウメイ</t>
    </rPh>
    <rPh sb="33" eb="35">
      <t>セツビ</t>
    </rPh>
    <rPh sb="39" eb="40">
      <t>ナド</t>
    </rPh>
    <rPh sb="42" eb="44">
      <t>ドウニュウ</t>
    </rPh>
    <rPh sb="46" eb="50">
      <t>テイネンピシャ</t>
    </rPh>
    <rPh sb="51" eb="53">
      <t>ドウニュウ</t>
    </rPh>
    <phoneticPr fontId="2"/>
  </si>
  <si>
    <t>①照明機器のこまめな消灯・間引き、電気製品（冷蔵庫・電気ポット等）の使用禁止。退庁時、使用しない電気製品はコンセントから抜く　②空調使用時間の短縮及び空調温度の夏２８D、冬２０℃設定の徹底　③クールビズの拡大及びウォームビズの推奨　④電気事業所の変更</t>
    <rPh sb="1" eb="3">
      <t>ショウメイ</t>
    </rPh>
    <rPh sb="3" eb="5">
      <t>キキ</t>
    </rPh>
    <rPh sb="10" eb="12">
      <t>ショウトウ</t>
    </rPh>
    <rPh sb="13" eb="15">
      <t>マビ</t>
    </rPh>
    <rPh sb="17" eb="19">
      <t>デンキ</t>
    </rPh>
    <rPh sb="19" eb="21">
      <t>セイヒン</t>
    </rPh>
    <rPh sb="22" eb="25">
      <t>レイゾウコ</t>
    </rPh>
    <rPh sb="26" eb="28">
      <t>デンキ</t>
    </rPh>
    <rPh sb="31" eb="32">
      <t>ナド</t>
    </rPh>
    <rPh sb="34" eb="36">
      <t>シヨウ</t>
    </rPh>
    <rPh sb="36" eb="38">
      <t>キンシ</t>
    </rPh>
    <rPh sb="39" eb="41">
      <t>タイチョウ</t>
    </rPh>
    <rPh sb="41" eb="42">
      <t>ジ</t>
    </rPh>
    <rPh sb="43" eb="45">
      <t>シヨウ</t>
    </rPh>
    <rPh sb="48" eb="50">
      <t>デンキ</t>
    </rPh>
    <rPh sb="50" eb="52">
      <t>セイヒン</t>
    </rPh>
    <rPh sb="60" eb="61">
      <t>ヌ</t>
    </rPh>
    <rPh sb="64" eb="66">
      <t>クウチョウ</t>
    </rPh>
    <rPh sb="66" eb="68">
      <t>シヨウ</t>
    </rPh>
    <rPh sb="68" eb="70">
      <t>ジカン</t>
    </rPh>
    <rPh sb="71" eb="73">
      <t>タンシュク</t>
    </rPh>
    <rPh sb="73" eb="74">
      <t>オヨ</t>
    </rPh>
    <rPh sb="75" eb="77">
      <t>クウチョウ</t>
    </rPh>
    <rPh sb="77" eb="79">
      <t>オンド</t>
    </rPh>
    <rPh sb="80" eb="81">
      <t>ナツ</t>
    </rPh>
    <rPh sb="85" eb="86">
      <t>フユ</t>
    </rPh>
    <rPh sb="89" eb="91">
      <t>セッテイ</t>
    </rPh>
    <rPh sb="92" eb="94">
      <t>テッテイ</t>
    </rPh>
    <rPh sb="102" eb="104">
      <t>カクダイ</t>
    </rPh>
    <rPh sb="104" eb="105">
      <t>オヨ</t>
    </rPh>
    <rPh sb="113" eb="115">
      <t>スイショウ</t>
    </rPh>
    <rPh sb="117" eb="119">
      <t>デンキ</t>
    </rPh>
    <rPh sb="119" eb="121">
      <t>ジギョウ</t>
    </rPh>
    <rPh sb="121" eb="122">
      <t>ショ</t>
    </rPh>
    <rPh sb="123" eb="125">
      <t>ヘンコウ</t>
    </rPh>
    <phoneticPr fontId="2"/>
  </si>
  <si>
    <t>①夏期及び冬期の節電取組の実施</t>
    <rPh sb="1" eb="3">
      <t>カキ</t>
    </rPh>
    <rPh sb="3" eb="4">
      <t>オヨ</t>
    </rPh>
    <rPh sb="5" eb="7">
      <t>トウキ</t>
    </rPh>
    <rPh sb="8" eb="10">
      <t>セツデン</t>
    </rPh>
    <rPh sb="10" eb="12">
      <t>トリクミ</t>
    </rPh>
    <rPh sb="13" eb="15">
      <t>ジッシ</t>
    </rPh>
    <phoneticPr fontId="2"/>
  </si>
  <si>
    <t>株式会社　十八親和銀行</t>
    <rPh sb="0" eb="4">
      <t>カブシキガイシャ</t>
    </rPh>
    <rPh sb="5" eb="7">
      <t>ジュウハチ</t>
    </rPh>
    <rPh sb="7" eb="9">
      <t>シンワ</t>
    </rPh>
    <rPh sb="9" eb="11">
      <t>ギンコウ</t>
    </rPh>
    <phoneticPr fontId="2"/>
  </si>
  <si>
    <t>株式会社　十八親和銀行</t>
    <rPh sb="0" eb="2">
      <t>カブシキ</t>
    </rPh>
    <rPh sb="2" eb="4">
      <t>カイシャ</t>
    </rPh>
    <rPh sb="5" eb="7">
      <t>ジュウハチ</t>
    </rPh>
    <rPh sb="7" eb="9">
      <t>シンワ</t>
    </rPh>
    <rPh sb="9" eb="11">
      <t>ギンコウ</t>
    </rPh>
    <phoneticPr fontId="2"/>
  </si>
  <si>
    <t>（福島国家石油ガス備蓄基地）①基地内道路灯他照明49灯をナトリウム灯からＬＥＤへ変更 
（上五島国家石油備蓄基地）①原油循環、ウェッティングの運転時間見直しによるＡ重油使用量削減　②室内外照明のＬＥＤ化</t>
    <rPh sb="15" eb="18">
      <t>キチナイ</t>
    </rPh>
    <rPh sb="18" eb="20">
      <t>ドウロ</t>
    </rPh>
    <rPh sb="20" eb="21">
      <t>ヒ</t>
    </rPh>
    <rPh sb="21" eb="22">
      <t>タ</t>
    </rPh>
    <rPh sb="22" eb="24">
      <t>ショウメイ</t>
    </rPh>
    <rPh sb="26" eb="27">
      <t>ヒ</t>
    </rPh>
    <rPh sb="33" eb="34">
      <t>ヒ</t>
    </rPh>
    <rPh sb="40" eb="42">
      <t>ヘンコウ</t>
    </rPh>
    <rPh sb="82" eb="84">
      <t>ジュウユ</t>
    </rPh>
    <rPh sb="84" eb="87">
      <t>シヨウリョウ</t>
    </rPh>
    <rPh sb="87" eb="89">
      <t>サクゲン</t>
    </rPh>
    <rPh sb="91" eb="93">
      <t>シツナイ</t>
    </rPh>
    <rPh sb="93" eb="94">
      <t>ガイ</t>
    </rPh>
    <rPh sb="94" eb="96">
      <t>ショウメイ</t>
    </rPh>
    <rPh sb="100" eb="101">
      <t>カ</t>
    </rPh>
    <phoneticPr fontId="2"/>
  </si>
  <si>
    <t>西彼杵郡時津町左底郷１６５０－４</t>
    <rPh sb="0" eb="1">
      <t>ニシ</t>
    </rPh>
    <rPh sb="1" eb="2">
      <t>カレ</t>
    </rPh>
    <rPh sb="2" eb="3">
      <t>キネ</t>
    </rPh>
    <rPh sb="3" eb="4">
      <t>グン</t>
    </rPh>
    <rPh sb="4" eb="7">
      <t>トギツチョウ</t>
    </rPh>
    <rPh sb="7" eb="8">
      <t>ヒダリ</t>
    </rPh>
    <rPh sb="8" eb="9">
      <t>ソコ</t>
    </rPh>
    <rPh sb="9" eb="10">
      <t>ゴウ</t>
    </rPh>
    <phoneticPr fontId="2"/>
  </si>
  <si>
    <t>飲食業</t>
    <rPh sb="0" eb="2">
      <t>インショク</t>
    </rPh>
    <rPh sb="2" eb="3">
      <t>ギョウ</t>
    </rPh>
    <phoneticPr fontId="2"/>
  </si>
  <si>
    <t>パチンコほか</t>
    <phoneticPr fontId="2"/>
  </si>
  <si>
    <t>（パチンコ16店舗、コンビニ、飲食、貸事務所、倉庫ほか）</t>
    <rPh sb="7" eb="9">
      <t>テンポ</t>
    </rPh>
    <rPh sb="15" eb="17">
      <t>インショク</t>
    </rPh>
    <rPh sb="18" eb="22">
      <t>カシジムショ</t>
    </rPh>
    <rPh sb="23" eb="25">
      <t>ソウコ</t>
    </rPh>
    <phoneticPr fontId="2"/>
  </si>
  <si>
    <t>（飲食33店舗、書籍小売りほか）</t>
    <rPh sb="1" eb="3">
      <t>インショク</t>
    </rPh>
    <rPh sb="5" eb="7">
      <t>テンポ</t>
    </rPh>
    <rPh sb="8" eb="10">
      <t>ショセキ</t>
    </rPh>
    <rPh sb="10" eb="12">
      <t>コウ</t>
    </rPh>
    <phoneticPr fontId="2"/>
  </si>
  <si>
    <t>まるみつ　ほか</t>
    <phoneticPr fontId="2"/>
  </si>
  <si>
    <t>幸咲屋・ジョイフル、遊ing、ほか</t>
    <rPh sb="0" eb="1">
      <t>サチ</t>
    </rPh>
    <rPh sb="1" eb="2">
      <t>サ</t>
    </rPh>
    <rPh sb="2" eb="3">
      <t>ヤ</t>
    </rPh>
    <rPh sb="10" eb="11">
      <t>アソ</t>
    </rPh>
    <phoneticPr fontId="2"/>
  </si>
  <si>
    <t>851-2106</t>
    <phoneticPr fontId="2"/>
  </si>
  <si>
    <t>三宝商事　株式会社</t>
    <rPh sb="0" eb="1">
      <t>サン</t>
    </rPh>
    <rPh sb="1" eb="2">
      <t>タカラ</t>
    </rPh>
    <rPh sb="2" eb="4">
      <t>ショウジ</t>
    </rPh>
    <rPh sb="5" eb="9">
      <t>カブシキガイシャ</t>
    </rPh>
    <phoneticPr fontId="2"/>
  </si>
  <si>
    <t>R2～R4</t>
    <phoneticPr fontId="2"/>
  </si>
  <si>
    <t>855-0861</t>
    <phoneticPr fontId="2"/>
  </si>
  <si>
    <t>島原市下川尻町７２－７６</t>
    <rPh sb="0" eb="3">
      <t>シマバラシ</t>
    </rPh>
    <rPh sb="3" eb="4">
      <t>シモ</t>
    </rPh>
    <rPh sb="4" eb="6">
      <t>カワジリ</t>
    </rPh>
    <phoneticPr fontId="2"/>
  </si>
  <si>
    <t>850-0992</t>
    <phoneticPr fontId="2"/>
  </si>
  <si>
    <t>長崎市江川町２３２</t>
    <rPh sb="0" eb="3">
      <t>ナガサキシ</t>
    </rPh>
    <rPh sb="3" eb="5">
      <t>エガワ</t>
    </rPh>
    <rPh sb="5" eb="6">
      <t>マチ</t>
    </rPh>
    <phoneticPr fontId="2"/>
  </si>
  <si>
    <t>九州電力送配電　株式会社</t>
    <rPh sb="0" eb="4">
      <t>キュウシュウデンリョク</t>
    </rPh>
    <rPh sb="4" eb="5">
      <t>ソウ</t>
    </rPh>
    <rPh sb="5" eb="7">
      <t>ハイデン</t>
    </rPh>
    <rPh sb="8" eb="12">
      <t>カブシキガイシャ</t>
    </rPh>
    <phoneticPr fontId="2"/>
  </si>
  <si>
    <t>810-8705</t>
    <phoneticPr fontId="2"/>
  </si>
  <si>
    <t>十八親和銀行</t>
    <rPh sb="0" eb="2">
      <t>ジュウハチ</t>
    </rPh>
    <rPh sb="2" eb="4">
      <t>シンワ</t>
    </rPh>
    <rPh sb="4" eb="6">
      <t>ギンコウ</t>
    </rPh>
    <phoneticPr fontId="2"/>
  </si>
  <si>
    <r>
      <t xml:space="preserve">H19～23
</t>
    </r>
    <r>
      <rPr>
        <sz val="9"/>
        <rFont val="ＭＳ Ｐゴシック"/>
        <family val="3"/>
        <charset val="128"/>
      </rPr>
      <t>（現在、次期計画策定を検討中）</t>
    </r>
    <rPh sb="8" eb="10">
      <t>ゲンザイ</t>
    </rPh>
    <rPh sb="11" eb="13">
      <t>ジキ</t>
    </rPh>
    <rPh sb="13" eb="15">
      <t>ケイカク</t>
    </rPh>
    <rPh sb="15" eb="17">
      <t>サクテイ</t>
    </rPh>
    <rPh sb="18" eb="21">
      <t>ケントウチュウ</t>
    </rPh>
    <phoneticPr fontId="2"/>
  </si>
  <si>
    <t>エア･ウォーター西日本　株式会社（西九州支店）</t>
    <rPh sb="8" eb="9">
      <t>ニシ</t>
    </rPh>
    <rPh sb="9" eb="11">
      <t>ニホン</t>
    </rPh>
    <rPh sb="12" eb="16">
      <t>カブシキガイシャ</t>
    </rPh>
    <rPh sb="17" eb="18">
      <t>ニシ</t>
    </rPh>
    <rPh sb="18" eb="20">
      <t>キュウシュウ</t>
    </rPh>
    <rPh sb="20" eb="22">
      <t>シテン</t>
    </rPh>
    <phoneticPr fontId="2"/>
  </si>
  <si>
    <t>諫早市津久葉町６－８</t>
    <rPh sb="0" eb="3">
      <t>イサハヤシ</t>
    </rPh>
    <rPh sb="3" eb="4">
      <t>ツ</t>
    </rPh>
    <rPh sb="4" eb="5">
      <t>ク</t>
    </rPh>
    <rPh sb="5" eb="6">
      <t>ハ</t>
    </rPh>
    <rPh sb="6" eb="7">
      <t>マチ</t>
    </rPh>
    <phoneticPr fontId="2"/>
  </si>
  <si>
    <t>①新炉導入（溶解量によって火力変化）</t>
    <rPh sb="1" eb="3">
      <t>シンロ</t>
    </rPh>
    <rPh sb="3" eb="5">
      <t>ドウニュウ</t>
    </rPh>
    <rPh sb="6" eb="8">
      <t>ヨウカイ</t>
    </rPh>
    <rPh sb="8" eb="9">
      <t>リョウ</t>
    </rPh>
    <rPh sb="13" eb="15">
      <t>カリョク</t>
    </rPh>
    <rPh sb="15" eb="17">
      <t>ヘンカ</t>
    </rPh>
    <phoneticPr fontId="2"/>
  </si>
  <si>
    <t>①照明を低電力タイプへ変更　②冷水ポンプのインバーター化　③蒸気の適切な使用　④LNG気化器の気化方式変更　⑤廃熱の回収　⑥洗浄回収水からの熱回収</t>
    <rPh sb="1" eb="3">
      <t>ショウメイ</t>
    </rPh>
    <rPh sb="4" eb="7">
      <t>テイデンリョク</t>
    </rPh>
    <rPh sb="11" eb="13">
      <t>ヘンコウ</t>
    </rPh>
    <rPh sb="15" eb="17">
      <t>レイスイ</t>
    </rPh>
    <rPh sb="27" eb="28">
      <t>カ</t>
    </rPh>
    <rPh sb="30" eb="32">
      <t>ジョウキ</t>
    </rPh>
    <rPh sb="33" eb="35">
      <t>テキセツ</t>
    </rPh>
    <rPh sb="36" eb="38">
      <t>シヨウ</t>
    </rPh>
    <rPh sb="43" eb="45">
      <t>キカ</t>
    </rPh>
    <rPh sb="45" eb="46">
      <t>キ</t>
    </rPh>
    <phoneticPr fontId="2"/>
  </si>
  <si>
    <t>①老朽変圧器をトップランナー変圧器に更新　②冷暖房の温度設定の徹底（夏季28℃、冬季20℃）　③照明のLED化</t>
    <phoneticPr fontId="2"/>
  </si>
  <si>
    <t>①庁舎室内温度の徹底（夏季28℃、冬季19℃）　②不要な照明の断、昼休みの消灯　③省エネパトロールの実施（室内温度の確認、退庁後の電源断の確認）</t>
    <rPh sb="1" eb="3">
      <t>チョウシャ</t>
    </rPh>
    <rPh sb="3" eb="5">
      <t>シツナイ</t>
    </rPh>
    <rPh sb="5" eb="7">
      <t>オンド</t>
    </rPh>
    <rPh sb="8" eb="10">
      <t>テッテイ</t>
    </rPh>
    <rPh sb="11" eb="13">
      <t>カキ</t>
    </rPh>
    <rPh sb="17" eb="19">
      <t>トウキ</t>
    </rPh>
    <rPh sb="25" eb="27">
      <t>フヨウ</t>
    </rPh>
    <rPh sb="28" eb="30">
      <t>ショウメイ</t>
    </rPh>
    <rPh sb="31" eb="32">
      <t>ダン</t>
    </rPh>
    <rPh sb="33" eb="35">
      <t>ヒルヤス</t>
    </rPh>
    <rPh sb="37" eb="39">
      <t>ショウトウ</t>
    </rPh>
    <rPh sb="41" eb="42">
      <t>ショウ</t>
    </rPh>
    <rPh sb="50" eb="52">
      <t>ジッシ</t>
    </rPh>
    <rPh sb="53" eb="55">
      <t>シツナイ</t>
    </rPh>
    <rPh sb="55" eb="57">
      <t>オンド</t>
    </rPh>
    <rPh sb="58" eb="60">
      <t>カクニン</t>
    </rPh>
    <rPh sb="61" eb="63">
      <t>タイチョウ</t>
    </rPh>
    <rPh sb="63" eb="64">
      <t>ゴ</t>
    </rPh>
    <rPh sb="65" eb="67">
      <t>デンゲン</t>
    </rPh>
    <rPh sb="67" eb="68">
      <t>ダン</t>
    </rPh>
    <rPh sb="69" eb="71">
      <t>カクニン</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</si>
  <si>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</si>
  <si>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</si>
  <si>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r>
      <rPr>
        <sz val="11"/>
        <rFont val="ＭＳ Ｐゴシック"/>
        <family val="3"/>
        <charset val="128"/>
      </rPr>
      <t>三菱パワー　株式会社　長崎工場</t>
    </r>
    <rPh sb="0" eb="2">
      <t>ミツビシ</t>
    </rPh>
    <rPh sb="6" eb="10">
      <t>カブシキガイシャ</t>
    </rPh>
    <rPh sb="11" eb="15">
      <t>ナガサキコウジョウ</t>
    </rPh>
    <phoneticPr fontId="2"/>
  </si>
  <si>
    <t>九州電力（削減目標を達成するため令和2年度に講じた措置）：発電施設関係</t>
    <rPh sb="0" eb="4">
      <t>キュウシュウデンリョク</t>
    </rPh>
    <rPh sb="5" eb="7">
      <t>サクゲン</t>
    </rPh>
    <rPh sb="7" eb="9">
      <t>モクヒョウ</t>
    </rPh>
    <rPh sb="10" eb="12">
      <t>タッセイ</t>
    </rPh>
    <rPh sb="16" eb="18">
      <t>レイワ</t>
    </rPh>
    <rPh sb="19" eb="21">
      <t>ネンド</t>
    </rPh>
    <rPh sb="22" eb="23">
      <t>コウ</t>
    </rPh>
    <rPh sb="25" eb="27">
      <t>ソチ</t>
    </rPh>
    <rPh sb="29" eb="31">
      <t>ハツデン</t>
    </rPh>
    <rPh sb="31" eb="33">
      <t>シセツ</t>
    </rPh>
    <rPh sb="33" eb="35">
      <t>カンケイ</t>
    </rPh>
    <phoneticPr fontId="2"/>
  </si>
  <si>
    <t>削減目標を達成するため令和2年度までに講じた措置</t>
    <rPh sb="11" eb="13">
      <t>レイワ</t>
    </rPh>
    <rPh sb="14" eb="16">
      <t>ネンド</t>
    </rPh>
    <phoneticPr fontId="2"/>
  </si>
  <si>
    <t>長崎県病院企業団（削減目標を達成するた令和2年度までに講じた措置）</t>
    <rPh sb="0" eb="3">
      <t>ナガサキケン</t>
    </rPh>
    <rPh sb="3" eb="5">
      <t>ビョウイン</t>
    </rPh>
    <rPh sb="5" eb="7">
      <t>キギョウ</t>
    </rPh>
    <rPh sb="7" eb="8">
      <t>ダン</t>
    </rPh>
    <rPh sb="19" eb="21">
      <t>レイワ</t>
    </rPh>
    <rPh sb="22" eb="23">
      <t>トシ</t>
    </rPh>
    <rPh sb="23" eb="24">
      <t>タビ</t>
    </rPh>
    <phoneticPr fontId="2"/>
  </si>
  <si>
    <t>電気事業全体の目標（2030年度に排出係数0.37kg-CO2/kWh程度[使用端]）達成に向け、以下の対策により最大限努力し、九州全体の温室効果ガスの排出抑制に引き続き努めます。
（１）安全を大前提とした原子力発電の活用
（２）再生可能エネルギーの活用
（３）火力発電所の更なる高効率化や適切な維持管理
（４）低炭素社会に資する省エネ・省CO2サービスの提供　　等
〈目標年度における排出量及び削減率の考え方〉
当社は、送電線で繋がっている九州管内の発電所を電気需要に応じて、環境性や経済性を総合的に勘案し、全社最適で一体的に運用しています。このため、発電施設については供給系統全体で温室効果ガスの排出抑制に努めることが合理的であり、個別地域での電力や燃料使用に伴うCO2排出量及び削減率の目標を明記することは困難です。よって、上記の九州電力としての目標を設定しています。</t>
    <rPh sb="0" eb="2">
      <t>デンキ</t>
    </rPh>
    <rPh sb="2" eb="4">
      <t>ジギョウ</t>
    </rPh>
    <rPh sb="4" eb="6">
      <t>ゼンタイ</t>
    </rPh>
    <rPh sb="7" eb="9">
      <t>モクヒョウ</t>
    </rPh>
    <rPh sb="14" eb="16">
      <t>ネンド</t>
    </rPh>
    <rPh sb="17" eb="19">
      <t>ハイシュツ</t>
    </rPh>
    <rPh sb="19" eb="21">
      <t>ケイスウ</t>
    </rPh>
    <rPh sb="35" eb="37">
      <t>テイド</t>
    </rPh>
    <rPh sb="38" eb="40">
      <t>シヨウ</t>
    </rPh>
    <rPh sb="40" eb="41">
      <t>ハシ</t>
    </rPh>
    <rPh sb="43" eb="45">
      <t>タッセイ</t>
    </rPh>
    <rPh sb="46" eb="47">
      <t>ム</t>
    </rPh>
    <rPh sb="49" eb="51">
      <t>イカ</t>
    </rPh>
    <rPh sb="52" eb="54">
      <t>タイサク</t>
    </rPh>
    <rPh sb="57" eb="60">
      <t>サイダイゲン</t>
    </rPh>
    <rPh sb="60" eb="62">
      <t>ドリョク</t>
    </rPh>
    <rPh sb="64" eb="66">
      <t>キュウシュウ</t>
    </rPh>
    <rPh sb="66" eb="68">
      <t>ゼンタイ</t>
    </rPh>
    <rPh sb="69" eb="71">
      <t>オンシツ</t>
    </rPh>
    <rPh sb="71" eb="73">
      <t>コウカ</t>
    </rPh>
    <rPh sb="76" eb="78">
      <t>ハイシュツ</t>
    </rPh>
    <rPh sb="78" eb="80">
      <t>ヨクセイ</t>
    </rPh>
    <rPh sb="81" eb="82">
      <t>ヒ</t>
    </rPh>
    <rPh sb="83" eb="84">
      <t>ツヅ</t>
    </rPh>
    <rPh sb="85" eb="86">
      <t>ツト</t>
    </rPh>
    <rPh sb="94" eb="96">
      <t>アンゼン</t>
    </rPh>
    <rPh sb="97" eb="98">
      <t>ダイ</t>
    </rPh>
    <rPh sb="98" eb="100">
      <t>ゼンテイ</t>
    </rPh>
    <rPh sb="103" eb="106">
      <t>ゲンシリョク</t>
    </rPh>
    <rPh sb="106" eb="108">
      <t>ハツデン</t>
    </rPh>
    <rPh sb="109" eb="111">
      <t>カツヨウ</t>
    </rPh>
    <rPh sb="115" eb="117">
      <t>サイセイ</t>
    </rPh>
    <rPh sb="117" eb="119">
      <t>カノウ</t>
    </rPh>
    <rPh sb="125" eb="127">
      <t>カツヨウ</t>
    </rPh>
    <rPh sb="131" eb="133">
      <t>カリョク</t>
    </rPh>
    <rPh sb="133" eb="135">
      <t>ハツデン</t>
    </rPh>
    <rPh sb="135" eb="136">
      <t>ショ</t>
    </rPh>
    <rPh sb="137" eb="138">
      <t>サラ</t>
    </rPh>
    <rPh sb="140" eb="144">
      <t>コウコウリツカ</t>
    </rPh>
    <rPh sb="145" eb="147">
      <t>テキセツ</t>
    </rPh>
    <rPh sb="148" eb="150">
      <t>イジ</t>
    </rPh>
    <rPh sb="150" eb="152">
      <t>カンリ</t>
    </rPh>
    <rPh sb="156" eb="159">
      <t>テイタンソ</t>
    </rPh>
    <rPh sb="159" eb="161">
      <t>シャカイ</t>
    </rPh>
    <rPh sb="162" eb="163">
      <t>シ</t>
    </rPh>
    <rPh sb="165" eb="166">
      <t>ショウ</t>
    </rPh>
    <rPh sb="169" eb="170">
      <t>ショウ</t>
    </rPh>
    <rPh sb="178" eb="180">
      <t>テイキョウ</t>
    </rPh>
    <rPh sb="182" eb="183">
      <t>トウ</t>
    </rPh>
    <rPh sb="186" eb="188">
      <t>モクヒョウ</t>
    </rPh>
    <rPh sb="188" eb="190">
      <t>ネンド</t>
    </rPh>
    <rPh sb="194" eb="196">
      <t>ハイシュツ</t>
    </rPh>
    <rPh sb="196" eb="197">
      <t>リョウ</t>
    </rPh>
    <rPh sb="197" eb="198">
      <t>オヨ</t>
    </rPh>
    <rPh sb="199" eb="201">
      <t>サクゲン</t>
    </rPh>
    <rPh sb="201" eb="202">
      <t>リツ</t>
    </rPh>
    <rPh sb="203" eb="204">
      <t>カンガ</t>
    </rPh>
    <rPh sb="205" eb="206">
      <t>カタ</t>
    </rPh>
    <rPh sb="208" eb="210">
      <t>トウシャ</t>
    </rPh>
    <rPh sb="212" eb="215">
      <t>ソウデンセン</t>
    </rPh>
    <rPh sb="216" eb="217">
      <t>ツナ</t>
    </rPh>
    <rPh sb="222" eb="224">
      <t>キュウシュウ</t>
    </rPh>
    <rPh sb="224" eb="226">
      <t>カンナイ</t>
    </rPh>
    <rPh sb="227" eb="229">
      <t>ハツデン</t>
    </rPh>
    <rPh sb="229" eb="230">
      <t>ショ</t>
    </rPh>
    <rPh sb="231" eb="233">
      <t>デンキ</t>
    </rPh>
    <rPh sb="233" eb="235">
      <t>ジュヨウ</t>
    </rPh>
    <rPh sb="236" eb="237">
      <t>オウ</t>
    </rPh>
    <rPh sb="240" eb="242">
      <t>カンキョウ</t>
    </rPh>
    <rPh sb="242" eb="243">
      <t>セイ</t>
    </rPh>
    <rPh sb="244" eb="247">
      <t>ケイザイセイ</t>
    </rPh>
    <rPh sb="248" eb="251">
      <t>ソウゴウテキ</t>
    </rPh>
    <rPh sb="252" eb="254">
      <t>カンアン</t>
    </rPh>
    <rPh sb="256" eb="258">
      <t>ゼンシャ</t>
    </rPh>
    <rPh sb="258" eb="260">
      <t>サイテキ</t>
    </rPh>
    <rPh sb="261" eb="264">
      <t>イッタイテキ</t>
    </rPh>
    <rPh sb="265" eb="267">
      <t>ウンヨウ</t>
    </rPh>
    <rPh sb="278" eb="280">
      <t>ハツデン</t>
    </rPh>
    <rPh sb="280" eb="282">
      <t>シセツ</t>
    </rPh>
    <rPh sb="287" eb="289">
      <t>キョウキュウ</t>
    </rPh>
    <rPh sb="289" eb="291">
      <t>ケイトウ</t>
    </rPh>
    <rPh sb="291" eb="293">
      <t>ゼンタイ</t>
    </rPh>
    <rPh sb="294" eb="296">
      <t>オンシツ</t>
    </rPh>
    <rPh sb="296" eb="298">
      <t>コウカ</t>
    </rPh>
    <rPh sb="301" eb="303">
      <t>ハイシュツ</t>
    </rPh>
    <rPh sb="303" eb="305">
      <t>ヨクセイ</t>
    </rPh>
    <rPh sb="306" eb="307">
      <t>ツト</t>
    </rPh>
    <rPh sb="312" eb="315">
      <t>ゴウリテキ</t>
    </rPh>
    <rPh sb="319" eb="321">
      <t>コベツ</t>
    </rPh>
    <rPh sb="321" eb="323">
      <t>チイキ</t>
    </rPh>
    <rPh sb="325" eb="327">
      <t>デンリョク</t>
    </rPh>
    <rPh sb="328" eb="330">
      <t>ネンリョウ</t>
    </rPh>
    <rPh sb="330" eb="332">
      <t>シヨウ</t>
    </rPh>
    <rPh sb="333" eb="334">
      <t>トモナ</t>
    </rPh>
    <rPh sb="338" eb="340">
      <t>ハイシュツ</t>
    </rPh>
    <rPh sb="340" eb="341">
      <t>リョウ</t>
    </rPh>
    <rPh sb="341" eb="342">
      <t>オヨ</t>
    </rPh>
    <rPh sb="343" eb="345">
      <t>サクゲン</t>
    </rPh>
    <rPh sb="345" eb="346">
      <t>リツ</t>
    </rPh>
    <rPh sb="347" eb="349">
      <t>モクヒョウ</t>
    </rPh>
    <rPh sb="350" eb="352">
      <t>メイキ</t>
    </rPh>
    <rPh sb="357" eb="359">
      <t>コンナン</t>
    </rPh>
    <rPh sb="366" eb="368">
      <t>ジョウキ</t>
    </rPh>
    <rPh sb="369" eb="371">
      <t>キュウシュウ</t>
    </rPh>
    <rPh sb="371" eb="373">
      <t>デンリョク</t>
    </rPh>
    <rPh sb="377" eb="379">
      <t>モクヒョウ</t>
    </rPh>
    <rPh sb="380" eb="382">
      <t>セッテイ</t>
    </rPh>
    <phoneticPr fontId="2"/>
  </si>
  <si>
    <t>・再生可能エネルギーは、国産エネルギーの有効活用及び地球温暖化対策面で優れた電源であることから、九州電力グループ一体となって開発に取り組んでおり、2030年までに地熱や水力を中心に、国内外500万kW（現状約230万kW）の開発を目指して取り組んでいます。また、各種再生可能エネルギーの特徴を活かしながら、バランスよく最大限受け入れるため、天候によって大きく変動する再生可能エネルギーの出力に対応した需給運用方策の検討、実施に取り組んでいます。</t>
    <rPh sb="1" eb="3">
      <t>サイセイ</t>
    </rPh>
    <rPh sb="3" eb="5">
      <t>カノウ</t>
    </rPh>
    <rPh sb="12" eb="14">
      <t>コクサン</t>
    </rPh>
    <rPh sb="20" eb="22">
      <t>ユウコウ</t>
    </rPh>
    <rPh sb="22" eb="24">
      <t>カツヨウ</t>
    </rPh>
    <rPh sb="24" eb="25">
      <t>オヨ</t>
    </rPh>
    <rPh sb="26" eb="28">
      <t>チキュウ</t>
    </rPh>
    <rPh sb="28" eb="31">
      <t>オンダンカ</t>
    </rPh>
    <rPh sb="31" eb="33">
      <t>タイサク</t>
    </rPh>
    <rPh sb="33" eb="34">
      <t>メン</t>
    </rPh>
    <rPh sb="35" eb="36">
      <t>スグ</t>
    </rPh>
    <rPh sb="38" eb="40">
      <t>デンゲン</t>
    </rPh>
    <rPh sb="48" eb="50">
      <t>キュウシュウ</t>
    </rPh>
    <rPh sb="50" eb="52">
      <t>デンリョク</t>
    </rPh>
    <rPh sb="56" eb="58">
      <t>イッタイ</t>
    </rPh>
    <rPh sb="62" eb="64">
      <t>カイハツ</t>
    </rPh>
    <rPh sb="65" eb="66">
      <t>ト</t>
    </rPh>
    <rPh sb="67" eb="68">
      <t>ク</t>
    </rPh>
    <rPh sb="77" eb="78">
      <t>ネン</t>
    </rPh>
    <rPh sb="81" eb="83">
      <t>チネツ</t>
    </rPh>
    <rPh sb="84" eb="86">
      <t>スイリョク</t>
    </rPh>
    <rPh sb="87" eb="89">
      <t>チュウシン</t>
    </rPh>
    <rPh sb="91" eb="94">
      <t>コクナイガイ</t>
    </rPh>
    <rPh sb="97" eb="98">
      <t>マン</t>
    </rPh>
    <rPh sb="101" eb="103">
      <t>ゲンジョウ</t>
    </rPh>
    <rPh sb="103" eb="104">
      <t>ヤク</t>
    </rPh>
    <rPh sb="107" eb="108">
      <t>マン</t>
    </rPh>
    <rPh sb="112" eb="114">
      <t>カイハツ</t>
    </rPh>
    <rPh sb="115" eb="117">
      <t>メザ</t>
    </rPh>
    <rPh sb="119" eb="120">
      <t>ト</t>
    </rPh>
    <rPh sb="121" eb="122">
      <t>ク</t>
    </rPh>
    <rPh sb="131" eb="133">
      <t>カクシュ</t>
    </rPh>
    <rPh sb="133" eb="135">
      <t>サイセイ</t>
    </rPh>
    <rPh sb="135" eb="137">
      <t>カノウ</t>
    </rPh>
    <rPh sb="143" eb="145">
      <t>トクチョウ</t>
    </rPh>
    <rPh sb="146" eb="147">
      <t>イ</t>
    </rPh>
    <rPh sb="159" eb="162">
      <t>サイダイゲン</t>
    </rPh>
    <rPh sb="162" eb="163">
      <t>ウ</t>
    </rPh>
    <rPh sb="164" eb="165">
      <t>イ</t>
    </rPh>
    <rPh sb="170" eb="172">
      <t>テンコウ</t>
    </rPh>
    <rPh sb="176" eb="177">
      <t>オオ</t>
    </rPh>
    <rPh sb="179" eb="181">
      <t>ヘンドウ</t>
    </rPh>
    <rPh sb="183" eb="185">
      <t>サイセイ</t>
    </rPh>
    <rPh sb="185" eb="187">
      <t>カノウ</t>
    </rPh>
    <rPh sb="193" eb="195">
      <t>シュツリョク</t>
    </rPh>
    <rPh sb="196" eb="198">
      <t>タイオウ</t>
    </rPh>
    <rPh sb="200" eb="202">
      <t>ジュキュウ</t>
    </rPh>
    <rPh sb="202" eb="204">
      <t>ウンヨウ</t>
    </rPh>
    <rPh sb="204" eb="206">
      <t>ホウサク</t>
    </rPh>
    <rPh sb="207" eb="209">
      <t>ケントウ</t>
    </rPh>
    <rPh sb="210" eb="212">
      <t>ジッシ</t>
    </rPh>
    <rPh sb="213" eb="214">
      <t>ト</t>
    </rPh>
    <rPh sb="215" eb="216">
      <t>ク</t>
    </rPh>
    <phoneticPr fontId="2"/>
  </si>
  <si>
    <t>その他施設関係【主な事業所：長崎支店、佐世保・平戸・大村・島原・五島営業所】</t>
    <rPh sb="2" eb="3">
      <t>タ</t>
    </rPh>
    <rPh sb="3" eb="5">
      <t>シセツ</t>
    </rPh>
    <rPh sb="5" eb="7">
      <t>カンケイ</t>
    </rPh>
    <rPh sb="8" eb="9">
      <t>オモ</t>
    </rPh>
    <rPh sb="10" eb="12">
      <t>ジギョウ</t>
    </rPh>
    <rPh sb="12" eb="13">
      <t>ショ</t>
    </rPh>
    <rPh sb="14" eb="16">
      <t>ナガサキ</t>
    </rPh>
    <rPh sb="16" eb="18">
      <t>シテン</t>
    </rPh>
    <rPh sb="19" eb="22">
      <t>サセボ</t>
    </rPh>
    <rPh sb="23" eb="25">
      <t>ヒラド</t>
    </rPh>
    <rPh sb="26" eb="28">
      <t>オオムラ</t>
    </rPh>
    <rPh sb="29" eb="31">
      <t>シマバラ</t>
    </rPh>
    <rPh sb="32" eb="34">
      <t>ゴトウ</t>
    </rPh>
    <rPh sb="34" eb="37">
      <t>エイギョウショ</t>
    </rPh>
    <phoneticPr fontId="2"/>
  </si>
  <si>
    <t>「中長期的にみて年平均1.0%以上の温室効果ガス排出量逓減」の目標達成に向け、以下の対策により最大限努力し、温室効果ガスの排出抑制に引き続き努めます。
【電気使用量削減】
（１）機械や装置の効率的な運用
（２）照明器具の高効率化
上記は長崎県内の発電所における所内電力削減のために講じる措置を示す</t>
    <rPh sb="1" eb="5">
      <t>チュウチョウキテキ</t>
    </rPh>
    <rPh sb="8" eb="11">
      <t>ネンヘイキン</t>
    </rPh>
    <rPh sb="15" eb="17">
      <t>イジョウ</t>
    </rPh>
    <rPh sb="18" eb="20">
      <t>オンシツ</t>
    </rPh>
    <rPh sb="20" eb="22">
      <t>コウカ</t>
    </rPh>
    <rPh sb="24" eb="26">
      <t>ハイシュツ</t>
    </rPh>
    <rPh sb="26" eb="27">
      <t>リョウ</t>
    </rPh>
    <rPh sb="27" eb="29">
      <t>テイゲン</t>
    </rPh>
    <rPh sb="31" eb="33">
      <t>モクヒョウ</t>
    </rPh>
    <rPh sb="33" eb="35">
      <t>タッセイ</t>
    </rPh>
    <rPh sb="36" eb="37">
      <t>ム</t>
    </rPh>
    <rPh sb="39" eb="41">
      <t>イカ</t>
    </rPh>
    <rPh sb="42" eb="44">
      <t>タイサク</t>
    </rPh>
    <rPh sb="47" eb="50">
      <t>サイダイゲン</t>
    </rPh>
    <rPh sb="50" eb="52">
      <t>ドリョク</t>
    </rPh>
    <rPh sb="54" eb="56">
      <t>オンシツ</t>
    </rPh>
    <rPh sb="56" eb="58">
      <t>コウカ</t>
    </rPh>
    <rPh sb="61" eb="63">
      <t>ハイシュツ</t>
    </rPh>
    <rPh sb="63" eb="65">
      <t>ヨクセイ</t>
    </rPh>
    <rPh sb="66" eb="67">
      <t>ヒ</t>
    </rPh>
    <rPh sb="68" eb="69">
      <t>ツヅ</t>
    </rPh>
    <rPh sb="70" eb="71">
      <t>ツト</t>
    </rPh>
    <rPh sb="77" eb="79">
      <t>デンキ</t>
    </rPh>
    <rPh sb="79" eb="82">
      <t>シヨウリョウ</t>
    </rPh>
    <rPh sb="82" eb="84">
      <t>サクゲン</t>
    </rPh>
    <rPh sb="89" eb="91">
      <t>キカイ</t>
    </rPh>
    <rPh sb="92" eb="94">
      <t>ソウチ</t>
    </rPh>
    <rPh sb="95" eb="98">
      <t>コウリツテキ</t>
    </rPh>
    <rPh sb="99" eb="101">
      <t>ウンヨウ</t>
    </rPh>
    <rPh sb="105" eb="107">
      <t>ショウメイ</t>
    </rPh>
    <rPh sb="107" eb="109">
      <t>キグ</t>
    </rPh>
    <rPh sb="110" eb="114">
      <t>コウコウリツカ</t>
    </rPh>
    <rPh sb="115" eb="117">
      <t>ジョウキ</t>
    </rPh>
    <rPh sb="118" eb="120">
      <t>ナガサキ</t>
    </rPh>
    <rPh sb="120" eb="122">
      <t>ケンナイ</t>
    </rPh>
    <rPh sb="123" eb="125">
      <t>ハツデン</t>
    </rPh>
    <rPh sb="125" eb="126">
      <t>ショ</t>
    </rPh>
    <rPh sb="130" eb="132">
      <t>ショナイ</t>
    </rPh>
    <rPh sb="132" eb="134">
      <t>デンリョク</t>
    </rPh>
    <rPh sb="134" eb="136">
      <t>サクゲン</t>
    </rPh>
    <rPh sb="140" eb="141">
      <t>コウ</t>
    </rPh>
    <rPh sb="143" eb="145">
      <t>ソチ</t>
    </rPh>
    <rPh sb="146" eb="147">
      <t>シメ</t>
    </rPh>
    <phoneticPr fontId="2"/>
  </si>
  <si>
    <t>発電施設関係【主な発電所：豊玉発電所、新壱岐発電所】</t>
    <rPh sb="0" eb="2">
      <t>ハツデン</t>
    </rPh>
    <rPh sb="2" eb="4">
      <t>シセツ</t>
    </rPh>
    <rPh sb="4" eb="6">
      <t>カンケイ</t>
    </rPh>
    <rPh sb="7" eb="8">
      <t>オモ</t>
    </rPh>
    <rPh sb="9" eb="11">
      <t>ハツデン</t>
    </rPh>
    <rPh sb="11" eb="12">
      <t>ショ</t>
    </rPh>
    <rPh sb="13" eb="15">
      <t>トヨタマ</t>
    </rPh>
    <rPh sb="15" eb="17">
      <t>ハツデン</t>
    </rPh>
    <rPh sb="17" eb="18">
      <t>ショ</t>
    </rPh>
    <rPh sb="19" eb="20">
      <t>シン</t>
    </rPh>
    <rPh sb="20" eb="22">
      <t>イキ</t>
    </rPh>
    <rPh sb="22" eb="24">
      <t>ハツデン</t>
    </rPh>
    <rPh sb="24" eb="25">
      <t>ショ</t>
    </rPh>
    <phoneticPr fontId="2"/>
  </si>
  <si>
    <t>その他施設関係【主な事業所：対馬・壱岐・長崎支社長崎・佐世保・大村・島原・五島・有川配電事務所】</t>
    <rPh sb="2" eb="3">
      <t>タ</t>
    </rPh>
    <rPh sb="3" eb="5">
      <t>シセツ</t>
    </rPh>
    <rPh sb="5" eb="7">
      <t>カンケイ</t>
    </rPh>
    <rPh sb="8" eb="9">
      <t>オモ</t>
    </rPh>
    <rPh sb="10" eb="12">
      <t>ジギョウ</t>
    </rPh>
    <rPh sb="12" eb="13">
      <t>ショ</t>
    </rPh>
    <rPh sb="14" eb="16">
      <t>ツシマ</t>
    </rPh>
    <rPh sb="17" eb="19">
      <t>イキ</t>
    </rPh>
    <rPh sb="20" eb="22">
      <t>ナガサキ</t>
    </rPh>
    <rPh sb="22" eb="24">
      <t>シシャ</t>
    </rPh>
    <rPh sb="24" eb="26">
      <t>ナガサキ</t>
    </rPh>
    <rPh sb="27" eb="30">
      <t>サセボ</t>
    </rPh>
    <rPh sb="31" eb="33">
      <t>オオムラ</t>
    </rPh>
    <rPh sb="34" eb="36">
      <t>シマバラ</t>
    </rPh>
    <rPh sb="37" eb="39">
      <t>ゴトウ</t>
    </rPh>
    <rPh sb="40" eb="42">
      <t>アリカワ</t>
    </rPh>
    <rPh sb="42" eb="44">
      <t>ハイデン</t>
    </rPh>
    <rPh sb="44" eb="46">
      <t>ジム</t>
    </rPh>
    <rPh sb="46" eb="47">
      <t>ショ</t>
    </rPh>
    <phoneticPr fontId="2"/>
  </si>
  <si>
    <t>［電気使用量関係］
①事務室照明の適正管理　…　不要な照明の消灯
②空調運転の適正管理　…　空調温度設定の適正管理、空調運転時間の短縮、不要な空調の停止
③ＯＡ機器等電源の適正管理　…　不要なＯＡ機器等の電源断、節電モードの活用
④エレベーター利用の自粛　…　近接階への階段使用、エレベーターの稼働台数の削減
⑤その他　…　給湯器の
［車両燃料使用量削減］
①公共交通機関の利用
②車両燃費管理の徹底
③エコドライブの実施
④車両配車計画に基づく低公害車の導入検討</t>
    <rPh sb="1" eb="3">
      <t>デンキ</t>
    </rPh>
    <rPh sb="3" eb="5">
      <t>シヨウ</t>
    </rPh>
    <rPh sb="5" eb="6">
      <t>リョウ</t>
    </rPh>
    <rPh sb="6" eb="8">
      <t>カンケイ</t>
    </rPh>
    <rPh sb="11" eb="14">
      <t>ジムシツ</t>
    </rPh>
    <rPh sb="14" eb="16">
      <t>ショウメイ</t>
    </rPh>
    <rPh sb="17" eb="19">
      <t>テキセイ</t>
    </rPh>
    <rPh sb="19" eb="21">
      <t>カンリ</t>
    </rPh>
    <rPh sb="24" eb="26">
      <t>フヨウ</t>
    </rPh>
    <rPh sb="27" eb="29">
      <t>ショウメイ</t>
    </rPh>
    <rPh sb="30" eb="32">
      <t>ショウトウ</t>
    </rPh>
    <rPh sb="34" eb="36">
      <t>クウチョウ</t>
    </rPh>
    <rPh sb="36" eb="38">
      <t>ウンテン</t>
    </rPh>
    <rPh sb="39" eb="41">
      <t>テキセイ</t>
    </rPh>
    <rPh sb="41" eb="43">
      <t>カンリ</t>
    </rPh>
    <rPh sb="46" eb="48">
      <t>クウチョウ</t>
    </rPh>
    <rPh sb="48" eb="50">
      <t>オンド</t>
    </rPh>
    <rPh sb="50" eb="52">
      <t>セッテイ</t>
    </rPh>
    <rPh sb="53" eb="55">
      <t>テキセイ</t>
    </rPh>
    <rPh sb="55" eb="57">
      <t>カンリ</t>
    </rPh>
    <rPh sb="58" eb="60">
      <t>クウチョウ</t>
    </rPh>
    <rPh sb="60" eb="62">
      <t>ウンテン</t>
    </rPh>
    <rPh sb="62" eb="64">
      <t>ジカン</t>
    </rPh>
    <rPh sb="65" eb="67">
      <t>タンシュク</t>
    </rPh>
    <rPh sb="68" eb="70">
      <t>フヨウ</t>
    </rPh>
    <rPh sb="71" eb="73">
      <t>クウチョウ</t>
    </rPh>
    <rPh sb="74" eb="76">
      <t>テイシ</t>
    </rPh>
    <rPh sb="80" eb="82">
      <t>キキ</t>
    </rPh>
    <rPh sb="82" eb="83">
      <t>トウ</t>
    </rPh>
    <rPh sb="83" eb="85">
      <t>デンゲン</t>
    </rPh>
    <rPh sb="86" eb="88">
      <t>テキセイ</t>
    </rPh>
    <rPh sb="88" eb="90">
      <t>カンリ</t>
    </rPh>
    <rPh sb="93" eb="95">
      <t>フヨウ</t>
    </rPh>
    <rPh sb="98" eb="100">
      <t>キキ</t>
    </rPh>
    <rPh sb="100" eb="101">
      <t>トウ</t>
    </rPh>
    <rPh sb="102" eb="104">
      <t>デンゲン</t>
    </rPh>
    <rPh sb="106" eb="108">
      <t>セツデン</t>
    </rPh>
    <rPh sb="112" eb="114">
      <t>カツヨウ</t>
    </rPh>
    <rPh sb="122" eb="124">
      <t>リヨウ</t>
    </rPh>
    <rPh sb="125" eb="127">
      <t>ジシュク</t>
    </rPh>
    <rPh sb="130" eb="132">
      <t>キンセツ</t>
    </rPh>
    <rPh sb="147" eb="149">
      <t>カドウ</t>
    </rPh>
    <rPh sb="149" eb="151">
      <t>ダイスウ</t>
    </rPh>
    <rPh sb="152" eb="154">
      <t>サクゲン</t>
    </rPh>
    <rPh sb="158" eb="159">
      <t>タ</t>
    </rPh>
    <rPh sb="162" eb="165">
      <t>キュウトウキ</t>
    </rPh>
    <rPh sb="169" eb="171">
      <t>シャリョウ</t>
    </rPh>
    <rPh sb="171" eb="173">
      <t>ネンリョウ</t>
    </rPh>
    <rPh sb="173" eb="176">
      <t>シヨウリョウ</t>
    </rPh>
    <rPh sb="176" eb="178">
      <t>サクゲン</t>
    </rPh>
    <rPh sb="181" eb="183">
      <t>コウキョウ</t>
    </rPh>
    <rPh sb="183" eb="185">
      <t>コウツウ</t>
    </rPh>
    <rPh sb="185" eb="187">
      <t>キカン</t>
    </rPh>
    <rPh sb="188" eb="190">
      <t>リヨウ</t>
    </rPh>
    <rPh sb="192" eb="194">
      <t>シャリョウ</t>
    </rPh>
    <rPh sb="194" eb="196">
      <t>ネンピ</t>
    </rPh>
    <rPh sb="196" eb="198">
      <t>カンリ</t>
    </rPh>
    <rPh sb="199" eb="201">
      <t>テッテイ</t>
    </rPh>
    <rPh sb="210" eb="212">
      <t>ジッシ</t>
    </rPh>
    <rPh sb="214" eb="216">
      <t>シャリョウ</t>
    </rPh>
    <rPh sb="216" eb="218">
      <t>ハイシャ</t>
    </rPh>
    <rPh sb="218" eb="220">
      <t>ケイカク</t>
    </rPh>
    <rPh sb="221" eb="222">
      <t>モト</t>
    </rPh>
    <rPh sb="224" eb="227">
      <t>テイコウガイ</t>
    </rPh>
    <rPh sb="227" eb="228">
      <t>シャ</t>
    </rPh>
    <rPh sb="229" eb="231">
      <t>ドウニュウ</t>
    </rPh>
    <rPh sb="231" eb="233">
      <t>ケントウ</t>
    </rPh>
    <phoneticPr fontId="2"/>
  </si>
  <si>
    <t>【削減目標達成のために講じる措置（発電施設関係）】</t>
    <rPh sb="1" eb="3">
      <t>サクゲン</t>
    </rPh>
    <rPh sb="3" eb="5">
      <t>モクヒョウ</t>
    </rPh>
    <rPh sb="5" eb="7">
      <t>タッセイ</t>
    </rPh>
    <rPh sb="11" eb="12">
      <t>コウ</t>
    </rPh>
    <rPh sb="14" eb="16">
      <t>ソチ</t>
    </rPh>
    <rPh sb="17" eb="19">
      <t>ハツデン</t>
    </rPh>
    <rPh sb="19" eb="21">
      <t>シセツ</t>
    </rPh>
    <rPh sb="21" eb="23">
      <t>カンケイ</t>
    </rPh>
    <phoneticPr fontId="2"/>
  </si>
  <si>
    <t>【削減目標達成のために講じる措置（その他施設関係）】</t>
    <rPh sb="19" eb="20">
      <t>タ</t>
    </rPh>
    <rPh sb="20" eb="22">
      <t>シセツ</t>
    </rPh>
    <rPh sb="22" eb="24">
      <t>カンケイ</t>
    </rPh>
    <phoneticPr fontId="2"/>
  </si>
  <si>
    <t>九電送配電</t>
    <phoneticPr fontId="2"/>
  </si>
  <si>
    <t>九州電力送配電(株)（温室効果ガス排出削減目標）</t>
    <rPh sb="0" eb="4">
      <t>キュウシュウデンリョク</t>
    </rPh>
    <rPh sb="4" eb="5">
      <t>ソウ</t>
    </rPh>
    <rPh sb="5" eb="7">
      <t>ハイデン</t>
    </rPh>
    <rPh sb="7" eb="10">
      <t>カブ</t>
    </rPh>
    <rPh sb="11" eb="13">
      <t>オンシツ</t>
    </rPh>
    <rPh sb="13" eb="15">
      <t>コウカ</t>
    </rPh>
    <rPh sb="17" eb="19">
      <t>ハイシュツ</t>
    </rPh>
    <rPh sb="19" eb="21">
      <t>サクゲン</t>
    </rPh>
    <rPh sb="21" eb="23">
      <t>モクヒョウ</t>
    </rPh>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</si>
  <si>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</si>
  <si>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r>
      <t>信越石英　株式会社</t>
    </r>
    <r>
      <rPr>
        <sz val="11"/>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</si>
  <si>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</si>
  <si>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</si>
  <si>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r>
      <t>（</t>
    </r>
    <r>
      <rPr>
        <sz val="11"/>
        <rFont val="ＭＳ Ｐゴシック"/>
        <family val="3"/>
        <charset val="128"/>
      </rPr>
      <t>310郵便局）</t>
    </r>
    <rPh sb="4" eb="7">
      <t>ユウビンキョク</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</si>
  <si>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</si>
  <si>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r>
      <t>①クールビズ及びウォームビズの実施　②クールビズ期間中（5～10月）におけるノー残業デー（毎週水曜日及び金曜日）の実施　③エアコンフィルターの清掃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⑦空調設備の利用時間短縮及び夏季冷房設定温度28℃、冬季の室内温度17℃以下での暖房運転の実施　⑧冷房運転時間8:30～17:15（時間外仕様19:00まで）　</t>
    </r>
    <r>
      <rPr>
        <sz val="11"/>
        <rFont val="ＭＳ Ｐゴシック"/>
        <family val="3"/>
        <charset val="128"/>
      </rPr>
      <t>⑨庁舎照明のLED化</t>
    </r>
    <rPh sb="71" eb="73">
      <t>セイソウ</t>
    </rPh>
    <rPh sb="156" eb="158">
      <t>タイチョウ</t>
    </rPh>
    <rPh sb="158" eb="159">
      <t>ジ</t>
    </rPh>
    <rPh sb="160" eb="162">
      <t>タイキザンギョウマイシュウスイヨウビオヨキンヨウビジッシチョウシャショウメイカゼンショクインシヨウコウシン</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</si>
  <si>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</si>
  <si>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r>
      <rPr>
        <sz val="11"/>
        <rFont val="ＭＳ Ｐゴシック"/>
        <family val="3"/>
        <charset val="128"/>
      </rPr>
      <t>東京都港区赤坂２－１１－７</t>
    </r>
    <rPh sb="0" eb="2">
      <t>トウキョウ</t>
    </rPh>
    <rPh sb="2" eb="3">
      <t>ト</t>
    </rPh>
    <rPh sb="3" eb="5">
      <t>ミナトク</t>
    </rPh>
    <rPh sb="5" eb="7">
      <t>アカサカ</t>
    </rPh>
    <phoneticPr fontId="2"/>
  </si>
  <si>
    <r>
      <t>①改善提案制度の運用による生産性の向上　②省エネ推進委員会による全社的な省エネ活動の計画及び実施　</t>
    </r>
    <r>
      <rPr>
        <sz val="11"/>
        <rFont val="ＭＳ Ｐゴシック"/>
        <family val="3"/>
        <charset val="128"/>
      </rPr>
      <t>③工場内のエア漏れ及び蒸気漏れ箇所の点検・補修</t>
    </r>
    <rPh sb="1" eb="3">
      <t>カイゼン</t>
    </rPh>
    <rPh sb="3" eb="5">
      <t>テイアン</t>
    </rPh>
    <rPh sb="5" eb="7">
      <t>セイド</t>
    </rPh>
    <rPh sb="8" eb="10">
      <t>ウンヨウ</t>
    </rPh>
    <rPh sb="13" eb="16">
      <t>セイサンセイ</t>
    </rPh>
    <rPh sb="17" eb="19">
      <t>コウジョウ</t>
    </rPh>
    <rPh sb="50" eb="53">
      <t>コウジョウナイ</t>
    </rPh>
    <rPh sb="56" eb="57">
      <t>モ</t>
    </rPh>
    <rPh sb="58" eb="59">
      <t>オヨ</t>
    </rPh>
    <rPh sb="60" eb="62">
      <t>ジョウキ</t>
    </rPh>
    <rPh sb="62" eb="63">
      <t>モ</t>
    </rPh>
    <rPh sb="64" eb="66">
      <t>カショ</t>
    </rPh>
    <rPh sb="67" eb="69">
      <t>テンケン</t>
    </rPh>
    <rPh sb="70" eb="72">
      <t>ホシュウ</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</si>
  <si>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</si>
  <si>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r>
      <t>（</t>
    </r>
    <r>
      <rPr>
        <sz val="11"/>
        <rFont val="ＭＳ Ｐゴシック"/>
        <family val="3"/>
        <charset val="128"/>
      </rPr>
      <t>１４店舗）</t>
    </r>
    <rPh sb="3" eb="5">
      <t>テンポ</t>
    </rPh>
    <phoneticPr fontId="2"/>
  </si>
  <si>
    <r>
      <t>食品・日用品スーパーとして長崎市内に</t>
    </r>
    <r>
      <rPr>
        <sz val="11"/>
        <rFont val="ＭＳ Ｐゴシック"/>
        <family val="3"/>
        <charset val="128"/>
      </rPr>
      <t>１４店舗を展開</t>
    </r>
    <rPh sb="0" eb="2">
      <t>ショクヒン</t>
    </rPh>
    <rPh sb="3" eb="6">
      <t>ニチヨウヒン</t>
    </rPh>
    <rPh sb="13" eb="16">
      <t>ナガサキシ</t>
    </rPh>
    <rPh sb="16" eb="17">
      <t>ナイ</t>
    </rPh>
    <phoneticPr fontId="2"/>
  </si>
  <si>
    <r>
      <t>（</t>
    </r>
    <r>
      <rPr>
        <sz val="11"/>
        <rFont val="ＭＳ Ｐゴシック"/>
        <family val="3"/>
        <charset val="128"/>
      </rPr>
      <t>２０店舗）</t>
    </r>
    <rPh sb="3" eb="5">
      <t>テンポ</t>
    </rPh>
    <phoneticPr fontId="2"/>
  </si>
  <si>
    <r>
      <t>食品スーパーマーケットとして長崎県内に</t>
    </r>
    <r>
      <rPr>
        <sz val="11"/>
        <rFont val="ＭＳ Ｐゴシック"/>
        <family val="3"/>
        <charset val="128"/>
      </rPr>
      <t>２０店舗・事業所を展開</t>
    </r>
    <rPh sb="0" eb="2">
      <t>ショクヒン</t>
    </rPh>
    <rPh sb="14" eb="17">
      <t>ナガサキケン</t>
    </rPh>
    <rPh sb="17" eb="18">
      <t>ナイ</t>
    </rPh>
    <rPh sb="21" eb="23">
      <t>テンポ</t>
    </rPh>
    <rPh sb="24" eb="27">
      <t>ジギョウショ</t>
    </rPh>
    <rPh sb="28" eb="30">
      <t>テンカイ</t>
    </rPh>
    <phoneticPr fontId="2"/>
  </si>
  <si>
    <r>
      <t>（</t>
    </r>
    <r>
      <rPr>
        <sz val="11"/>
        <rFont val="ＭＳ Ｐゴシック"/>
        <family val="3"/>
        <charset val="128"/>
      </rPr>
      <t>３営業所、145店舗）</t>
    </r>
    <rPh sb="2" eb="5">
      <t>エイギョウショ</t>
    </rPh>
    <rPh sb="9" eb="11">
      <t>テンポ</t>
    </rPh>
    <phoneticPr fontId="2"/>
  </si>
  <si>
    <r>
      <t>①店舗照明（</t>
    </r>
    <r>
      <rPr>
        <sz val="11"/>
        <rFont val="ＭＳ Ｐゴシック"/>
        <family val="3"/>
        <charset val="128"/>
      </rPr>
      <t>後方・事務所他）をLEDに更新　②省エネシステムによる適正な空調使用管理</t>
    </r>
    <rPh sb="1" eb="3">
      <t>テンポ</t>
    </rPh>
    <rPh sb="3" eb="5">
      <t>ショウメイ</t>
    </rPh>
    <rPh sb="6" eb="8">
      <t>コウホウ</t>
    </rPh>
    <rPh sb="9" eb="11">
      <t>ジム</t>
    </rPh>
    <rPh sb="11" eb="12">
      <t>ショ</t>
    </rPh>
    <rPh sb="12" eb="13">
      <t>ホカ</t>
    </rPh>
    <rPh sb="19" eb="21">
      <t>コウシン</t>
    </rPh>
    <rPh sb="23" eb="24">
      <t>ショウ</t>
    </rPh>
    <rPh sb="33" eb="35">
      <t>テキセイ</t>
    </rPh>
    <rPh sb="36" eb="40">
      <t>クウチョウシヨウ</t>
    </rPh>
    <rPh sb="40" eb="42">
      <t>カンリ</t>
    </rPh>
    <phoneticPr fontId="2"/>
  </si>
  <si>
    <r>
      <t>（</t>
    </r>
    <r>
      <rPr>
        <sz val="11"/>
        <rFont val="ＭＳ Ｐゴシック"/>
        <family val="3"/>
        <charset val="128"/>
      </rPr>
      <t>40店舗）</t>
    </r>
    <rPh sb="3" eb="5">
      <t>テンポ</t>
    </rPh>
    <phoneticPr fontId="2"/>
  </si>
  <si>
    <r>
      <t>県内にドラッグストアを</t>
    </r>
    <r>
      <rPr>
        <sz val="11"/>
        <rFont val="ＭＳ Ｐゴシック"/>
        <family val="3"/>
        <charset val="128"/>
      </rPr>
      <t>42店舗展開</t>
    </r>
    <rPh sb="0" eb="2">
      <t>ケンナイ</t>
    </rPh>
    <rPh sb="13" eb="15">
      <t>テンポ</t>
    </rPh>
    <rPh sb="15" eb="17">
      <t>テンカイ</t>
    </rPh>
    <phoneticPr fontId="2"/>
  </si>
  <si>
    <r>
      <t>ホームセンター、家具小売店舗として県内に</t>
    </r>
    <r>
      <rPr>
        <sz val="11"/>
        <rFont val="ＭＳ Ｐゴシック"/>
        <family val="3"/>
        <charset val="128"/>
      </rPr>
      <t>24店舗展開中</t>
    </r>
    <rPh sb="8" eb="10">
      <t>カグ</t>
    </rPh>
    <rPh sb="10" eb="12">
      <t>コウリ</t>
    </rPh>
    <rPh sb="12" eb="14">
      <t>テンポ</t>
    </rPh>
    <rPh sb="17" eb="19">
      <t>ケンナイ</t>
    </rPh>
    <rPh sb="22" eb="24">
      <t>テンポ</t>
    </rPh>
    <rPh sb="24" eb="26">
      <t>テンカイ</t>
    </rPh>
    <rPh sb="26" eb="27">
      <t>チュウ</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</si>
  <si>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</si>
  <si>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</si>
  <si>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</si>
  <si>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</si>
  <si>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①ISO14001環境システムの継続的運用と強化実施　②多能工化、多技能工化の推進による生産効率UP　③生産ラインよせ止め稼動実施にて効率化追求　④ライン突発停止の削減　⑤</t>
    </r>
    <r>
      <rPr>
        <sz val="11"/>
        <rFont val="ＭＳ Ｐゴシック"/>
        <family val="3"/>
        <charset val="128"/>
      </rPr>
      <t>受注減によるライン間の応援体制を強化しエネルギー効率UPと集約生産実施にて無駄の削減</t>
    </r>
    <rPh sb="9" eb="11">
      <t>カンキョウ</t>
    </rPh>
    <rPh sb="16" eb="19">
      <t>ケイゾクテキ</t>
    </rPh>
    <rPh sb="19" eb="21">
      <t>ウンヨウ</t>
    </rPh>
    <rPh sb="22" eb="24">
      <t>キョウカ</t>
    </rPh>
    <rPh sb="24" eb="26">
      <t>ジッシ</t>
    </rPh>
    <rPh sb="28" eb="30">
      <t>タノウ</t>
    </rPh>
    <rPh sb="30" eb="31">
      <t>コウ</t>
    </rPh>
    <rPh sb="31" eb="32">
      <t>カ</t>
    </rPh>
    <rPh sb="33" eb="34">
      <t>タ</t>
    </rPh>
    <rPh sb="34" eb="36">
      <t>ギノウ</t>
    </rPh>
    <rPh sb="36" eb="37">
      <t>コウ</t>
    </rPh>
    <rPh sb="37" eb="38">
      <t>カ</t>
    </rPh>
    <rPh sb="39" eb="41">
      <t>スイシン</t>
    </rPh>
    <rPh sb="44" eb="46">
      <t>セイサン</t>
    </rPh>
    <rPh sb="46" eb="48">
      <t>コウリツ</t>
    </rPh>
    <rPh sb="52" eb="54">
      <t>セイサン</t>
    </rPh>
    <rPh sb="59" eb="60">
      <t>ト</t>
    </rPh>
    <rPh sb="61" eb="63">
      <t>カドウ</t>
    </rPh>
    <rPh sb="63" eb="65">
      <t>ジッシ</t>
    </rPh>
    <rPh sb="67" eb="70">
      <t>コウリツカ</t>
    </rPh>
    <rPh sb="70" eb="72">
      <t>ツイキュウ</t>
    </rPh>
    <rPh sb="77" eb="79">
      <t>トッパツ</t>
    </rPh>
    <rPh sb="79" eb="81">
      <t>テイシ</t>
    </rPh>
    <rPh sb="82" eb="84">
      <t>サクゲン</t>
    </rPh>
    <rPh sb="115" eb="117">
      <t>シュウヤク</t>
    </rPh>
    <rPh sb="117" eb="119">
      <t>セイサン</t>
    </rPh>
    <rPh sb="119" eb="121">
      <t>ジッシ</t>
    </rPh>
    <rPh sb="123" eb="125">
      <t>ムダ</t>
    </rPh>
    <rPh sb="126" eb="128">
      <t>サクゲン</t>
    </rPh>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</si>
  <si>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</si>
  <si>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r>
      <t>①大型空調機</t>
    </r>
    <r>
      <rPr>
        <sz val="11"/>
        <rFont val="ＭＳ Ｐゴシック"/>
        <family val="3"/>
        <charset val="128"/>
      </rPr>
      <t>やコンプレッサーの更新　②工場照明の一部をLEDに変更　③生産性改善</t>
    </r>
    <rPh sb="1" eb="3">
      <t>オオガタ</t>
    </rPh>
    <rPh sb="3" eb="6">
      <t>クウチョウキ</t>
    </rPh>
    <rPh sb="15" eb="17">
      <t>コウシン</t>
    </rPh>
    <rPh sb="19" eb="21">
      <t>コウジョウ</t>
    </rPh>
    <rPh sb="21" eb="23">
      <t>ショウメイ</t>
    </rPh>
    <rPh sb="24" eb="26">
      <t>イチブ</t>
    </rPh>
    <rPh sb="31" eb="33">
      <t>ヘンコウ</t>
    </rPh>
    <rPh sb="35" eb="38">
      <t>セイサンセイ</t>
    </rPh>
    <rPh sb="38" eb="40">
      <t>カイゼン</t>
    </rPh>
    <phoneticPr fontId="2"/>
  </si>
  <si>
    <r>
      <t>株式会社　バルカー・エフエフティ</t>
    </r>
    <r>
      <rPr>
        <sz val="11"/>
        <rFont val="ＭＳ Ｐゴシック"/>
        <family val="3"/>
        <charset val="128"/>
      </rPr>
      <t>（長崎工場）</t>
    </r>
    <rPh sb="17" eb="21">
      <t>ナガサキコウジョウ</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</si>
  <si>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</si>
  <si>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r>
      <rPr>
        <sz val="11"/>
        <rFont val="ＭＳ Ｐゴシック"/>
        <family val="3"/>
        <charset val="128"/>
      </rPr>
      <t>三菱パワー　株式会社　長崎工場</t>
    </r>
    <rPh sb="0" eb="2">
      <t>ミツビシ</t>
    </rPh>
    <rPh sb="6" eb="10">
      <t>カブシキガイシャ</t>
    </rPh>
    <rPh sb="11" eb="15">
      <t>ナガサキコウジョウ</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</si>
  <si>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</si>
  <si>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r>
      <t>総合機器メーカーとして、県内５工場、研究所</t>
    </r>
    <r>
      <rPr>
        <sz val="11"/>
        <rFont val="ＭＳ Ｐゴシック"/>
        <family val="3"/>
        <charset val="128"/>
      </rPr>
      <t>２ヶ所を展開</t>
    </r>
    <rPh sb="0" eb="2">
      <t>ソウゴウ</t>
    </rPh>
    <rPh sb="2" eb="4">
      <t>キキ</t>
    </rPh>
    <rPh sb="12" eb="14">
      <t>ケンナイ</t>
    </rPh>
    <rPh sb="15" eb="17">
      <t>コウジョウ</t>
    </rPh>
    <rPh sb="18" eb="21">
      <t>ケンキュウショ</t>
    </rPh>
    <rPh sb="23" eb="24">
      <t>ショ</t>
    </rPh>
    <rPh sb="25" eb="27">
      <t>テンカイ</t>
    </rPh>
    <phoneticPr fontId="2"/>
  </si>
  <si>
    <r>
      <rPr>
        <sz val="11"/>
        <rFont val="ＭＳ Ｐゴシック"/>
        <family val="3"/>
        <charset val="128"/>
      </rPr>
      <t>佐世保ハウステンボス地区熱供給事業</t>
    </r>
    <rPh sb="0" eb="3">
      <t>サセボ</t>
    </rPh>
    <rPh sb="10" eb="12">
      <t>チク</t>
    </rPh>
    <rPh sb="12" eb="15">
      <t>ネツキョウキュウ</t>
    </rPh>
    <rPh sb="15" eb="17">
      <t>ジギョウ</t>
    </rPh>
    <phoneticPr fontId="2"/>
  </si>
  <si>
    <r>
      <t>105-</t>
    </r>
    <r>
      <rPr>
        <sz val="11"/>
        <rFont val="ＭＳ Ｐゴシック"/>
        <family val="3"/>
        <charset val="128"/>
      </rPr>
      <t>7529</t>
    </r>
    <phoneticPr fontId="2"/>
  </si>
  <si>
    <r>
      <t>東京都港区</t>
    </r>
    <r>
      <rPr>
        <sz val="11"/>
        <rFont val="ＭＳ Ｐゴシック"/>
        <family val="3"/>
        <charset val="128"/>
      </rPr>
      <t>海岸１－７－１</t>
    </r>
    <rPh sb="0" eb="3">
      <t>トウキョウト</t>
    </rPh>
    <rPh sb="3" eb="5">
      <t>ミナトク</t>
    </rPh>
    <rPh sb="5" eb="7">
      <t>カイガン</t>
    </rPh>
    <phoneticPr fontId="2"/>
  </si>
  <si>
    <r>
      <t>（</t>
    </r>
    <r>
      <rPr>
        <sz val="11"/>
        <rFont val="ＭＳ Ｐゴシック"/>
        <family val="3"/>
        <charset val="128"/>
      </rPr>
      <t>202店舗、１本部事務所）</t>
    </r>
    <rPh sb="4" eb="6">
      <t>テンポ</t>
    </rPh>
    <rPh sb="8" eb="10">
      <t>ホンブ</t>
    </rPh>
    <rPh sb="10" eb="12">
      <t>ジム</t>
    </rPh>
    <rPh sb="12" eb="13">
      <t>ショ</t>
    </rPh>
    <phoneticPr fontId="2"/>
  </si>
  <si>
    <r>
      <t>①店舗への省エネ活動の啓蒙（省エネ動画配信）　②</t>
    </r>
    <r>
      <rPr>
        <sz val="11"/>
        <rFont val="ＭＳ Ｐゴシック"/>
        <family val="3"/>
        <charset val="128"/>
      </rPr>
      <t>最新の省エネ性能が高い設備に更新（対象店舗のみ）LED照明10店舗、IHフライヤー更新12店舗、冷設設備更新27店舗、太陽光パネルを設置（R3年3月末現在124店舗）</t>
    </r>
    <rPh sb="1" eb="3">
      <t>テンポ</t>
    </rPh>
    <rPh sb="5" eb="6">
      <t>ショウ</t>
    </rPh>
    <rPh sb="8" eb="10">
      <t>カツドウ</t>
    </rPh>
    <rPh sb="11" eb="13">
      <t>ケイモウ</t>
    </rPh>
    <rPh sb="14" eb="15">
      <t>ショウ</t>
    </rPh>
    <rPh sb="17" eb="19">
      <t>ドウガ</t>
    </rPh>
    <rPh sb="19" eb="21">
      <t>ハイシン</t>
    </rPh>
    <rPh sb="65" eb="67">
      <t>コウシン</t>
    </rPh>
    <rPh sb="69" eb="71">
      <t>テンポ</t>
    </rPh>
    <rPh sb="76" eb="78">
      <t>コウシン</t>
    </rPh>
    <rPh sb="83" eb="86">
      <t>タイヨウコウ</t>
    </rPh>
    <rPh sb="90" eb="92">
      <t>セッチ</t>
    </rPh>
    <rPh sb="95" eb="96">
      <t>ネン</t>
    </rPh>
    <rPh sb="97" eb="98">
      <t>ガツ</t>
    </rPh>
    <rPh sb="98" eb="99">
      <t>マツ</t>
    </rPh>
    <rPh sb="99" eb="101">
      <t>ゲンザイ</t>
    </rPh>
    <rPh sb="104" eb="106">
      <t>テンポ</t>
    </rPh>
    <phoneticPr fontId="2"/>
  </si>
  <si>
    <r>
      <t>（</t>
    </r>
    <r>
      <rPr>
        <sz val="11"/>
        <rFont val="ＭＳ Ｐゴシック"/>
        <family val="3"/>
        <charset val="128"/>
      </rPr>
      <t>116店舗等）</t>
    </r>
    <rPh sb="4" eb="6">
      <t>テンポ</t>
    </rPh>
    <rPh sb="6" eb="7">
      <t>トウ</t>
    </rPh>
    <phoneticPr fontId="2"/>
  </si>
  <si>
    <r>
      <t>①1階</t>
    </r>
    <r>
      <rPr>
        <sz val="11"/>
        <rFont val="ＭＳ Ｐゴシック"/>
        <family val="3"/>
        <charset val="128"/>
      </rPr>
      <t>テナントの空調（エアコン）の一部更新　②　電球類のＬＥＤへの変換を計画的に行っている　③デマンド監視を強化しピークカットと節電協力を指示</t>
    </r>
    <rPh sb="2" eb="3">
      <t>カイ</t>
    </rPh>
    <rPh sb="8" eb="10">
      <t>クウチョウ</t>
    </rPh>
    <rPh sb="17" eb="19">
      <t>イチブ</t>
    </rPh>
    <rPh sb="19" eb="21">
      <t>コウシン</t>
    </rPh>
    <rPh sb="24" eb="26">
      <t>デンキュウ</t>
    </rPh>
    <rPh sb="26" eb="27">
      <t>ルイ</t>
    </rPh>
    <rPh sb="33" eb="35">
      <t>ヘンカン</t>
    </rPh>
    <rPh sb="36" eb="39">
      <t>ケイカクテキ</t>
    </rPh>
    <rPh sb="40" eb="41">
      <t>オコナ</t>
    </rPh>
    <rPh sb="51" eb="53">
      <t>カンシ</t>
    </rPh>
    <rPh sb="54" eb="55">
      <t>ツヨシ</t>
    </rPh>
    <rPh sb="55" eb="56">
      <t>カ</t>
    </rPh>
    <rPh sb="64" eb="66">
      <t>セツデン</t>
    </rPh>
    <rPh sb="66" eb="68">
      <t>キョウリョク</t>
    </rPh>
    <rPh sb="69" eb="71">
      <t>シジ</t>
    </rPh>
    <phoneticPr fontId="2"/>
  </si>
  <si>
    <r>
      <t>九州を中心に</t>
    </r>
    <r>
      <rPr>
        <sz val="11"/>
        <rFont val="ＭＳ Ｐゴシック"/>
        <family val="3"/>
        <charset val="128"/>
      </rPr>
      <t>15店舗（長崎県内８店舗）の遊技場を運営</t>
    </r>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</si>
  <si>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r>
      <t>①省エネルギータイプの空調機器の導入　②</t>
    </r>
    <r>
      <rPr>
        <sz val="11"/>
        <rFont val="ＭＳ Ｐゴシック"/>
        <family val="3"/>
        <charset val="128"/>
      </rPr>
      <t>高効率変圧器への更新　③LED照明器具への更新　④学生・教職員へ省エネ推進活動の周知徹底</t>
    </r>
    <rPh sb="1" eb="2">
      <t>ショウ</t>
    </rPh>
    <rPh sb="11" eb="13">
      <t>クウチョウ</t>
    </rPh>
    <rPh sb="13" eb="14">
      <t>キ</t>
    </rPh>
    <rPh sb="14" eb="15">
      <t>キ</t>
    </rPh>
    <rPh sb="16" eb="18">
      <t>ドウニュウ</t>
    </rPh>
    <rPh sb="20" eb="23">
      <t>コウコウリツ</t>
    </rPh>
    <rPh sb="23" eb="26">
      <t>ヘンアツキ</t>
    </rPh>
    <rPh sb="28" eb="30">
      <t>コウシン</t>
    </rPh>
    <rPh sb="45" eb="47">
      <t>ガクセイ</t>
    </rPh>
    <rPh sb="48" eb="51">
      <t>キョウショクイン</t>
    </rPh>
    <rPh sb="52" eb="53">
      <t>ショウ</t>
    </rPh>
    <rPh sb="55" eb="57">
      <t>スイシン</t>
    </rPh>
    <rPh sb="57" eb="59">
      <t>カツドウ</t>
    </rPh>
    <rPh sb="60" eb="62">
      <t>シュウチ</t>
    </rPh>
    <rPh sb="62" eb="64">
      <t>テッテイ</t>
    </rPh>
    <phoneticPr fontId="2"/>
  </si>
  <si>
    <r>
      <t>病院</t>
    </r>
    <r>
      <rPr>
        <sz val="11"/>
        <rFont val="ＭＳ Ｐゴシック"/>
        <family val="3"/>
        <charset val="128"/>
      </rPr>
      <t>（長崎労災病院）</t>
    </r>
    <rPh sb="0" eb="2">
      <t>ビョウイン</t>
    </rPh>
    <rPh sb="3" eb="5">
      <t>ナガサキ</t>
    </rPh>
    <rPh sb="5" eb="7">
      <t>ロウサイ</t>
    </rPh>
    <rPh sb="7" eb="9">
      <t>ビョウイン</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</si>
  <si>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</si>
  <si>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除害装置稼働最適化による省エネ化</t>
    <phoneticPr fontId="2"/>
  </si>
  <si>
    <t>省エネタイプ　チラー導入</t>
    <rPh sb="8" eb="10">
      <t>ドウニュウ</t>
    </rPh>
    <phoneticPr fontId="2"/>
  </si>
  <si>
    <t>省エネタイプ　ポンプ導入</t>
    <rPh sb="0" eb="1">
      <t>ショウ</t>
    </rPh>
    <rPh sb="10" eb="12">
      <t>ドウニュウ</t>
    </rPh>
    <phoneticPr fontId="2"/>
  </si>
  <si>
    <t>排気ライン見直しによる省エネ化</t>
    <rPh sb="0" eb="2">
      <t>ハイキ</t>
    </rPh>
    <rPh sb="5" eb="7">
      <t>ミナオ</t>
    </rPh>
    <rPh sb="11" eb="12">
      <t>ショウ</t>
    </rPh>
    <rPh sb="14" eb="15">
      <t>カ</t>
    </rPh>
    <phoneticPr fontId="2"/>
  </si>
  <si>
    <t>除害仕様見直しによる省エネ</t>
    <rPh sb="0" eb="2">
      <t>ジョガイ</t>
    </rPh>
    <rPh sb="2" eb="6">
      <t>シヨウミナオ</t>
    </rPh>
    <rPh sb="10" eb="11">
      <t>ショウ</t>
    </rPh>
    <phoneticPr fontId="2"/>
  </si>
  <si>
    <t>LED照明へ変更による省エネ化</t>
    <rPh sb="3" eb="5">
      <t>ショウメイ</t>
    </rPh>
    <rPh sb="6" eb="8">
      <t>ヘンコウ</t>
    </rPh>
    <rPh sb="11" eb="12">
      <t>ショウ</t>
    </rPh>
    <rPh sb="14" eb="15">
      <t>カ</t>
    </rPh>
    <phoneticPr fontId="2"/>
  </si>
  <si>
    <t>設備仕様見直しによる電力削減</t>
    <rPh sb="0" eb="2">
      <t>セツビ</t>
    </rPh>
    <rPh sb="2" eb="4">
      <t>シヨウ</t>
    </rPh>
    <rPh sb="4" eb="6">
      <t>ミナオ</t>
    </rPh>
    <rPh sb="10" eb="12">
      <t>デンリョク</t>
    </rPh>
    <rPh sb="12" eb="14">
      <t>サクゲン</t>
    </rPh>
    <phoneticPr fontId="2"/>
  </si>
  <si>
    <t>ファシリティ施設見直しによる省エネ化</t>
    <rPh sb="6" eb="8">
      <t>シセツ</t>
    </rPh>
    <rPh sb="8" eb="10">
      <t>ミナオ</t>
    </rPh>
    <rPh sb="14" eb="15">
      <t>ショウ</t>
    </rPh>
    <rPh sb="17" eb="1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</si>
</sst>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Red]\(#,##0.0\)"/>
    <numFmt numFmtId="177" formatCode="#,##0_);[Red]\(#,##0\)"/>
    <numFmt numFmtId="178" formatCode="0.0%"/>
    <numFmt numFmtId="179" formatCode="#,##0.00_);[Red]\(#,##0.00\)"/>
    <numFmt numFmtId="180" formatCode="#,##0.0;[Red]\-#,##0.0"/>
    <numFmt numFmtId="181" formatCode="00"/>
    <numFmt numFmtId="182" formatCode="#,##0.00000_);[Red]\(#,##0.00000\)"/>
    <numFmt numFmtId="183" formatCode="#,##0.0000_);[Red]\(#,##0.0000\)"/>
    <numFmt numFmtId="184" formatCode="#,##0.000_);[Red]\(#,##0.000\)"/>
    <numFmt numFmtId="185" formatCode="0.00_ "/>
    <numFmt numFmtId="186" formatCode="0.000"/>
    <numFmt numFmtId="187" formatCode="0.0000"/>
    <numFmt numFmtId="188" formatCode="0.0"/>
    <numFmt numFmtId="189" formatCode="#,##0.000"/>
    <numFmt numFmtId="190" formatCode="#,##0.000000_);[Red]\(#,##0.000000\)"/>
    <numFmt numFmtId="191" formatCode="0.00000_);[Red]\(0.00000\)"/>
    <numFmt numFmtId="192" formatCode="0.00000"/>
    <numFmt numFmtId="193" formatCode="0.0_ "/>
    <numFmt numFmtId="194" formatCode="0_);[Red]\(0\)"/>
    <numFmt numFmtId="195" formatCode="0.000_ "/>
    <numFmt numFmtId="196" formatCode="0.0_);[Red]\(0.0\)"/>
    <numFmt numFmtId="197" formatCode="0_ "/>
    <numFmt numFmtId="198" formatCode="#,##0.0_ "/>
  </numFmts>
  <fonts count="13">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u/>
      <sz val="11"/>
      <color indexed="12"/>
      <name val="ＭＳ Ｐゴシック"/>
      <family val="3"/>
      <charset val="128"/>
    </font>
    <font>
      <sz val="10"/>
      <name val="ＭＳ Ｐゴシック"/>
      <family val="3"/>
      <charset val="128"/>
    </font>
    <font>
      <sz val="11"/>
      <color indexed="81"/>
      <name val="ＭＳ Ｐゴシック"/>
      <family val="3"/>
      <charset val="128"/>
    </font>
    <font>
      <sz val="9"/>
      <name val="ＭＳ Ｐゴシック"/>
      <family val="3"/>
      <charset val="128"/>
    </font>
    <font>
      <b/>
      <sz val="11"/>
      <name val="ＭＳ Ｐゴシック"/>
      <family val="3"/>
      <charset val="128"/>
    </font>
    <font>
      <b/>
      <sz val="9"/>
      <color indexed="81"/>
      <name val="MS P ゴシック"/>
      <family val="3"/>
      <charset val="128"/>
    </font>
    <font>
      <sz val="11"/>
      <color rgb="FFFF0000"/>
      <name val="ＭＳ Ｐゴシック"/>
      <family val="3"/>
      <charset val="128"/>
    </font>
    <font>
      <sz val="12"/>
      <name val="ＭＳ Ｐゴシック"/>
      <family val="3"/>
      <charset val="128"/>
    </font>
    <font>
      <u/>
      <sz val="11"/>
      <color rgb="FF0070C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27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49" fontId="0" fillId="2" borderId="1" xfId="0" applyNumberFormat="1" applyFill="1" applyBorder="1" applyAlignment="1">
      <alignment horizontal="center" vertical="center"/>
    </xf>
    <xf numFmtId="176" fontId="0" fillId="0" borderId="0" xfId="0" applyNumberFormat="1">
      <alignment vertical="center"/>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ill="1">
      <alignment vertical="center"/>
    </xf>
    <xf numFmtId="176" fontId="0" fillId="0" borderId="1" xfId="0" applyNumberFormat="1" applyFill="1" applyBorder="1" applyAlignment="1">
      <alignment vertical="center" wrapText="1"/>
    </xf>
    <xf numFmtId="182" fontId="0" fillId="0" borderId="1" xfId="1" applyNumberFormat="1" applyFont="1" applyFill="1" applyBorder="1" applyAlignment="1">
      <alignment vertical="center" wrapText="1"/>
    </xf>
    <xf numFmtId="38" fontId="0" fillId="0" borderId="1" xfId="1" applyFont="1" applyFill="1" applyBorder="1" applyAlignment="1">
      <alignment vertical="center" wrapText="1"/>
    </xf>
    <xf numFmtId="176" fontId="0" fillId="0" borderId="0" xfId="0" applyNumberFormat="1" applyFill="1">
      <alignment vertical="center"/>
    </xf>
    <xf numFmtId="178" fontId="0" fillId="0" borderId="1" xfId="0" applyNumberFormat="1" applyFill="1" applyBorder="1" applyAlignment="1">
      <alignment horizontal="right" vertical="center" wrapText="1"/>
    </xf>
    <xf numFmtId="176" fontId="1" fillId="0" borderId="1" xfId="1" applyNumberFormat="1" applyFill="1" applyBorder="1" applyAlignment="1">
      <alignment vertical="center" wrapText="1"/>
    </xf>
    <xf numFmtId="178" fontId="0" fillId="0" borderId="1" xfId="0" applyNumberFormat="1" applyFill="1" applyBorder="1" applyAlignment="1">
      <alignment horizontal="center" vertical="center" wrapText="1"/>
    </xf>
    <xf numFmtId="183" fontId="1" fillId="0" borderId="1" xfId="1" applyNumberFormat="1" applyFill="1" applyBorder="1" applyAlignment="1">
      <alignment vertical="center" wrapText="1"/>
    </xf>
    <xf numFmtId="0" fontId="0" fillId="0" borderId="1" xfId="0" applyNumberFormat="1" applyFill="1" applyBorder="1">
      <alignment vertical="center"/>
    </xf>
    <xf numFmtId="176" fontId="0" fillId="0" borderId="1" xfId="1" applyNumberFormat="1" applyFont="1" applyFill="1" applyBorder="1" applyAlignment="1">
      <alignment vertical="center" wrapText="1"/>
    </xf>
    <xf numFmtId="0" fontId="0" fillId="0" borderId="1" xfId="0" applyFill="1" applyBorder="1">
      <alignment vertical="center"/>
    </xf>
    <xf numFmtId="179" fontId="0" fillId="0" borderId="1" xfId="0" applyNumberFormat="1" applyFill="1" applyBorder="1">
      <alignment vertical="center"/>
    </xf>
    <xf numFmtId="178" fontId="0" fillId="0" borderId="1" xfId="0" applyNumberFormat="1" applyFill="1" applyBorder="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4" fillId="0" borderId="0" xfId="2" applyAlignment="1" applyProtection="1">
      <alignment vertical="center"/>
    </xf>
    <xf numFmtId="0" fontId="0" fillId="0" borderId="1" xfId="0" applyBorder="1" applyAlignment="1">
      <alignment horizontal="center" vertical="center"/>
    </xf>
    <xf numFmtId="0" fontId="0" fillId="0" borderId="1" xfId="0" applyBorder="1">
      <alignment vertical="center"/>
    </xf>
    <xf numFmtId="9"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38" fontId="0" fillId="0" borderId="1" xfId="1" applyFont="1" applyBorder="1">
      <alignment vertical="center"/>
    </xf>
    <xf numFmtId="0" fontId="0" fillId="0" borderId="3" xfId="0" applyBorder="1">
      <alignment vertical="center"/>
    </xf>
    <xf numFmtId="0" fontId="8" fillId="0" borderId="0" xfId="0" applyFont="1">
      <alignment vertical="center"/>
    </xf>
    <xf numFmtId="0" fontId="0" fillId="0" borderId="4" xfId="0" applyBorder="1">
      <alignment vertical="center"/>
    </xf>
    <xf numFmtId="3" fontId="0" fillId="0" borderId="2" xfId="0" applyNumberFormat="1" applyBorder="1">
      <alignment vertical="center"/>
    </xf>
    <xf numFmtId="0" fontId="0" fillId="0" borderId="5" xfId="0" applyBorder="1">
      <alignment vertical="center"/>
    </xf>
    <xf numFmtId="0" fontId="0" fillId="0" borderId="8" xfId="0" applyBorder="1">
      <alignment vertical="center"/>
    </xf>
    <xf numFmtId="10" fontId="0" fillId="0" borderId="8" xfId="0" applyNumberFormat="1" applyBorder="1">
      <alignment vertical="center"/>
    </xf>
    <xf numFmtId="0" fontId="0" fillId="0" borderId="0" xfId="0" applyBorder="1">
      <alignment vertical="center"/>
    </xf>
    <xf numFmtId="10" fontId="0" fillId="0" borderId="0" xfId="0" applyNumberFormat="1" applyBorder="1">
      <alignment vertical="center"/>
    </xf>
    <xf numFmtId="0" fontId="0" fillId="0" borderId="1" xfId="0" applyNumberFormat="1" applyBorder="1">
      <alignment vertical="center"/>
    </xf>
    <xf numFmtId="49" fontId="0" fillId="0" borderId="0" xfId="0" applyNumberFormat="1" applyFill="1" applyAlignment="1">
      <alignment horizontal="right" vertical="center"/>
    </xf>
    <xf numFmtId="0" fontId="0" fillId="0" borderId="0" xfId="0" applyAlignment="1">
      <alignment horizontal="right" vertical="center"/>
    </xf>
    <xf numFmtId="0" fontId="0" fillId="0" borderId="1" xfId="0" applyBorder="1" applyAlignment="1">
      <alignment vertical="center" wrapText="1"/>
    </xf>
    <xf numFmtId="187" fontId="0" fillId="0" borderId="1" xfId="0" applyNumberFormat="1" applyBorder="1">
      <alignment vertical="center"/>
    </xf>
    <xf numFmtId="0" fontId="0" fillId="0" borderId="0" xfId="0" applyAlignment="1">
      <alignment horizontal="left" vertical="center" wrapText="1"/>
    </xf>
    <xf numFmtId="178" fontId="0" fillId="0" borderId="0" xfId="0" applyNumberFormat="1" applyBorder="1">
      <alignment vertical="center"/>
    </xf>
    <xf numFmtId="10" fontId="0" fillId="0" borderId="7" xfId="0" applyNumberFormat="1" applyBorder="1">
      <alignment vertical="center"/>
    </xf>
    <xf numFmtId="189" fontId="0" fillId="0" borderId="2"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185" fontId="0" fillId="0" borderId="1" xfId="0" applyNumberFormat="1" applyFont="1" applyFill="1" applyBorder="1" applyAlignment="1">
      <alignment horizontal="right" vertical="center" wrapText="1"/>
    </xf>
    <xf numFmtId="0" fontId="0" fillId="0" borderId="1" xfId="0" applyBorder="1" applyAlignment="1">
      <alignment horizontal="right" vertical="center"/>
    </xf>
    <xf numFmtId="178" fontId="0" fillId="0" borderId="1" xfId="0" applyNumberFormat="1" applyBorder="1" applyAlignment="1">
      <alignment horizontal="right" vertical="center"/>
    </xf>
    <xf numFmtId="178" fontId="0" fillId="0" borderId="2" xfId="0" applyNumberFormat="1" applyBorder="1" applyAlignment="1">
      <alignment horizontal="right" vertical="center"/>
    </xf>
    <xf numFmtId="180" fontId="0" fillId="0" borderId="1" xfId="1" applyNumberFormat="1" applyFont="1" applyBorder="1">
      <alignment vertical="center"/>
    </xf>
    <xf numFmtId="178" fontId="0" fillId="0" borderId="0" xfId="0" applyNumberFormat="1">
      <alignment vertical="center"/>
    </xf>
    <xf numFmtId="180" fontId="0" fillId="0" borderId="1" xfId="1" applyNumberFormat="1" applyFont="1" applyFill="1" applyBorder="1" applyAlignment="1">
      <alignment vertical="center" wrapText="1"/>
    </xf>
    <xf numFmtId="2" fontId="0" fillId="0" borderId="1" xfId="0" applyNumberFormat="1" applyBorder="1">
      <alignment vertical="center"/>
    </xf>
    <xf numFmtId="0" fontId="0" fillId="0" borderId="0" xfId="0" applyAlignment="1">
      <alignment horizontal="left" vertical="center"/>
    </xf>
    <xf numFmtId="0" fontId="0" fillId="0" borderId="1" xfId="0" applyBorder="1" applyAlignment="1">
      <alignment horizontal="center" vertical="center"/>
    </xf>
    <xf numFmtId="178" fontId="0" fillId="0" borderId="0" xfId="0" applyNumberFormat="1" applyFill="1" applyBorder="1" applyAlignment="1">
      <alignment vertical="center" wrapText="1"/>
    </xf>
    <xf numFmtId="38" fontId="0" fillId="0" borderId="10" xfId="1" applyFont="1" applyBorder="1">
      <alignment vertical="center"/>
    </xf>
    <xf numFmtId="0" fontId="0" fillId="0" borderId="1" xfId="2" applyFont="1" applyFill="1" applyBorder="1" applyAlignment="1" applyProtection="1">
      <alignment horizontal="left" vertical="center" wrapText="1"/>
    </xf>
    <xf numFmtId="178" fontId="0" fillId="0" borderId="1" xfId="1" applyNumberFormat="1" applyFont="1" applyBorder="1">
      <alignment vertical="center"/>
    </xf>
    <xf numFmtId="0" fontId="0" fillId="0" borderId="1" xfId="0" applyBorder="1" applyAlignment="1">
      <alignment horizontal="center" vertical="center"/>
    </xf>
    <xf numFmtId="3" fontId="0" fillId="0" borderId="2" xfId="0" applyNumberFormat="1" applyBorder="1" applyAlignment="1">
      <alignment horizontal="center" vertical="center"/>
    </xf>
    <xf numFmtId="0" fontId="0" fillId="2" borderId="1" xfId="0" applyFill="1" applyBorder="1" applyAlignment="1">
      <alignment horizontal="center" vertical="center"/>
    </xf>
    <xf numFmtId="0" fontId="0" fillId="4" borderId="1" xfId="0" applyFont="1" applyFill="1" applyBorder="1" applyAlignment="1">
      <alignment vertical="center" wrapText="1"/>
    </xf>
    <xf numFmtId="0" fontId="0" fillId="0" borderId="1" xfId="0" applyBorder="1" applyAlignment="1">
      <alignment horizontal="center" vertical="center"/>
    </xf>
    <xf numFmtId="187" fontId="0" fillId="0" borderId="1" xfId="0" applyNumberFormat="1" applyFill="1" applyBorder="1" applyAlignment="1">
      <alignment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indent="1"/>
    </xf>
    <xf numFmtId="0" fontId="0" fillId="0" borderId="1" xfId="0" applyNumberFormat="1" applyFont="1" applyFill="1" applyBorder="1" applyAlignment="1">
      <alignment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vertical="center"/>
    </xf>
    <xf numFmtId="0" fontId="0" fillId="0" borderId="0" xfId="0" applyFill="1" applyBorder="1" applyAlignment="1">
      <alignment vertical="center"/>
    </xf>
    <xf numFmtId="0" fontId="0" fillId="0" borderId="3" xfId="0" applyBorder="1" applyAlignment="1">
      <alignment vertical="center"/>
    </xf>
    <xf numFmtId="0" fontId="0" fillId="0" borderId="0" xfId="0" applyBorder="1" applyAlignment="1">
      <alignment vertical="center"/>
    </xf>
    <xf numFmtId="178" fontId="0" fillId="0" borderId="0" xfId="3" applyNumberFormat="1" applyFont="1">
      <alignment vertical="center"/>
    </xf>
    <xf numFmtId="0" fontId="0" fillId="0" borderId="0" xfId="0" applyBorder="1" applyAlignment="1">
      <alignment horizontal="right" vertical="center"/>
    </xf>
    <xf numFmtId="0" fontId="0" fillId="0" borderId="12"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9" fontId="0" fillId="0" borderId="1" xfId="0" applyNumberFormat="1" applyBorder="1" applyAlignment="1">
      <alignment horizontal="center" vertical="center" shrinkToFit="1"/>
    </xf>
    <xf numFmtId="176" fontId="1" fillId="0" borderId="1" xfId="1" applyNumberFormat="1" applyFill="1" applyBorder="1">
      <alignment vertical="center"/>
    </xf>
    <xf numFmtId="176" fontId="0" fillId="0" borderId="1" xfId="1"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5" fillId="4" borderId="1" xfId="0" applyFont="1" applyFill="1" applyBorder="1" applyAlignment="1">
      <alignment vertical="center" wrapText="1"/>
    </xf>
    <xf numFmtId="0" fontId="10" fillId="0" borderId="0" xfId="0" applyFont="1">
      <alignment vertical="center"/>
    </xf>
    <xf numFmtId="0" fontId="0" fillId="2" borderId="1" xfId="0" applyFill="1" applyBorder="1" applyAlignment="1">
      <alignment horizontal="center" vertical="center"/>
    </xf>
    <xf numFmtId="176" fontId="0" fillId="0" borderId="0" xfId="0" applyNumberFormat="1" applyFont="1">
      <alignment vertical="center"/>
    </xf>
    <xf numFmtId="2" fontId="0" fillId="0" borderId="1" xfId="0" applyNumberFormat="1" applyFont="1" applyFill="1" applyBorder="1" applyAlignment="1">
      <alignment vertical="center" wrapText="1"/>
    </xf>
    <xf numFmtId="0" fontId="0" fillId="0" borderId="1" xfId="0" applyFont="1" applyBorder="1" applyAlignment="1">
      <alignment vertical="center" wrapText="1"/>
    </xf>
    <xf numFmtId="193" fontId="0" fillId="0" borderId="6" xfId="0" applyNumberFormat="1" applyBorder="1">
      <alignment vertical="center"/>
    </xf>
    <xf numFmtId="193" fontId="11" fillId="0" borderId="6" xfId="0" applyNumberFormat="1" applyFon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4" xfId="0" applyBorder="1">
      <alignment vertical="center"/>
    </xf>
    <xf numFmtId="0" fontId="0" fillId="5" borderId="1" xfId="0" applyFill="1" applyBorder="1" applyAlignment="1">
      <alignment vertical="center" wrapText="1"/>
    </xf>
    <xf numFmtId="0" fontId="0" fillId="0" borderId="1" xfId="0" applyBorder="1" applyAlignment="1">
      <alignment horizontal="center" vertical="center"/>
    </xf>
    <xf numFmtId="192" fontId="0" fillId="0" borderId="1" xfId="0" applyNumberFormat="1" applyBorder="1">
      <alignment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196" fontId="0" fillId="0" borderId="1" xfId="1" applyNumberFormat="1" applyFont="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178" fontId="0" fillId="0" borderId="1" xfId="0" applyNumberFormat="1" applyFont="1" applyFill="1" applyBorder="1" applyAlignment="1">
      <alignment horizontal="right" vertical="center" wrapText="1"/>
    </xf>
    <xf numFmtId="178"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76" fontId="0" fillId="0" borderId="3" xfId="0" applyNumberFormat="1" applyBorder="1">
      <alignment vertical="center"/>
    </xf>
    <xf numFmtId="176" fontId="0" fillId="5" borderId="0" xfId="0" applyNumberFormat="1" applyFill="1">
      <alignment vertical="center"/>
    </xf>
    <xf numFmtId="182" fontId="0" fillId="5" borderId="1" xfId="1" applyNumberFormat="1" applyFont="1" applyFill="1" applyBorder="1" applyAlignment="1">
      <alignment vertical="center" wrapText="1"/>
    </xf>
    <xf numFmtId="0" fontId="0" fillId="5" borderId="1" xfId="0" applyFont="1" applyFill="1" applyBorder="1" applyAlignment="1">
      <alignment vertical="center" wrapText="1"/>
    </xf>
    <xf numFmtId="0" fontId="0" fillId="0" borderId="3" xfId="0" applyFill="1" applyBorder="1" applyAlignment="1">
      <alignment vertical="center" wrapText="1"/>
    </xf>
    <xf numFmtId="0" fontId="0" fillId="0" borderId="0" xfId="0" applyFill="1" applyBorder="1" applyAlignment="1">
      <alignment vertical="center" wrapText="1"/>
    </xf>
    <xf numFmtId="0" fontId="0" fillId="0" borderId="13" xfId="0" applyFill="1" applyBorder="1" applyAlignment="1">
      <alignment vertical="center" wrapText="1"/>
    </xf>
    <xf numFmtId="0" fontId="0" fillId="5" borderId="1" xfId="0" applyFont="1" applyFill="1" applyBorder="1" applyAlignment="1">
      <alignment horizontal="left" vertical="center" wrapText="1"/>
    </xf>
    <xf numFmtId="176" fontId="0" fillId="0" borderId="0" xfId="0" applyNumberFormat="1" applyFont="1" applyFill="1">
      <alignment vertical="center"/>
    </xf>
    <xf numFmtId="176" fontId="0" fillId="0" borderId="1" xfId="0" applyNumberFormat="1" applyFont="1" applyFill="1" applyBorder="1" applyAlignment="1">
      <alignment vertical="center" wrapText="1"/>
    </xf>
    <xf numFmtId="184" fontId="0" fillId="0" borderId="1" xfId="1" applyNumberFormat="1" applyFont="1" applyFill="1" applyBorder="1" applyAlignment="1">
      <alignment vertical="center" wrapText="1"/>
    </xf>
    <xf numFmtId="176" fontId="0" fillId="0" borderId="3" xfId="0" applyNumberFormat="1" applyFont="1" applyBorder="1">
      <alignment vertical="center"/>
    </xf>
    <xf numFmtId="0" fontId="0" fillId="0" borderId="0" xfId="0" applyFont="1" applyFill="1">
      <alignment vertical="center"/>
    </xf>
    <xf numFmtId="192" fontId="0" fillId="0" borderId="1" xfId="0" applyNumberFormat="1" applyFont="1" applyFill="1" applyBorder="1" applyAlignment="1">
      <alignment vertical="center" wrapText="1"/>
    </xf>
    <xf numFmtId="181" fontId="0"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1" xfId="1" applyNumberFormat="1" applyFont="1" applyFill="1" applyBorder="1" applyAlignment="1">
      <alignment horizontal="right" vertical="center" wrapText="1"/>
    </xf>
    <xf numFmtId="176" fontId="0" fillId="0" borderId="1" xfId="0" applyNumberFormat="1" applyFont="1" applyFill="1" applyBorder="1" applyAlignment="1">
      <alignment horizontal="center" vertical="center" wrapText="1"/>
    </xf>
    <xf numFmtId="176" fontId="1" fillId="0" borderId="1" xfId="1" applyNumberFormat="1" applyFont="1" applyFill="1" applyBorder="1">
      <alignment vertical="center"/>
    </xf>
    <xf numFmtId="198" fontId="0" fillId="0" borderId="1" xfId="0" applyNumberFormat="1" applyFill="1" applyBorder="1" applyAlignment="1">
      <alignment vertical="center" wrapText="1"/>
    </xf>
    <xf numFmtId="0" fontId="0" fillId="0" borderId="1" xfId="0" applyFill="1" applyBorder="1" applyAlignment="1">
      <alignment horizontal="right" vertical="center" wrapText="1"/>
    </xf>
    <xf numFmtId="3" fontId="0" fillId="0" borderId="2" xfId="0" applyNumberFormat="1" applyBorder="1" applyAlignment="1">
      <alignment horizontal="right" vertical="center"/>
    </xf>
    <xf numFmtId="194" fontId="0" fillId="0" borderId="1" xfId="0" applyNumberFormat="1" applyFont="1" applyFill="1" applyBorder="1" applyAlignment="1">
      <alignment horizontal="right" vertical="center" wrapText="1"/>
    </xf>
    <xf numFmtId="177" fontId="0" fillId="0" borderId="1" xfId="1" applyNumberFormat="1" applyFont="1" applyFill="1" applyBorder="1" applyAlignment="1">
      <alignment vertical="center" wrapText="1"/>
    </xf>
    <xf numFmtId="197" fontId="0" fillId="0" borderId="1" xfId="0" applyNumberFormat="1" applyFont="1" applyFill="1" applyBorder="1" applyAlignment="1">
      <alignment horizontal="right" vertical="center" wrapText="1"/>
    </xf>
    <xf numFmtId="0" fontId="0" fillId="0" borderId="1" xfId="0" applyNumberFormat="1" applyFont="1" applyFill="1" applyBorder="1" applyAlignment="1">
      <alignment horizontal="right" vertical="center" wrapText="1"/>
    </xf>
    <xf numFmtId="0" fontId="0" fillId="0" borderId="0" xfId="0" applyFont="1" applyFill="1" applyBorder="1" applyAlignment="1">
      <alignment horizontal="center" vertical="center" wrapText="1"/>
    </xf>
    <xf numFmtId="179" fontId="0" fillId="0" borderId="1" xfId="0" applyNumberFormat="1" applyFont="1" applyFill="1" applyBorder="1" applyAlignment="1">
      <alignment vertical="center" wrapText="1"/>
    </xf>
    <xf numFmtId="0" fontId="0" fillId="0" borderId="1" xfId="0" applyFont="1" applyFill="1" applyBorder="1">
      <alignment vertical="center"/>
    </xf>
    <xf numFmtId="3" fontId="0" fillId="0" borderId="1" xfId="0" applyNumberFormat="1" applyFont="1" applyFill="1" applyBorder="1" applyAlignment="1">
      <alignment vertical="center" wrapText="1"/>
    </xf>
    <xf numFmtId="179" fontId="0" fillId="0" borderId="1" xfId="1" applyNumberFormat="1" applyFont="1" applyFill="1" applyBorder="1" applyAlignment="1">
      <alignment vertical="center" wrapText="1"/>
    </xf>
    <xf numFmtId="187" fontId="0" fillId="0" borderId="1" xfId="0" applyNumberFormat="1" applyFont="1" applyFill="1" applyBorder="1" applyAlignment="1">
      <alignment vertical="center" wrapText="1"/>
    </xf>
    <xf numFmtId="183" fontId="0" fillId="0" borderId="1" xfId="1" applyNumberFormat="1" applyFont="1" applyFill="1" applyBorder="1" applyAlignment="1">
      <alignment vertical="center" wrapText="1"/>
    </xf>
    <xf numFmtId="186" fontId="0" fillId="0" borderId="1" xfId="0" applyNumberFormat="1" applyFont="1" applyFill="1" applyBorder="1" applyAlignment="1">
      <alignment vertical="center" wrapText="1"/>
    </xf>
    <xf numFmtId="176" fontId="0" fillId="0" borderId="1" xfId="1" applyNumberFormat="1" applyFont="1" applyFill="1" applyBorder="1">
      <alignment vertical="center"/>
    </xf>
    <xf numFmtId="0" fontId="0" fillId="0" borderId="1" xfId="0" applyNumberFormat="1" applyFont="1" applyFill="1" applyBorder="1">
      <alignment vertical="center"/>
    </xf>
    <xf numFmtId="2" fontId="0" fillId="0" borderId="1" xfId="0" applyNumberFormat="1" applyFont="1" applyFill="1" applyBorder="1">
      <alignment vertical="center"/>
    </xf>
    <xf numFmtId="186" fontId="0" fillId="0" borderId="1" xfId="0" applyNumberFormat="1" applyFont="1" applyFill="1" applyBorder="1">
      <alignment vertical="center"/>
    </xf>
    <xf numFmtId="184" fontId="0" fillId="0" borderId="1" xfId="0" applyNumberFormat="1" applyFont="1" applyFill="1" applyBorder="1" applyAlignment="1">
      <alignment horizontal="right" vertical="center" wrapText="1"/>
    </xf>
    <xf numFmtId="193" fontId="0" fillId="0" borderId="1" xfId="0" applyNumberFormat="1" applyFont="1" applyFill="1" applyBorder="1" applyAlignment="1">
      <alignment vertical="center" wrapText="1"/>
    </xf>
    <xf numFmtId="0" fontId="0" fillId="0" borderId="1" xfId="1" applyNumberFormat="1" applyFont="1" applyFill="1" applyBorder="1" applyAlignment="1">
      <alignment vertical="center" wrapText="1"/>
    </xf>
    <xf numFmtId="188" fontId="0" fillId="0" borderId="1" xfId="0" applyNumberFormat="1" applyFont="1" applyFill="1" applyBorder="1" applyAlignment="1">
      <alignment vertical="center" wrapText="1"/>
    </xf>
    <xf numFmtId="195" fontId="0" fillId="0" borderId="1" xfId="0" applyNumberFormat="1" applyFont="1" applyFill="1" applyBorder="1" applyAlignment="1">
      <alignment vertical="center" wrapText="1"/>
    </xf>
    <xf numFmtId="183" fontId="0" fillId="0" borderId="1" xfId="0" applyNumberFormat="1" applyFont="1" applyFill="1" applyBorder="1" applyAlignment="1">
      <alignment vertical="center" wrapText="1"/>
    </xf>
    <xf numFmtId="184" fontId="0" fillId="0" borderId="1" xfId="0" applyNumberFormat="1" applyFont="1" applyFill="1" applyBorder="1" applyAlignment="1">
      <alignment vertical="center" wrapText="1"/>
    </xf>
    <xf numFmtId="190" fontId="0" fillId="0" borderId="1" xfId="1" applyNumberFormat="1" applyFont="1" applyFill="1" applyBorder="1" applyAlignment="1">
      <alignment vertical="center" wrapText="1"/>
    </xf>
    <xf numFmtId="176" fontId="0"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188" fontId="0" fillId="0" borderId="1" xfId="0" applyNumberFormat="1" applyFont="1" applyFill="1" applyBorder="1">
      <alignment vertical="center"/>
    </xf>
    <xf numFmtId="183" fontId="0" fillId="0"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 xfId="0" applyNumberFormat="1" applyFont="1" applyFill="1" applyBorder="1" applyAlignment="1">
      <alignment vertical="center" wrapText="1"/>
    </xf>
    <xf numFmtId="176" fontId="0" fillId="5" borderId="1"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191" fontId="0" fillId="5" borderId="1" xfId="0" applyNumberFormat="1" applyFont="1" applyFill="1" applyBorder="1" applyAlignment="1">
      <alignment vertical="center" wrapText="1"/>
    </xf>
    <xf numFmtId="178" fontId="0" fillId="5" borderId="1" xfId="0" applyNumberFormat="1" applyFont="1" applyFill="1" applyBorder="1" applyAlignment="1">
      <alignment horizontal="right" vertical="center" wrapText="1"/>
    </xf>
    <xf numFmtId="178" fontId="0" fillId="5" borderId="1" xfId="0" applyNumberFormat="1" applyFont="1" applyFill="1" applyBorder="1" applyAlignment="1">
      <alignment vertical="center" wrapText="1"/>
    </xf>
    <xf numFmtId="187" fontId="0" fillId="0" borderId="1" xfId="0" applyNumberFormat="1" applyFont="1" applyFill="1" applyBorder="1" applyAlignment="1">
      <alignment horizontal="right" vertical="center" wrapText="1"/>
    </xf>
    <xf numFmtId="195" fontId="0" fillId="0" borderId="1" xfId="0" applyNumberFormat="1" applyFont="1" applyFill="1" applyBorder="1" applyAlignment="1">
      <alignment horizontal="right" vertical="center" wrapText="1"/>
    </xf>
    <xf numFmtId="182" fontId="0" fillId="0" borderId="1" xfId="0" applyNumberFormat="1" applyFont="1" applyFill="1" applyBorder="1" applyAlignment="1">
      <alignment vertical="center" wrapText="1"/>
    </xf>
    <xf numFmtId="177" fontId="0" fillId="0" borderId="1" xfId="0" applyNumberFormat="1" applyFont="1" applyFill="1" applyBorder="1" applyAlignment="1">
      <alignment vertical="center" wrapText="1"/>
    </xf>
    <xf numFmtId="183" fontId="0" fillId="0" borderId="1" xfId="0" applyNumberFormat="1" applyFont="1" applyFill="1" applyBorder="1" applyAlignment="1">
      <alignment horizontal="right" vertical="center" wrapText="1"/>
    </xf>
    <xf numFmtId="179" fontId="12" fillId="0" borderId="1" xfId="2" applyNumberFormat="1" applyFont="1" applyFill="1" applyBorder="1" applyAlignment="1" applyProtection="1">
      <alignment vertical="center" wrapText="1"/>
    </xf>
    <xf numFmtId="0" fontId="12" fillId="0" borderId="1" xfId="2" applyFont="1" applyFill="1" applyBorder="1" applyAlignment="1" applyProtection="1">
      <alignment vertical="center" wrapText="1"/>
    </xf>
    <xf numFmtId="0" fontId="12" fillId="0" borderId="1" xfId="2" applyFont="1" applyFill="1" applyBorder="1" applyAlignment="1" applyProtection="1">
      <alignment horizontal="left" vertical="center" wrapText="1"/>
    </xf>
    <xf numFmtId="0" fontId="0" fillId="4" borderId="1" xfId="0" applyFill="1" applyBorder="1">
      <alignment vertical="center"/>
    </xf>
    <xf numFmtId="0" fontId="0" fillId="0" borderId="1"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NumberForma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5" borderId="12"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2"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81" fontId="0" fillId="0" borderId="12" xfId="0" applyNumberFormat="1" applyFont="1" applyFill="1" applyBorder="1" applyAlignment="1">
      <alignment horizontal="center" vertical="center" wrapText="1"/>
    </xf>
    <xf numFmtId="181" fontId="0" fillId="0" borderId="13" xfId="0" applyNumberFormat="1" applyFont="1" applyFill="1" applyBorder="1" applyAlignment="1">
      <alignment horizontal="center" vertical="center" wrapText="1"/>
    </xf>
    <xf numFmtId="176" fontId="0" fillId="0" borderId="3" xfId="0" applyNumberFormat="1" applyFill="1" applyBorder="1" applyAlignment="1">
      <alignment horizontal="left" vertical="center"/>
    </xf>
    <xf numFmtId="176" fontId="0" fillId="0" borderId="14" xfId="0" applyNumberFormat="1" applyFill="1" applyBorder="1" applyAlignment="1">
      <alignment horizontal="left" vertical="center"/>
    </xf>
    <xf numFmtId="0" fontId="0" fillId="0" borderId="2"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176" fontId="0" fillId="0" borderId="14" xfId="0" applyNumberFormat="1" applyBorder="1" applyAlignment="1">
      <alignment horizontal="left"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181" fontId="0" fillId="0" borderId="12" xfId="0" applyNumberFormat="1" applyFill="1" applyBorder="1" applyAlignment="1">
      <alignment horizontal="right" vertical="center" wrapText="1"/>
    </xf>
    <xf numFmtId="181" fontId="0" fillId="0" borderId="13" xfId="0" applyNumberFormat="1" applyFill="1" applyBorder="1" applyAlignment="1">
      <alignment horizontal="right" vertical="center" wrapText="1"/>
    </xf>
    <xf numFmtId="0" fontId="0" fillId="0" borderId="12" xfId="0" applyNumberFormat="1" applyFill="1" applyBorder="1" applyAlignment="1">
      <alignment horizontal="left" vertical="center" wrapText="1"/>
    </xf>
    <xf numFmtId="0" fontId="0" fillId="0" borderId="13" xfId="0" applyNumberFormat="1" applyFill="1" applyBorder="1" applyAlignment="1">
      <alignment horizontal="left" vertical="center" wrapText="1"/>
    </xf>
    <xf numFmtId="0" fontId="0" fillId="2" borderId="12" xfId="0" applyFill="1"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9" xfId="0" applyBorder="1" applyAlignment="1">
      <alignment horizontal="left" vertical="center" inden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78" fontId="0" fillId="0" borderId="2"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5" xfId="0" applyNumberFormat="1" applyBorder="1" applyAlignment="1">
      <alignment horizontal="center"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1" xfId="0" applyFont="1" applyBorder="1" applyAlignment="1">
      <alignment horizontal="left" vertical="center"/>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21</xdr:row>
      <xdr:rowOff>0</xdr:rowOff>
    </xdr:from>
    <xdr:to>
      <xdr:col>4</xdr:col>
      <xdr:colOff>47625</xdr:colOff>
      <xdr:row>21</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590800" y="1885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533400</xdr:colOff>
      <xdr:row>21</xdr:row>
      <xdr:rowOff>0</xdr:rowOff>
    </xdr:from>
    <xdr:to>
      <xdr:col>4</xdr:col>
      <xdr:colOff>47625</xdr:colOff>
      <xdr:row>21</xdr:row>
      <xdr:rowOff>0</xdr:rowOff>
    </xdr:to>
    <xdr:sp macro="" textlink="">
      <xdr:nvSpPr>
        <xdr:cNvPr id="2" name="Text Box 1">
          <a:extLst>
            <a:ext uri="{FF2B5EF4-FFF2-40B4-BE49-F238E27FC236}">
              <a16:creationId xmlns:a16="http://schemas.microsoft.com/office/drawing/2014/main" id="{BDD1984E-D280-452A-A10C-B638D477DD24}"/>
            </a:ext>
          </a:extLst>
        </xdr:cNvPr>
        <xdr:cNvSpPr txBox="1">
          <a:spLocks noChangeArrowheads="1"/>
        </xdr:cNvSpPr>
      </xdr:nvSpPr>
      <xdr:spPr bwMode="auto">
        <a:xfrm>
          <a:off x="2819400" y="36099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22"/>
  <sheetViews>
    <sheetView tabSelected="1" zoomScaleNormal="100" zoomScaleSheetLayoutView="100" workbookViewId="0">
      <pane xSplit="4" ySplit="2" topLeftCell="E3" activePane="bottomRight" state="frozen"/>
      <selection pane="topRight" activeCell="E1" sqref="E1"/>
      <selection pane="bottomLeft" activeCell="A3" sqref="A3"/>
      <selection pane="bottomRight"/>
    </sheetView>
  </sheetViews>
  <sheetFormatPr defaultRowHeight="13.5"/>
  <cols>
    <col min="1" max="1" width="16.125" customWidth="1"/>
    <col min="2" max="2" width="4.375" style="28" customWidth="1"/>
    <col min="3" max="3" width="22.125" style="29" customWidth="1"/>
    <col min="4" max="4" width="5.875" style="1" hidden="1" customWidth="1"/>
    <col min="5" max="5" width="26.375" style="29" customWidth="1"/>
    <col min="6" max="6" width="23.5" hidden="1" customWidth="1"/>
    <col min="7" max="7" width="9" hidden="1" customWidth="1"/>
    <col min="8" max="8" width="23.875" hidden="1" customWidth="1"/>
    <col min="9" max="9" width="7.875" customWidth="1"/>
    <col min="10" max="10" width="22" style="30" customWidth="1"/>
    <col min="11" max="11" width="11.125" customWidth="1"/>
    <col min="12" max="12" width="11.25" customWidth="1"/>
    <col min="13" max="13" width="12.75" bestFit="1" customWidth="1"/>
    <col min="14" max="14" width="8.25" bestFit="1" customWidth="1"/>
    <col min="15" max="15" width="11.5" customWidth="1"/>
    <col min="16" max="16" width="9.625" bestFit="1" customWidth="1"/>
    <col min="17" max="18" width="10.5" customWidth="1"/>
    <col min="19" max="19" width="8.125" style="31" bestFit="1" customWidth="1"/>
    <col min="20" max="20" width="11.5" customWidth="1"/>
    <col min="21" max="21" width="9.625" bestFit="1" customWidth="1"/>
    <col min="22" max="22" width="86.125" style="29" customWidth="1"/>
    <col min="23" max="23" width="16.125" customWidth="1"/>
    <col min="30" max="30" width="3.625" customWidth="1"/>
  </cols>
  <sheetData>
    <row r="1" spans="1:30"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c r="W1" s="5"/>
    </row>
    <row r="2" spans="1:30" s="1" customFormat="1">
      <c r="A2" s="1" t="s">
        <v>360</v>
      </c>
      <c r="B2" s="203"/>
      <c r="C2" s="204"/>
      <c r="D2" s="205"/>
      <c r="E2" s="204"/>
      <c r="F2" s="2"/>
      <c r="G2" s="2"/>
      <c r="H2" s="2"/>
      <c r="I2" s="205"/>
      <c r="J2" s="206"/>
      <c r="K2" s="205"/>
      <c r="L2" s="2" t="s">
        <v>10</v>
      </c>
      <c r="M2" s="2" t="s">
        <v>11</v>
      </c>
      <c r="N2" s="2" t="s">
        <v>12</v>
      </c>
      <c r="O2" s="3" t="s">
        <v>760</v>
      </c>
      <c r="P2" s="2" t="s">
        <v>13</v>
      </c>
      <c r="Q2" s="2" t="s">
        <v>10</v>
      </c>
      <c r="R2" s="2" t="s">
        <v>11</v>
      </c>
      <c r="S2" s="4" t="s">
        <v>12</v>
      </c>
      <c r="T2" s="121" t="s">
        <v>760</v>
      </c>
      <c r="U2" s="2" t="s">
        <v>13</v>
      </c>
      <c r="V2" s="204"/>
      <c r="W2" s="5" t="str">
        <f t="shared" ref="W2" si="0">A2</f>
        <v>達成状況</v>
      </c>
    </row>
    <row r="3" spans="1:30" ht="38.25" customHeight="1">
      <c r="A3" s="5" t="s">
        <v>685</v>
      </c>
      <c r="B3" s="6">
        <v>1</v>
      </c>
      <c r="C3" s="102" t="s">
        <v>453</v>
      </c>
      <c r="D3" s="101" t="s">
        <v>645</v>
      </c>
      <c r="E3" s="13" t="s">
        <v>249</v>
      </c>
      <c r="F3" s="13"/>
      <c r="G3" s="13"/>
      <c r="H3" s="13"/>
      <c r="I3" s="101">
        <v>10</v>
      </c>
      <c r="J3" s="85" t="s">
        <v>508</v>
      </c>
      <c r="K3" s="101" t="s">
        <v>750</v>
      </c>
      <c r="L3" s="24">
        <v>8768</v>
      </c>
      <c r="M3" s="24">
        <v>8448</v>
      </c>
      <c r="N3" s="132">
        <f t="shared" ref="N3:N38" si="1">+(L3-M3)/L3</f>
        <v>3.6496350364963501E-2</v>
      </c>
      <c r="O3" s="24">
        <v>8078</v>
      </c>
      <c r="P3" s="133">
        <f t="shared" ref="P3:P41" si="2">+(L3-O3)/L3</f>
        <v>7.8695255474452552E-2</v>
      </c>
      <c r="Q3" s="134" t="s">
        <v>19</v>
      </c>
      <c r="R3" s="134" t="s">
        <v>19</v>
      </c>
      <c r="S3" s="134" t="s">
        <v>19</v>
      </c>
      <c r="T3" s="135" t="s">
        <v>19</v>
      </c>
      <c r="U3" s="134" t="s">
        <v>19</v>
      </c>
      <c r="V3" s="13" t="s">
        <v>751</v>
      </c>
      <c r="W3" s="136" t="str">
        <f t="shared" ref="W3:W34" si="3">A3</f>
        <v>総量目標達成</v>
      </c>
      <c r="Y3" s="14"/>
      <c r="Z3" s="14"/>
      <c r="AA3" s="14"/>
      <c r="AB3" s="14"/>
      <c r="AC3" s="14"/>
      <c r="AD3" s="14"/>
    </row>
    <row r="4" spans="1:30" ht="38.25" customHeight="1">
      <c r="A4" s="5" t="s">
        <v>685</v>
      </c>
      <c r="B4" s="6">
        <v>2</v>
      </c>
      <c r="C4" s="102" t="s">
        <v>281</v>
      </c>
      <c r="D4" s="101" t="s">
        <v>282</v>
      </c>
      <c r="E4" s="13" t="s">
        <v>283</v>
      </c>
      <c r="F4" s="13" t="s">
        <v>284</v>
      </c>
      <c r="G4" s="13"/>
      <c r="H4" s="13" t="s">
        <v>285</v>
      </c>
      <c r="I4" s="101">
        <v>11</v>
      </c>
      <c r="J4" s="85" t="s">
        <v>361</v>
      </c>
      <c r="K4" s="101" t="s">
        <v>759</v>
      </c>
      <c r="L4" s="24">
        <v>4763.5</v>
      </c>
      <c r="M4" s="24">
        <v>4715.8999999999996</v>
      </c>
      <c r="N4" s="132">
        <f t="shared" si="1"/>
        <v>9.9926524614254997E-3</v>
      </c>
      <c r="O4" s="24">
        <v>3038</v>
      </c>
      <c r="P4" s="133">
        <f t="shared" si="2"/>
        <v>0.36223365172667155</v>
      </c>
      <c r="Q4" s="158">
        <v>9189</v>
      </c>
      <c r="R4" s="158">
        <v>9097</v>
      </c>
      <c r="S4" s="132">
        <f>+(Q4-R4)/Q4</f>
        <v>1.0011970834693655E-2</v>
      </c>
      <c r="T4" s="159">
        <v>11312</v>
      </c>
      <c r="U4" s="133">
        <f>+(Q4-T4)/Q4</f>
        <v>-0.23103710958755033</v>
      </c>
      <c r="V4" s="13" t="s">
        <v>709</v>
      </c>
      <c r="W4" s="136" t="str">
        <f t="shared" si="3"/>
        <v>総量目標達成</v>
      </c>
    </row>
    <row r="5" spans="1:30" ht="38.25" customHeight="1">
      <c r="A5" s="5" t="s">
        <v>685</v>
      </c>
      <c r="B5" s="6">
        <v>3</v>
      </c>
      <c r="C5" s="102" t="s">
        <v>309</v>
      </c>
      <c r="D5" s="101" t="s">
        <v>612</v>
      </c>
      <c r="E5" s="13" t="s">
        <v>310</v>
      </c>
      <c r="F5" s="13"/>
      <c r="G5" s="13"/>
      <c r="H5" s="13"/>
      <c r="I5" s="101">
        <v>11</v>
      </c>
      <c r="J5" s="85" t="s">
        <v>494</v>
      </c>
      <c r="K5" s="101" t="s">
        <v>686</v>
      </c>
      <c r="L5" s="24">
        <v>2895</v>
      </c>
      <c r="M5" s="145">
        <v>2808</v>
      </c>
      <c r="N5" s="132">
        <f t="shared" si="1"/>
        <v>3.0051813471502591E-2</v>
      </c>
      <c r="O5" s="24">
        <v>1757</v>
      </c>
      <c r="P5" s="133">
        <f t="shared" si="2"/>
        <v>0.39309153713298789</v>
      </c>
      <c r="Q5" s="134" t="s">
        <v>19</v>
      </c>
      <c r="R5" s="134" t="s">
        <v>19</v>
      </c>
      <c r="S5" s="134" t="s">
        <v>19</v>
      </c>
      <c r="T5" s="135" t="s">
        <v>19</v>
      </c>
      <c r="U5" s="134" t="s">
        <v>19</v>
      </c>
      <c r="V5" s="13" t="s">
        <v>768</v>
      </c>
      <c r="W5" s="136" t="str">
        <f t="shared" si="3"/>
        <v>総量目標達成</v>
      </c>
    </row>
    <row r="6" spans="1:30" s="28" customFormat="1" ht="38.25" customHeight="1">
      <c r="A6" s="106" t="s">
        <v>685</v>
      </c>
      <c r="B6" s="6">
        <v>4</v>
      </c>
      <c r="C6" s="102" t="s">
        <v>868</v>
      </c>
      <c r="D6" s="101" t="s">
        <v>216</v>
      </c>
      <c r="E6" s="13" t="s">
        <v>869</v>
      </c>
      <c r="F6" s="13" t="s">
        <v>524</v>
      </c>
      <c r="G6" s="13" t="s">
        <v>216</v>
      </c>
      <c r="H6" s="13" t="s">
        <v>459</v>
      </c>
      <c r="I6" s="101">
        <v>16</v>
      </c>
      <c r="J6" s="85" t="s">
        <v>422</v>
      </c>
      <c r="K6" s="101" t="s">
        <v>686</v>
      </c>
      <c r="L6" s="24">
        <v>16083</v>
      </c>
      <c r="M6" s="24">
        <v>15923</v>
      </c>
      <c r="N6" s="132">
        <f t="shared" si="1"/>
        <v>9.9483927128023383E-3</v>
      </c>
      <c r="O6" s="24">
        <v>14241</v>
      </c>
      <c r="P6" s="133">
        <f t="shared" si="2"/>
        <v>0.11453087110613691</v>
      </c>
      <c r="Q6" s="134" t="s">
        <v>19</v>
      </c>
      <c r="R6" s="134" t="s">
        <v>19</v>
      </c>
      <c r="S6" s="134" t="s">
        <v>19</v>
      </c>
      <c r="T6" s="135" t="s">
        <v>19</v>
      </c>
      <c r="U6" s="134" t="s">
        <v>19</v>
      </c>
      <c r="V6" s="13" t="s">
        <v>832</v>
      </c>
      <c r="W6" s="147" t="str">
        <f t="shared" si="3"/>
        <v>総量目標達成</v>
      </c>
    </row>
    <row r="7" spans="1:30" ht="38.25" customHeight="1">
      <c r="A7" s="5" t="s">
        <v>685</v>
      </c>
      <c r="B7" s="6">
        <v>5</v>
      </c>
      <c r="C7" s="102" t="s">
        <v>891</v>
      </c>
      <c r="D7" s="101" t="s">
        <v>218</v>
      </c>
      <c r="E7" s="13" t="s">
        <v>515</v>
      </c>
      <c r="F7" s="13" t="s">
        <v>219</v>
      </c>
      <c r="G7" s="13" t="s">
        <v>220</v>
      </c>
      <c r="H7" s="13" t="s">
        <v>221</v>
      </c>
      <c r="I7" s="101">
        <v>16</v>
      </c>
      <c r="J7" s="85" t="s">
        <v>222</v>
      </c>
      <c r="K7" s="101" t="s">
        <v>759</v>
      </c>
      <c r="L7" s="24">
        <v>173079</v>
      </c>
      <c r="M7" s="145">
        <v>167887</v>
      </c>
      <c r="N7" s="132">
        <f t="shared" si="1"/>
        <v>2.9997862247875248E-2</v>
      </c>
      <c r="O7" s="24">
        <v>171109</v>
      </c>
      <c r="P7" s="133">
        <f t="shared" si="2"/>
        <v>1.1382085637194577E-2</v>
      </c>
      <c r="Q7" s="134" t="s">
        <v>19</v>
      </c>
      <c r="R7" s="134" t="s">
        <v>19</v>
      </c>
      <c r="S7" s="134" t="s">
        <v>19</v>
      </c>
      <c r="T7" s="135" t="s">
        <v>19</v>
      </c>
      <c r="U7" s="134" t="s">
        <v>19</v>
      </c>
      <c r="V7" s="13" t="s">
        <v>719</v>
      </c>
      <c r="W7" s="136" t="str">
        <f t="shared" si="3"/>
        <v>総量目標達成</v>
      </c>
    </row>
    <row r="8" spans="1:30" ht="38.25" customHeight="1">
      <c r="A8" s="5" t="s">
        <v>685</v>
      </c>
      <c r="B8" s="6">
        <v>6</v>
      </c>
      <c r="C8" s="102" t="s">
        <v>85</v>
      </c>
      <c r="D8" s="101" t="s">
        <v>86</v>
      </c>
      <c r="E8" s="13" t="s">
        <v>87</v>
      </c>
      <c r="F8" s="13"/>
      <c r="G8" s="13"/>
      <c r="H8" s="13"/>
      <c r="I8" s="101">
        <v>21</v>
      </c>
      <c r="J8" s="85" t="s">
        <v>88</v>
      </c>
      <c r="K8" s="101" t="s">
        <v>750</v>
      </c>
      <c r="L8" s="24">
        <v>4079</v>
      </c>
      <c r="M8" s="145">
        <v>3875</v>
      </c>
      <c r="N8" s="132">
        <f t="shared" si="1"/>
        <v>5.0012257906349597E-2</v>
      </c>
      <c r="O8" s="24">
        <v>3221</v>
      </c>
      <c r="P8" s="133">
        <f t="shared" si="2"/>
        <v>0.21034567295905859</v>
      </c>
      <c r="Q8" s="85">
        <v>260</v>
      </c>
      <c r="R8" s="85">
        <v>247</v>
      </c>
      <c r="S8" s="132">
        <f>+(Q8-R8)/Q8</f>
        <v>0.05</v>
      </c>
      <c r="T8" s="159">
        <v>273</v>
      </c>
      <c r="U8" s="133">
        <f>+(Q8-T8)/Q8</f>
        <v>-0.05</v>
      </c>
      <c r="V8" s="13" t="s">
        <v>842</v>
      </c>
      <c r="W8" s="136" t="str">
        <f t="shared" si="3"/>
        <v>総量目標達成</v>
      </c>
    </row>
    <row r="9" spans="1:30" ht="38.25" customHeight="1">
      <c r="A9" s="5" t="s">
        <v>685</v>
      </c>
      <c r="B9" s="6">
        <v>7</v>
      </c>
      <c r="C9" s="102" t="s">
        <v>892</v>
      </c>
      <c r="D9" s="101" t="s">
        <v>207</v>
      </c>
      <c r="E9" s="13" t="s">
        <v>487</v>
      </c>
      <c r="F9" s="13" t="s">
        <v>206</v>
      </c>
      <c r="G9" s="13" t="s">
        <v>207</v>
      </c>
      <c r="H9" s="13" t="s">
        <v>208</v>
      </c>
      <c r="I9" s="101">
        <v>21</v>
      </c>
      <c r="J9" s="85" t="s">
        <v>488</v>
      </c>
      <c r="K9" s="101" t="s">
        <v>726</v>
      </c>
      <c r="L9" s="24">
        <v>10162</v>
      </c>
      <c r="M9" s="24">
        <v>10060</v>
      </c>
      <c r="N9" s="132">
        <f t="shared" si="1"/>
        <v>1.0037394213737453E-2</v>
      </c>
      <c r="O9" s="24">
        <v>6800</v>
      </c>
      <c r="P9" s="133">
        <f t="shared" si="2"/>
        <v>0.33084038575083646</v>
      </c>
      <c r="Q9" s="134" t="s">
        <v>19</v>
      </c>
      <c r="R9" s="134" t="s">
        <v>19</v>
      </c>
      <c r="S9" s="134" t="s">
        <v>19</v>
      </c>
      <c r="T9" s="135" t="s">
        <v>19</v>
      </c>
      <c r="U9" s="134" t="s">
        <v>19</v>
      </c>
      <c r="V9" s="13" t="s">
        <v>792</v>
      </c>
      <c r="W9" s="136" t="str">
        <f t="shared" si="3"/>
        <v>総量目標達成</v>
      </c>
    </row>
    <row r="10" spans="1:30" ht="66" customHeight="1">
      <c r="A10" s="5" t="s">
        <v>685</v>
      </c>
      <c r="B10" s="6">
        <v>8</v>
      </c>
      <c r="C10" s="102" t="s">
        <v>893</v>
      </c>
      <c r="D10" s="101" t="s">
        <v>143</v>
      </c>
      <c r="E10" s="13" t="s">
        <v>556</v>
      </c>
      <c r="F10" s="13" t="s">
        <v>144</v>
      </c>
      <c r="G10" s="13" t="s">
        <v>145</v>
      </c>
      <c r="H10" s="13" t="s">
        <v>555</v>
      </c>
      <c r="I10" s="101">
        <v>25</v>
      </c>
      <c r="J10" s="85" t="s">
        <v>146</v>
      </c>
      <c r="K10" s="101" t="s">
        <v>759</v>
      </c>
      <c r="L10" s="24">
        <v>4573</v>
      </c>
      <c r="M10" s="145">
        <v>4527</v>
      </c>
      <c r="N10" s="132">
        <f t="shared" si="1"/>
        <v>1.0059042204242292E-2</v>
      </c>
      <c r="O10" s="24">
        <v>3834.8</v>
      </c>
      <c r="P10" s="133">
        <f t="shared" si="2"/>
        <v>0.16142575989503605</v>
      </c>
      <c r="Q10" s="160">
        <v>4251</v>
      </c>
      <c r="R10" s="161">
        <v>4208</v>
      </c>
      <c r="S10" s="132">
        <f>+(Q10-R10)/Q10</f>
        <v>1.0115266996000941E-2</v>
      </c>
      <c r="T10" s="159">
        <v>3967</v>
      </c>
      <c r="U10" s="133">
        <f>+(Q10-T10)/Q10</f>
        <v>6.6807809927075981E-2</v>
      </c>
      <c r="V10" s="13" t="s">
        <v>690</v>
      </c>
      <c r="W10" s="136" t="str">
        <f t="shared" si="3"/>
        <v>総量目標達成</v>
      </c>
      <c r="X10" s="14"/>
    </row>
    <row r="11" spans="1:30" s="1" customFormat="1" ht="38.25" customHeight="1">
      <c r="A11" s="5" t="s">
        <v>685</v>
      </c>
      <c r="B11" s="6">
        <v>9</v>
      </c>
      <c r="C11" s="102" t="s">
        <v>202</v>
      </c>
      <c r="D11" s="101" t="s">
        <v>860</v>
      </c>
      <c r="E11" s="13" t="s">
        <v>861</v>
      </c>
      <c r="F11" s="13" t="s">
        <v>204</v>
      </c>
      <c r="G11" s="13"/>
      <c r="H11" s="13" t="s">
        <v>650</v>
      </c>
      <c r="I11" s="101">
        <v>42</v>
      </c>
      <c r="J11" s="85" t="s">
        <v>205</v>
      </c>
      <c r="K11" s="101" t="s">
        <v>759</v>
      </c>
      <c r="L11" s="24">
        <v>7499</v>
      </c>
      <c r="M11" s="24">
        <v>7424</v>
      </c>
      <c r="N11" s="132">
        <f t="shared" si="1"/>
        <v>1.0001333511134818E-2</v>
      </c>
      <c r="O11" s="24">
        <v>5942</v>
      </c>
      <c r="P11" s="133">
        <f t="shared" si="2"/>
        <v>0.20762768369115883</v>
      </c>
      <c r="Q11" s="134" t="s">
        <v>19</v>
      </c>
      <c r="R11" s="134" t="s">
        <v>19</v>
      </c>
      <c r="S11" s="134" t="s">
        <v>19</v>
      </c>
      <c r="T11" s="135" t="s">
        <v>19</v>
      </c>
      <c r="U11" s="134" t="s">
        <v>19</v>
      </c>
      <c r="V11" s="13" t="s">
        <v>800</v>
      </c>
      <c r="W11" s="136" t="str">
        <f t="shared" si="3"/>
        <v>総量目標達成</v>
      </c>
      <c r="X11"/>
    </row>
    <row r="12" spans="1:30" ht="38.25" customHeight="1">
      <c r="A12" s="5" t="s">
        <v>685</v>
      </c>
      <c r="B12" s="6">
        <v>10</v>
      </c>
      <c r="C12" s="102" t="s">
        <v>193</v>
      </c>
      <c r="D12" s="101" t="s">
        <v>637</v>
      </c>
      <c r="E12" s="13" t="s">
        <v>411</v>
      </c>
      <c r="F12" s="13"/>
      <c r="G12" s="13"/>
      <c r="H12" s="13" t="s">
        <v>194</v>
      </c>
      <c r="I12" s="101">
        <v>43</v>
      </c>
      <c r="J12" s="85" t="s">
        <v>195</v>
      </c>
      <c r="K12" s="101" t="s">
        <v>759</v>
      </c>
      <c r="L12" s="24">
        <v>10434</v>
      </c>
      <c r="M12" s="24">
        <v>10121</v>
      </c>
      <c r="N12" s="132">
        <f t="shared" si="1"/>
        <v>2.999808318957255E-2</v>
      </c>
      <c r="O12" s="24">
        <v>10013</v>
      </c>
      <c r="P12" s="133">
        <f t="shared" si="2"/>
        <v>4.0348859497795667E-2</v>
      </c>
      <c r="Q12" s="134" t="s">
        <v>19</v>
      </c>
      <c r="R12" s="134" t="s">
        <v>19</v>
      </c>
      <c r="S12" s="134" t="s">
        <v>19</v>
      </c>
      <c r="T12" s="135" t="s">
        <v>19</v>
      </c>
      <c r="U12" s="134" t="s">
        <v>19</v>
      </c>
      <c r="V12" s="13" t="s">
        <v>780</v>
      </c>
      <c r="W12" s="136" t="str">
        <f t="shared" si="3"/>
        <v>総量目標達成</v>
      </c>
    </row>
    <row r="13" spans="1:30" ht="38.25" customHeight="1">
      <c r="A13" s="5" t="s">
        <v>685</v>
      </c>
      <c r="B13" s="6">
        <v>11</v>
      </c>
      <c r="C13" s="102" t="s">
        <v>253</v>
      </c>
      <c r="D13" s="101" t="s">
        <v>254</v>
      </c>
      <c r="E13" s="13" t="s">
        <v>255</v>
      </c>
      <c r="F13" s="13" t="s">
        <v>633</v>
      </c>
      <c r="G13" s="13"/>
      <c r="H13" s="13"/>
      <c r="I13" s="101">
        <v>43</v>
      </c>
      <c r="J13" s="85" t="s">
        <v>452</v>
      </c>
      <c r="K13" s="101" t="s">
        <v>759</v>
      </c>
      <c r="L13" s="24">
        <v>10227</v>
      </c>
      <c r="M13" s="24">
        <v>11000</v>
      </c>
      <c r="N13" s="132">
        <f t="shared" si="1"/>
        <v>-7.5584237801896936E-2</v>
      </c>
      <c r="O13" s="24">
        <v>9227</v>
      </c>
      <c r="P13" s="133">
        <f t="shared" si="2"/>
        <v>9.7780385254717897E-2</v>
      </c>
      <c r="Q13" s="134" t="s">
        <v>19</v>
      </c>
      <c r="R13" s="134" t="s">
        <v>19</v>
      </c>
      <c r="S13" s="134" t="s">
        <v>19</v>
      </c>
      <c r="T13" s="135" t="s">
        <v>19</v>
      </c>
      <c r="U13" s="134" t="s">
        <v>19</v>
      </c>
      <c r="V13" s="13" t="s">
        <v>758</v>
      </c>
      <c r="W13" s="136" t="str">
        <f t="shared" si="3"/>
        <v>総量目標達成</v>
      </c>
      <c r="Y13" s="14"/>
      <c r="Z13" s="14"/>
      <c r="AA13" s="14"/>
      <c r="AB13" s="14"/>
      <c r="AC13" s="14"/>
      <c r="AD13" s="14"/>
    </row>
    <row r="14" spans="1:30" ht="38.25" customHeight="1">
      <c r="A14" s="5" t="s">
        <v>685</v>
      </c>
      <c r="B14" s="6">
        <v>12</v>
      </c>
      <c r="C14" s="102" t="s">
        <v>174</v>
      </c>
      <c r="D14" s="101" t="s">
        <v>569</v>
      </c>
      <c r="E14" s="13" t="s">
        <v>364</v>
      </c>
      <c r="F14" s="13"/>
      <c r="G14" s="13"/>
      <c r="H14" s="13" t="s">
        <v>570</v>
      </c>
      <c r="I14" s="101">
        <v>44</v>
      </c>
      <c r="J14" s="85" t="s">
        <v>362</v>
      </c>
      <c r="K14" s="101" t="s">
        <v>759</v>
      </c>
      <c r="L14" s="24">
        <v>5960</v>
      </c>
      <c r="M14" s="24">
        <v>5781</v>
      </c>
      <c r="N14" s="132">
        <f t="shared" si="1"/>
        <v>3.0033557046979867E-2</v>
      </c>
      <c r="O14" s="24">
        <v>5732</v>
      </c>
      <c r="P14" s="133">
        <f t="shared" si="2"/>
        <v>3.8255033557046979E-2</v>
      </c>
      <c r="Q14" s="134" t="s">
        <v>19</v>
      </c>
      <c r="R14" s="134" t="s">
        <v>19</v>
      </c>
      <c r="S14" s="134" t="s">
        <v>19</v>
      </c>
      <c r="T14" s="135" t="s">
        <v>19</v>
      </c>
      <c r="U14" s="134" t="s">
        <v>19</v>
      </c>
      <c r="V14" s="13" t="s">
        <v>829</v>
      </c>
      <c r="W14" s="136" t="str">
        <f t="shared" si="3"/>
        <v>総量目標達成</v>
      </c>
    </row>
    <row r="15" spans="1:30" ht="38.25" customHeight="1">
      <c r="A15" s="5" t="s">
        <v>685</v>
      </c>
      <c r="B15" s="6">
        <v>13</v>
      </c>
      <c r="C15" s="102" t="s">
        <v>396</v>
      </c>
      <c r="D15" s="101" t="s">
        <v>677</v>
      </c>
      <c r="E15" s="13" t="s">
        <v>894</v>
      </c>
      <c r="F15" s="13"/>
      <c r="G15" s="13"/>
      <c r="H15" s="13" t="s">
        <v>895</v>
      </c>
      <c r="I15" s="101">
        <v>49</v>
      </c>
      <c r="J15" s="85" t="s">
        <v>268</v>
      </c>
      <c r="K15" s="101" t="s">
        <v>727</v>
      </c>
      <c r="L15" s="24">
        <v>8060.4</v>
      </c>
      <c r="M15" s="24">
        <v>7818.6</v>
      </c>
      <c r="N15" s="132">
        <f t="shared" si="1"/>
        <v>2.9998511240136878E-2</v>
      </c>
      <c r="O15" s="24">
        <v>6622.6</v>
      </c>
      <c r="P15" s="133">
        <f t="shared" si="2"/>
        <v>0.17837824425586812</v>
      </c>
      <c r="Q15" s="134" t="s">
        <v>19</v>
      </c>
      <c r="R15" s="134" t="s">
        <v>19</v>
      </c>
      <c r="S15" s="134" t="s">
        <v>19</v>
      </c>
      <c r="T15" s="135" t="s">
        <v>19</v>
      </c>
      <c r="U15" s="134" t="s">
        <v>19</v>
      </c>
      <c r="V15" s="13" t="s">
        <v>734</v>
      </c>
      <c r="W15" s="136" t="str">
        <f t="shared" si="3"/>
        <v>総量目標達成</v>
      </c>
    </row>
    <row r="16" spans="1:30" ht="38.25" customHeight="1">
      <c r="A16" s="5" t="s">
        <v>685</v>
      </c>
      <c r="B16" s="6">
        <v>14</v>
      </c>
      <c r="C16" s="102" t="s">
        <v>80</v>
      </c>
      <c r="D16" s="101" t="s">
        <v>81</v>
      </c>
      <c r="E16" s="13" t="s">
        <v>583</v>
      </c>
      <c r="F16" s="13" t="s">
        <v>584</v>
      </c>
      <c r="G16" s="13"/>
      <c r="H16" s="13" t="s">
        <v>585</v>
      </c>
      <c r="I16" s="101">
        <v>56</v>
      </c>
      <c r="J16" s="85" t="s">
        <v>485</v>
      </c>
      <c r="K16" s="101" t="s">
        <v>657</v>
      </c>
      <c r="L16" s="24">
        <v>9005</v>
      </c>
      <c r="M16" s="24">
        <v>8735</v>
      </c>
      <c r="N16" s="132">
        <f t="shared" si="1"/>
        <v>2.9983342587451417E-2</v>
      </c>
      <c r="O16" s="24">
        <v>6353.7</v>
      </c>
      <c r="P16" s="133">
        <f t="shared" si="2"/>
        <v>0.29442531926707388</v>
      </c>
      <c r="Q16" s="134" t="s">
        <v>19</v>
      </c>
      <c r="R16" s="134" t="s">
        <v>19</v>
      </c>
      <c r="S16" s="134" t="s">
        <v>19</v>
      </c>
      <c r="T16" s="135" t="s">
        <v>19</v>
      </c>
      <c r="U16" s="134" t="s">
        <v>19</v>
      </c>
      <c r="V16" s="13" t="s">
        <v>784</v>
      </c>
      <c r="W16" s="136" t="str">
        <f t="shared" si="3"/>
        <v>総量目標達成</v>
      </c>
    </row>
    <row r="17" spans="1:30" ht="38.25" customHeight="1">
      <c r="A17" s="5" t="s">
        <v>685</v>
      </c>
      <c r="B17" s="6">
        <v>15</v>
      </c>
      <c r="C17" s="102" t="s">
        <v>147</v>
      </c>
      <c r="D17" s="101" t="s">
        <v>148</v>
      </c>
      <c r="E17" s="13" t="s">
        <v>149</v>
      </c>
      <c r="F17" s="13" t="s">
        <v>150</v>
      </c>
      <c r="G17" s="13"/>
      <c r="H17" s="13" t="s">
        <v>536</v>
      </c>
      <c r="I17" s="101">
        <v>56</v>
      </c>
      <c r="J17" s="85" t="s">
        <v>365</v>
      </c>
      <c r="K17" s="101" t="s">
        <v>667</v>
      </c>
      <c r="L17" s="24">
        <v>3480</v>
      </c>
      <c r="M17" s="24">
        <v>3300</v>
      </c>
      <c r="N17" s="132">
        <f t="shared" si="1"/>
        <v>5.1724137931034482E-2</v>
      </c>
      <c r="O17" s="24">
        <v>2171</v>
      </c>
      <c r="P17" s="133">
        <f t="shared" si="2"/>
        <v>0.37614942528735634</v>
      </c>
      <c r="Q17" s="134" t="s">
        <v>19</v>
      </c>
      <c r="R17" s="134" t="s">
        <v>19</v>
      </c>
      <c r="S17" s="134" t="s">
        <v>19</v>
      </c>
      <c r="T17" s="135" t="s">
        <v>19</v>
      </c>
      <c r="U17" s="134" t="s">
        <v>19</v>
      </c>
      <c r="V17" s="13" t="s">
        <v>733</v>
      </c>
      <c r="W17" s="136" t="str">
        <f t="shared" si="3"/>
        <v>総量目標達成</v>
      </c>
    </row>
    <row r="18" spans="1:30" ht="38.25" customHeight="1">
      <c r="A18" s="5" t="s">
        <v>685</v>
      </c>
      <c r="B18" s="6">
        <v>16</v>
      </c>
      <c r="C18" s="102" t="s">
        <v>455</v>
      </c>
      <c r="D18" s="101" t="s">
        <v>294</v>
      </c>
      <c r="E18" s="13" t="s">
        <v>295</v>
      </c>
      <c r="F18" s="13" t="s">
        <v>296</v>
      </c>
      <c r="G18" s="13"/>
      <c r="H18" s="13" t="s">
        <v>540</v>
      </c>
      <c r="I18" s="101">
        <v>56</v>
      </c>
      <c r="J18" s="85" t="s">
        <v>166</v>
      </c>
      <c r="K18" s="101" t="s">
        <v>657</v>
      </c>
      <c r="L18" s="24">
        <v>7042</v>
      </c>
      <c r="M18" s="145">
        <v>6831</v>
      </c>
      <c r="N18" s="132">
        <f t="shared" si="1"/>
        <v>2.9963078670832151E-2</v>
      </c>
      <c r="O18" s="24">
        <v>5340</v>
      </c>
      <c r="P18" s="133">
        <f t="shared" si="2"/>
        <v>0.24169270093723375</v>
      </c>
      <c r="Q18" s="134" t="s">
        <v>19</v>
      </c>
      <c r="R18" s="134" t="s">
        <v>19</v>
      </c>
      <c r="S18" s="134" t="s">
        <v>19</v>
      </c>
      <c r="T18" s="135" t="s">
        <v>19</v>
      </c>
      <c r="U18" s="134" t="s">
        <v>19</v>
      </c>
      <c r="V18" s="13" t="s">
        <v>798</v>
      </c>
      <c r="W18" s="136" t="str">
        <f t="shared" si="3"/>
        <v>総量目標達成</v>
      </c>
    </row>
    <row r="19" spans="1:30" ht="38.25" customHeight="1">
      <c r="A19" s="5" t="s">
        <v>685</v>
      </c>
      <c r="B19" s="6">
        <v>17</v>
      </c>
      <c r="C19" s="102" t="s">
        <v>366</v>
      </c>
      <c r="D19" s="101" t="s">
        <v>81</v>
      </c>
      <c r="E19" s="13" t="s">
        <v>583</v>
      </c>
      <c r="F19" s="13" t="s">
        <v>586</v>
      </c>
      <c r="G19" s="13"/>
      <c r="H19" s="13" t="s">
        <v>587</v>
      </c>
      <c r="I19" s="101">
        <v>56</v>
      </c>
      <c r="J19" s="85" t="s">
        <v>659</v>
      </c>
      <c r="K19" s="101" t="s">
        <v>657</v>
      </c>
      <c r="L19" s="24">
        <v>5847</v>
      </c>
      <c r="M19" s="24">
        <v>5671</v>
      </c>
      <c r="N19" s="132">
        <f t="shared" si="1"/>
        <v>3.0100906447750982E-2</v>
      </c>
      <c r="O19" s="24">
        <v>3845</v>
      </c>
      <c r="P19" s="133">
        <f t="shared" si="2"/>
        <v>0.34239781084316745</v>
      </c>
      <c r="Q19" s="134" t="s">
        <v>19</v>
      </c>
      <c r="R19" s="134" t="s">
        <v>19</v>
      </c>
      <c r="S19" s="134" t="s">
        <v>19</v>
      </c>
      <c r="T19" s="135" t="s">
        <v>19</v>
      </c>
      <c r="U19" s="134" t="s">
        <v>19</v>
      </c>
      <c r="V19" s="13" t="s">
        <v>486</v>
      </c>
      <c r="W19" s="136" t="str">
        <f t="shared" si="3"/>
        <v>総量目標達成</v>
      </c>
    </row>
    <row r="20" spans="1:30" ht="38.25" customHeight="1">
      <c r="A20" s="18" t="s">
        <v>685</v>
      </c>
      <c r="B20" s="6">
        <v>18</v>
      </c>
      <c r="C20" s="102" t="s">
        <v>256</v>
      </c>
      <c r="D20" s="101" t="s">
        <v>651</v>
      </c>
      <c r="E20" s="13" t="s">
        <v>652</v>
      </c>
      <c r="F20" s="13"/>
      <c r="G20" s="13"/>
      <c r="H20" s="13"/>
      <c r="I20" s="101">
        <v>60</v>
      </c>
      <c r="J20" s="85" t="s">
        <v>124</v>
      </c>
      <c r="K20" s="162" t="s">
        <v>686</v>
      </c>
      <c r="L20" s="24">
        <v>5996.38</v>
      </c>
      <c r="M20" s="24">
        <v>5936.42</v>
      </c>
      <c r="N20" s="132">
        <f t="shared" si="1"/>
        <v>9.9993662843248822E-3</v>
      </c>
      <c r="O20" s="24">
        <v>3333</v>
      </c>
      <c r="P20" s="133">
        <f t="shared" si="2"/>
        <v>0.44416464600308853</v>
      </c>
      <c r="Q20" s="163">
        <v>240.02</v>
      </c>
      <c r="R20" s="85">
        <v>237.62</v>
      </c>
      <c r="S20" s="132">
        <f>+(Q20-R20)/Q20</f>
        <v>9.9991667361053471E-3</v>
      </c>
      <c r="T20" s="163">
        <v>133.37</v>
      </c>
      <c r="U20" s="133">
        <f>+(Q20-T20)/Q20</f>
        <v>0.44433797183568036</v>
      </c>
      <c r="V20" s="13" t="s">
        <v>801</v>
      </c>
      <c r="W20" s="136" t="str">
        <f t="shared" si="3"/>
        <v>総量目標達成</v>
      </c>
    </row>
    <row r="21" spans="1:30" ht="38.25" customHeight="1">
      <c r="A21" s="5" t="s">
        <v>685</v>
      </c>
      <c r="B21" s="6">
        <v>19</v>
      </c>
      <c r="C21" s="102" t="s">
        <v>71</v>
      </c>
      <c r="D21" s="101" t="s">
        <v>72</v>
      </c>
      <c r="E21" s="13" t="s">
        <v>73</v>
      </c>
      <c r="F21" s="13" t="s">
        <v>522</v>
      </c>
      <c r="G21" s="129" t="s">
        <v>72</v>
      </c>
      <c r="H21" s="13" t="s">
        <v>73</v>
      </c>
      <c r="I21" s="101">
        <v>75</v>
      </c>
      <c r="J21" s="85" t="s">
        <v>523</v>
      </c>
      <c r="K21" s="101" t="s">
        <v>759</v>
      </c>
      <c r="L21" s="24">
        <v>4694</v>
      </c>
      <c r="M21" s="24">
        <v>4647</v>
      </c>
      <c r="N21" s="132">
        <f t="shared" si="1"/>
        <v>1.0012782275244993E-2</v>
      </c>
      <c r="O21" s="24">
        <v>2887</v>
      </c>
      <c r="P21" s="133">
        <f t="shared" si="2"/>
        <v>0.38495952279505752</v>
      </c>
      <c r="Q21" s="134" t="s">
        <v>19</v>
      </c>
      <c r="R21" s="134" t="s">
        <v>19</v>
      </c>
      <c r="S21" s="134" t="s">
        <v>19</v>
      </c>
      <c r="T21" s="135" t="s">
        <v>19</v>
      </c>
      <c r="U21" s="134" t="s">
        <v>19</v>
      </c>
      <c r="V21" s="13" t="s">
        <v>770</v>
      </c>
      <c r="W21" s="136" t="str">
        <f t="shared" si="3"/>
        <v>総量目標達成</v>
      </c>
    </row>
    <row r="22" spans="1:30" ht="38.25" customHeight="1">
      <c r="A22" s="5" t="s">
        <v>685</v>
      </c>
      <c r="B22" s="6">
        <v>20</v>
      </c>
      <c r="C22" s="102" t="s">
        <v>275</v>
      </c>
      <c r="D22" s="101" t="s">
        <v>276</v>
      </c>
      <c r="E22" s="13" t="s">
        <v>277</v>
      </c>
      <c r="F22" s="13"/>
      <c r="G22" s="13"/>
      <c r="H22" s="13"/>
      <c r="I22" s="101">
        <v>80</v>
      </c>
      <c r="J22" s="85" t="s">
        <v>367</v>
      </c>
      <c r="K22" s="101" t="s">
        <v>759</v>
      </c>
      <c r="L22" s="24">
        <v>18509</v>
      </c>
      <c r="M22" s="24">
        <v>17954</v>
      </c>
      <c r="N22" s="132">
        <f t="shared" si="1"/>
        <v>2.9985412502026042E-2</v>
      </c>
      <c r="O22" s="24">
        <v>15143</v>
      </c>
      <c r="P22" s="133">
        <f t="shared" si="2"/>
        <v>0.18185747474201738</v>
      </c>
      <c r="Q22" s="134" t="s">
        <v>19</v>
      </c>
      <c r="R22" s="134" t="s">
        <v>19</v>
      </c>
      <c r="S22" s="134" t="s">
        <v>19</v>
      </c>
      <c r="T22" s="135" t="s">
        <v>19</v>
      </c>
      <c r="U22" s="134" t="s">
        <v>19</v>
      </c>
      <c r="V22" s="13" t="s">
        <v>796</v>
      </c>
      <c r="W22" s="136" t="str">
        <f t="shared" si="3"/>
        <v>総量目標達成</v>
      </c>
      <c r="Y22" s="14"/>
      <c r="Z22" s="14"/>
      <c r="AA22" s="14"/>
      <c r="AB22" s="14"/>
      <c r="AC22" s="14"/>
      <c r="AD22" s="14"/>
    </row>
    <row r="23" spans="1:30" ht="38.25" customHeight="1">
      <c r="A23" s="5" t="s">
        <v>685</v>
      </c>
      <c r="B23" s="6">
        <v>21</v>
      </c>
      <c r="C23" s="102" t="s">
        <v>252</v>
      </c>
      <c r="D23" s="101" t="s">
        <v>100</v>
      </c>
      <c r="E23" s="13" t="s">
        <v>896</v>
      </c>
      <c r="F23" s="13"/>
      <c r="G23" s="13"/>
      <c r="H23" s="13" t="s">
        <v>559</v>
      </c>
      <c r="I23" s="101">
        <v>83</v>
      </c>
      <c r="J23" s="85" t="s">
        <v>451</v>
      </c>
      <c r="K23" s="101" t="s">
        <v>657</v>
      </c>
      <c r="L23" s="24">
        <v>14443.2</v>
      </c>
      <c r="M23" s="24">
        <v>14032.65</v>
      </c>
      <c r="N23" s="132">
        <f t="shared" si="1"/>
        <v>2.8425141242937928E-2</v>
      </c>
      <c r="O23" s="24">
        <v>12150</v>
      </c>
      <c r="P23" s="133">
        <f t="shared" si="2"/>
        <v>0.1587736789631107</v>
      </c>
      <c r="Q23" s="134" t="s">
        <v>19</v>
      </c>
      <c r="R23" s="134" t="s">
        <v>19</v>
      </c>
      <c r="S23" s="134" t="s">
        <v>19</v>
      </c>
      <c r="T23" s="135" t="s">
        <v>19</v>
      </c>
      <c r="U23" s="134" t="s">
        <v>19</v>
      </c>
      <c r="V23" s="199" t="s">
        <v>252</v>
      </c>
      <c r="W23" s="136" t="str">
        <f t="shared" si="3"/>
        <v>総量目標達成</v>
      </c>
    </row>
    <row r="24" spans="1:30" ht="38.25" customHeight="1">
      <c r="A24" s="5" t="s">
        <v>685</v>
      </c>
      <c r="B24" s="6">
        <v>22</v>
      </c>
      <c r="C24" s="102" t="s">
        <v>693</v>
      </c>
      <c r="D24" s="101" t="s">
        <v>694</v>
      </c>
      <c r="E24" s="13" t="s">
        <v>695</v>
      </c>
      <c r="F24" s="13"/>
      <c r="G24" s="13"/>
      <c r="H24" s="13"/>
      <c r="I24" s="101">
        <v>83</v>
      </c>
      <c r="J24" s="85" t="s">
        <v>465</v>
      </c>
      <c r="K24" s="101" t="s">
        <v>686</v>
      </c>
      <c r="L24" s="24">
        <v>4190</v>
      </c>
      <c r="M24" s="24">
        <v>4127</v>
      </c>
      <c r="N24" s="132">
        <f t="shared" si="1"/>
        <v>1.5035799522673031E-2</v>
      </c>
      <c r="O24" s="24">
        <v>3893</v>
      </c>
      <c r="P24" s="133">
        <f t="shared" si="2"/>
        <v>7.0883054892601438E-2</v>
      </c>
      <c r="Q24" s="134" t="s">
        <v>19</v>
      </c>
      <c r="R24" s="134" t="s">
        <v>19</v>
      </c>
      <c r="S24" s="134" t="s">
        <v>19</v>
      </c>
      <c r="T24" s="135" t="s">
        <v>19</v>
      </c>
      <c r="U24" s="134" t="s">
        <v>19</v>
      </c>
      <c r="V24" s="13" t="s">
        <v>830</v>
      </c>
      <c r="W24" s="136" t="str">
        <f t="shared" si="3"/>
        <v>総量目標達成</v>
      </c>
    </row>
    <row r="25" spans="1:30" ht="64.5" customHeight="1">
      <c r="A25" s="5" t="s">
        <v>685</v>
      </c>
      <c r="B25" s="6">
        <v>23</v>
      </c>
      <c r="C25" s="102" t="s">
        <v>209</v>
      </c>
      <c r="D25" s="101" t="s">
        <v>210</v>
      </c>
      <c r="E25" s="13" t="s">
        <v>211</v>
      </c>
      <c r="F25" s="13" t="s">
        <v>212</v>
      </c>
      <c r="G25" s="13"/>
      <c r="H25" s="13" t="s">
        <v>514</v>
      </c>
      <c r="I25" s="101">
        <v>87</v>
      </c>
      <c r="J25" s="85" t="s">
        <v>213</v>
      </c>
      <c r="K25" s="101" t="s">
        <v>759</v>
      </c>
      <c r="L25" s="24">
        <v>5025</v>
      </c>
      <c r="M25" s="24">
        <v>5016</v>
      </c>
      <c r="N25" s="132">
        <f t="shared" si="1"/>
        <v>1.791044776119403E-3</v>
      </c>
      <c r="O25" s="24">
        <v>4901</v>
      </c>
      <c r="P25" s="133">
        <f t="shared" si="2"/>
        <v>2.4676616915422885E-2</v>
      </c>
      <c r="Q25" s="161">
        <v>22.6</v>
      </c>
      <c r="R25" s="161">
        <v>22.7</v>
      </c>
      <c r="S25" s="132">
        <f>+(Q25-R25)/Q25</f>
        <v>-4.4247787610618523E-3</v>
      </c>
      <c r="T25" s="24">
        <v>20.2</v>
      </c>
      <c r="U25" s="133">
        <f>+(Q25-T25)/Q25</f>
        <v>0.10619469026548681</v>
      </c>
      <c r="V25" s="13" t="s">
        <v>769</v>
      </c>
      <c r="W25" s="136" t="str">
        <f t="shared" si="3"/>
        <v>総量目標達成</v>
      </c>
    </row>
    <row r="26" spans="1:30" ht="38.25" customHeight="1">
      <c r="A26" s="5" t="s">
        <v>685</v>
      </c>
      <c r="B26" s="6">
        <v>24</v>
      </c>
      <c r="C26" s="102" t="s">
        <v>466</v>
      </c>
      <c r="D26" s="101" t="s">
        <v>548</v>
      </c>
      <c r="E26" s="13" t="s">
        <v>467</v>
      </c>
      <c r="F26" s="13" t="s">
        <v>549</v>
      </c>
      <c r="G26" s="13"/>
      <c r="H26" s="13"/>
      <c r="I26" s="101">
        <v>87</v>
      </c>
      <c r="J26" s="85" t="s">
        <v>468</v>
      </c>
      <c r="K26" s="101" t="s">
        <v>759</v>
      </c>
      <c r="L26" s="24">
        <v>5078</v>
      </c>
      <c r="M26" s="145">
        <v>4926</v>
      </c>
      <c r="N26" s="132">
        <f t="shared" si="1"/>
        <v>2.993304450571091E-2</v>
      </c>
      <c r="O26" s="24">
        <v>4689</v>
      </c>
      <c r="P26" s="133">
        <f t="shared" si="2"/>
        <v>7.6604962583694369E-2</v>
      </c>
      <c r="Q26" s="134" t="s">
        <v>19</v>
      </c>
      <c r="R26" s="134" t="s">
        <v>19</v>
      </c>
      <c r="S26" s="134" t="s">
        <v>19</v>
      </c>
      <c r="T26" s="135" t="s">
        <v>19</v>
      </c>
      <c r="U26" s="134" t="s">
        <v>19</v>
      </c>
      <c r="V26" s="13" t="s">
        <v>779</v>
      </c>
      <c r="W26" s="136" t="str">
        <f t="shared" si="3"/>
        <v>総量目標達成</v>
      </c>
    </row>
    <row r="27" spans="1:30" ht="38.25" customHeight="1">
      <c r="A27" s="5" t="s">
        <v>685</v>
      </c>
      <c r="B27" s="6">
        <v>25</v>
      </c>
      <c r="C27" s="102" t="s">
        <v>232</v>
      </c>
      <c r="D27" s="101" t="s">
        <v>233</v>
      </c>
      <c r="E27" s="13" t="s">
        <v>460</v>
      </c>
      <c r="F27" s="13" t="s">
        <v>519</v>
      </c>
      <c r="G27" s="13"/>
      <c r="H27" s="13" t="s">
        <v>518</v>
      </c>
      <c r="I27" s="101">
        <v>94</v>
      </c>
      <c r="J27" s="85" t="s">
        <v>234</v>
      </c>
      <c r="K27" s="101" t="s">
        <v>686</v>
      </c>
      <c r="L27" s="24">
        <v>3017</v>
      </c>
      <c r="M27" s="145">
        <v>2866</v>
      </c>
      <c r="N27" s="132">
        <f t="shared" si="1"/>
        <v>5.0049718263175343E-2</v>
      </c>
      <c r="O27" s="24">
        <v>2709</v>
      </c>
      <c r="P27" s="133">
        <f t="shared" si="2"/>
        <v>0.10208816705336426</v>
      </c>
      <c r="Q27" s="134" t="s">
        <v>19</v>
      </c>
      <c r="R27" s="134" t="s">
        <v>19</v>
      </c>
      <c r="S27" s="134" t="s">
        <v>19</v>
      </c>
      <c r="T27" s="135" t="s">
        <v>19</v>
      </c>
      <c r="U27" s="134" t="s">
        <v>19</v>
      </c>
      <c r="V27" s="13" t="s">
        <v>782</v>
      </c>
      <c r="W27" s="136" t="str">
        <f t="shared" si="3"/>
        <v>総量目標達成</v>
      </c>
    </row>
    <row r="28" spans="1:30" ht="38.25" customHeight="1">
      <c r="A28" s="5" t="s">
        <v>685</v>
      </c>
      <c r="B28" s="6">
        <v>26</v>
      </c>
      <c r="C28" s="102" t="s">
        <v>312</v>
      </c>
      <c r="D28" s="101" t="s">
        <v>311</v>
      </c>
      <c r="E28" s="13" t="s">
        <v>313</v>
      </c>
      <c r="F28" s="164"/>
      <c r="G28" s="164"/>
      <c r="H28" s="164"/>
      <c r="I28" s="101">
        <v>97</v>
      </c>
      <c r="J28" s="85" t="s">
        <v>314</v>
      </c>
      <c r="K28" s="101" t="s">
        <v>759</v>
      </c>
      <c r="L28" s="24">
        <v>4247</v>
      </c>
      <c r="M28" s="24">
        <v>4119</v>
      </c>
      <c r="N28" s="132">
        <f t="shared" si="1"/>
        <v>3.0138921591711797E-2</v>
      </c>
      <c r="O28" s="24">
        <v>3838</v>
      </c>
      <c r="P28" s="133">
        <f t="shared" si="2"/>
        <v>9.6303272898516604E-2</v>
      </c>
      <c r="Q28" s="134" t="s">
        <v>19</v>
      </c>
      <c r="R28" s="134" t="s">
        <v>19</v>
      </c>
      <c r="S28" s="134" t="s">
        <v>19</v>
      </c>
      <c r="T28" s="135" t="s">
        <v>19</v>
      </c>
      <c r="U28" s="134" t="s">
        <v>19</v>
      </c>
      <c r="V28" s="13" t="s">
        <v>756</v>
      </c>
      <c r="W28" s="136" t="str">
        <f t="shared" si="3"/>
        <v>総量目標達成</v>
      </c>
    </row>
    <row r="29" spans="1:30" ht="38.25" customHeight="1">
      <c r="A29" s="5" t="s">
        <v>685</v>
      </c>
      <c r="B29" s="6">
        <v>27</v>
      </c>
      <c r="C29" s="102" t="s">
        <v>32</v>
      </c>
      <c r="D29" s="101" t="s">
        <v>33</v>
      </c>
      <c r="E29" s="13" t="s">
        <v>589</v>
      </c>
      <c r="F29" s="13" t="s">
        <v>34</v>
      </c>
      <c r="G29" s="13"/>
      <c r="H29" s="13"/>
      <c r="I29" s="101">
        <v>98</v>
      </c>
      <c r="J29" s="85" t="s">
        <v>18</v>
      </c>
      <c r="K29" s="101" t="s">
        <v>759</v>
      </c>
      <c r="L29" s="24">
        <v>18198</v>
      </c>
      <c r="M29" s="24">
        <v>17652</v>
      </c>
      <c r="N29" s="132">
        <f t="shared" si="1"/>
        <v>3.0003297065611605E-2</v>
      </c>
      <c r="O29" s="24">
        <v>14623</v>
      </c>
      <c r="P29" s="133">
        <f t="shared" si="2"/>
        <v>0.19645015935817123</v>
      </c>
      <c r="Q29" s="134" t="s">
        <v>19</v>
      </c>
      <c r="R29" s="134" t="s">
        <v>19</v>
      </c>
      <c r="S29" s="134" t="s">
        <v>19</v>
      </c>
      <c r="T29" s="135" t="s">
        <v>19</v>
      </c>
      <c r="U29" s="134" t="s">
        <v>19</v>
      </c>
      <c r="V29" s="13" t="s">
        <v>844</v>
      </c>
      <c r="W29" s="136" t="str">
        <f t="shared" si="3"/>
        <v>総量目標達成</v>
      </c>
    </row>
    <row r="30" spans="1:30" ht="66" customHeight="1">
      <c r="A30" s="5" t="s">
        <v>685</v>
      </c>
      <c r="B30" s="6">
        <v>28</v>
      </c>
      <c r="C30" s="102" t="s">
        <v>35</v>
      </c>
      <c r="D30" s="101" t="s">
        <v>36</v>
      </c>
      <c r="E30" s="13" t="s">
        <v>37</v>
      </c>
      <c r="F30" s="13" t="s">
        <v>38</v>
      </c>
      <c r="G30" s="13"/>
      <c r="H30" s="13"/>
      <c r="I30" s="101">
        <v>98</v>
      </c>
      <c r="J30" s="85" t="s">
        <v>18</v>
      </c>
      <c r="K30" s="101" t="s">
        <v>759</v>
      </c>
      <c r="L30" s="24">
        <v>8248</v>
      </c>
      <c r="M30" s="24">
        <v>7836</v>
      </c>
      <c r="N30" s="132">
        <f t="shared" si="1"/>
        <v>4.995150339476237E-2</v>
      </c>
      <c r="O30" s="24">
        <v>7352</v>
      </c>
      <c r="P30" s="133">
        <f t="shared" si="2"/>
        <v>0.10863239573229874</v>
      </c>
      <c r="Q30" s="134" t="s">
        <v>19</v>
      </c>
      <c r="R30" s="134" t="s">
        <v>19</v>
      </c>
      <c r="S30" s="134" t="s">
        <v>19</v>
      </c>
      <c r="T30" s="135" t="s">
        <v>19</v>
      </c>
      <c r="U30" s="134" t="s">
        <v>19</v>
      </c>
      <c r="V30" s="13" t="s">
        <v>845</v>
      </c>
      <c r="W30" s="136" t="str">
        <f t="shared" si="3"/>
        <v>総量目標達成</v>
      </c>
    </row>
    <row r="31" spans="1:30" ht="38.25" customHeight="1">
      <c r="A31" s="5" t="s">
        <v>685</v>
      </c>
      <c r="B31" s="6">
        <v>29</v>
      </c>
      <c r="C31" s="102" t="s">
        <v>480</v>
      </c>
      <c r="D31" s="101" t="s">
        <v>49</v>
      </c>
      <c r="E31" s="13" t="s">
        <v>50</v>
      </c>
      <c r="F31" s="13" t="s">
        <v>51</v>
      </c>
      <c r="G31" s="13"/>
      <c r="H31" s="13"/>
      <c r="I31" s="101">
        <v>98</v>
      </c>
      <c r="J31" s="85" t="s">
        <v>18</v>
      </c>
      <c r="K31" s="101" t="s">
        <v>759</v>
      </c>
      <c r="L31" s="24">
        <v>7323</v>
      </c>
      <c r="M31" s="24">
        <v>7103</v>
      </c>
      <c r="N31" s="132">
        <f t="shared" si="1"/>
        <v>3.0042332377440941E-2</v>
      </c>
      <c r="O31" s="24">
        <v>6153.6</v>
      </c>
      <c r="P31" s="133">
        <f t="shared" si="2"/>
        <v>0.15968865219172465</v>
      </c>
      <c r="Q31" s="134" t="s">
        <v>19</v>
      </c>
      <c r="R31" s="134" t="s">
        <v>19</v>
      </c>
      <c r="S31" s="134" t="s">
        <v>19</v>
      </c>
      <c r="T31" s="135" t="s">
        <v>19</v>
      </c>
      <c r="U31" s="134" t="s">
        <v>19</v>
      </c>
      <c r="V31" s="13" t="s">
        <v>745</v>
      </c>
      <c r="W31" s="136" t="str">
        <f t="shared" si="3"/>
        <v>総量目標達成</v>
      </c>
      <c r="X31" s="14"/>
    </row>
    <row r="32" spans="1:30" ht="38.25" customHeight="1">
      <c r="A32" s="5" t="s">
        <v>685</v>
      </c>
      <c r="B32" s="6">
        <v>30</v>
      </c>
      <c r="C32" s="102" t="s">
        <v>52</v>
      </c>
      <c r="D32" s="101" t="s">
        <v>573</v>
      </c>
      <c r="E32" s="13" t="s">
        <v>53</v>
      </c>
      <c r="F32" s="13" t="s">
        <v>54</v>
      </c>
      <c r="G32" s="13"/>
      <c r="H32" s="13"/>
      <c r="I32" s="101">
        <v>98</v>
      </c>
      <c r="J32" s="85" t="s">
        <v>18</v>
      </c>
      <c r="K32" s="101" t="s">
        <v>759</v>
      </c>
      <c r="L32" s="24">
        <v>4323.2</v>
      </c>
      <c r="M32" s="24">
        <v>4193</v>
      </c>
      <c r="N32" s="132">
        <f t="shared" si="1"/>
        <v>3.0116580310880787E-2</v>
      </c>
      <c r="O32" s="24">
        <v>4190.8999999999996</v>
      </c>
      <c r="P32" s="133">
        <f t="shared" si="2"/>
        <v>3.0602331606217659E-2</v>
      </c>
      <c r="Q32" s="134" t="s">
        <v>19</v>
      </c>
      <c r="R32" s="134" t="s">
        <v>19</v>
      </c>
      <c r="S32" s="134" t="s">
        <v>19</v>
      </c>
      <c r="T32" s="135" t="s">
        <v>19</v>
      </c>
      <c r="U32" s="134" t="s">
        <v>19</v>
      </c>
      <c r="V32" s="13" t="s">
        <v>846</v>
      </c>
      <c r="W32" s="136" t="str">
        <f t="shared" si="3"/>
        <v>総量目標達成</v>
      </c>
    </row>
    <row r="33" spans="1:23" ht="38.25" customHeight="1">
      <c r="A33" s="5" t="s">
        <v>685</v>
      </c>
      <c r="B33" s="6">
        <v>31</v>
      </c>
      <c r="C33" s="102" t="s">
        <v>55</v>
      </c>
      <c r="D33" s="101" t="s">
        <v>56</v>
      </c>
      <c r="E33" s="13" t="s">
        <v>57</v>
      </c>
      <c r="F33" s="13" t="s">
        <v>58</v>
      </c>
      <c r="G33" s="13"/>
      <c r="H33" s="13"/>
      <c r="I33" s="101">
        <v>98</v>
      </c>
      <c r="J33" s="85" t="s">
        <v>18</v>
      </c>
      <c r="K33" s="101" t="s">
        <v>676</v>
      </c>
      <c r="L33" s="24">
        <v>8462</v>
      </c>
      <c r="M33" s="24">
        <v>8140</v>
      </c>
      <c r="N33" s="132">
        <f t="shared" si="1"/>
        <v>3.8052469865280075E-2</v>
      </c>
      <c r="O33" s="24">
        <v>6127</v>
      </c>
      <c r="P33" s="133">
        <f t="shared" si="2"/>
        <v>0.27593949420940678</v>
      </c>
      <c r="Q33" s="134" t="s">
        <v>19</v>
      </c>
      <c r="R33" s="134" t="s">
        <v>19</v>
      </c>
      <c r="S33" s="134" t="s">
        <v>19</v>
      </c>
      <c r="T33" s="135" t="s">
        <v>19</v>
      </c>
      <c r="U33" s="134" t="s">
        <v>19</v>
      </c>
      <c r="V33" s="13" t="s">
        <v>897</v>
      </c>
      <c r="W33" s="136" t="str">
        <f t="shared" si="3"/>
        <v>総量目標達成</v>
      </c>
    </row>
    <row r="34" spans="1:23" ht="38.25" customHeight="1">
      <c r="A34" s="18" t="s">
        <v>685</v>
      </c>
      <c r="B34" s="6">
        <v>32</v>
      </c>
      <c r="C34" s="102" t="s">
        <v>67</v>
      </c>
      <c r="D34" s="101" t="s">
        <v>68</v>
      </c>
      <c r="E34" s="13" t="s">
        <v>509</v>
      </c>
      <c r="F34" s="13" t="s">
        <v>69</v>
      </c>
      <c r="G34" s="13"/>
      <c r="H34" s="13"/>
      <c r="I34" s="101">
        <v>98</v>
      </c>
      <c r="J34" s="85" t="s">
        <v>70</v>
      </c>
      <c r="K34" s="101" t="s">
        <v>759</v>
      </c>
      <c r="L34" s="24">
        <v>50741</v>
      </c>
      <c r="M34" s="24">
        <v>48319</v>
      </c>
      <c r="N34" s="132">
        <f t="shared" si="1"/>
        <v>4.7732602826116945E-2</v>
      </c>
      <c r="O34" s="24">
        <v>44237</v>
      </c>
      <c r="P34" s="133">
        <f t="shared" si="2"/>
        <v>0.12818036696162866</v>
      </c>
      <c r="Q34" s="134" t="s">
        <v>19</v>
      </c>
      <c r="R34" s="134" t="s">
        <v>19</v>
      </c>
      <c r="S34" s="134" t="s">
        <v>19</v>
      </c>
      <c r="T34" s="135" t="s">
        <v>19</v>
      </c>
      <c r="U34" s="134" t="s">
        <v>19</v>
      </c>
      <c r="V34" s="13" t="s">
        <v>678</v>
      </c>
      <c r="W34" s="136" t="str">
        <f t="shared" si="3"/>
        <v>総量目標達成</v>
      </c>
    </row>
    <row r="35" spans="1:23" ht="66" customHeight="1">
      <c r="A35" s="5" t="s">
        <v>685</v>
      </c>
      <c r="B35" s="6">
        <v>33</v>
      </c>
      <c r="C35" s="102" t="s">
        <v>247</v>
      </c>
      <c r="D35" s="101" t="s">
        <v>248</v>
      </c>
      <c r="E35" s="13" t="s">
        <v>634</v>
      </c>
      <c r="F35" s="13" t="s">
        <v>636</v>
      </c>
      <c r="G35" s="13"/>
      <c r="H35" s="13" t="s">
        <v>635</v>
      </c>
      <c r="I35" s="101">
        <v>99</v>
      </c>
      <c r="J35" s="85" t="s">
        <v>402</v>
      </c>
      <c r="K35" s="101" t="s">
        <v>657</v>
      </c>
      <c r="L35" s="24">
        <v>7852.4</v>
      </c>
      <c r="M35" s="24">
        <v>7133</v>
      </c>
      <c r="N35" s="132">
        <f t="shared" si="1"/>
        <v>9.1615302327950648E-2</v>
      </c>
      <c r="O35" s="24">
        <v>3910</v>
      </c>
      <c r="P35" s="133">
        <f t="shared" si="2"/>
        <v>0.50206306352198049</v>
      </c>
      <c r="Q35" s="134" t="s">
        <v>19</v>
      </c>
      <c r="R35" s="134" t="s">
        <v>19</v>
      </c>
      <c r="S35" s="134" t="s">
        <v>19</v>
      </c>
      <c r="T35" s="135" t="s">
        <v>19</v>
      </c>
      <c r="U35" s="134" t="s">
        <v>19</v>
      </c>
      <c r="V35" s="13" t="s">
        <v>849</v>
      </c>
      <c r="W35" s="136" t="str">
        <f t="shared" ref="W35:W53" si="4">A35</f>
        <v>総量目標達成</v>
      </c>
    </row>
    <row r="36" spans="1:23" ht="38.25" customHeight="1">
      <c r="A36" s="5" t="s">
        <v>685</v>
      </c>
      <c r="B36" s="6">
        <v>34</v>
      </c>
      <c r="C36" s="102" t="s">
        <v>500</v>
      </c>
      <c r="D36" s="101" t="s">
        <v>631</v>
      </c>
      <c r="E36" s="13" t="s">
        <v>632</v>
      </c>
      <c r="F36" s="13"/>
      <c r="G36" s="13"/>
      <c r="H36" s="13"/>
      <c r="I36" s="150">
        <v>9</v>
      </c>
      <c r="J36" s="85" t="s">
        <v>501</v>
      </c>
      <c r="K36" s="101" t="s">
        <v>759</v>
      </c>
      <c r="L36" s="24">
        <v>3703</v>
      </c>
      <c r="M36" s="145">
        <v>3590</v>
      </c>
      <c r="N36" s="132">
        <f t="shared" si="1"/>
        <v>3.0515798001620308E-2</v>
      </c>
      <c r="O36" s="24">
        <v>2768</v>
      </c>
      <c r="P36" s="133">
        <f t="shared" si="2"/>
        <v>0.25249797461517687</v>
      </c>
      <c r="Q36" s="165">
        <v>1983</v>
      </c>
      <c r="R36" s="17">
        <v>1920</v>
      </c>
      <c r="S36" s="132">
        <f t="shared" ref="S36:S59" si="5">+(Q36-R36)/Q36</f>
        <v>3.1770045385779121E-2</v>
      </c>
      <c r="T36" s="159">
        <v>1964</v>
      </c>
      <c r="U36" s="133">
        <f t="shared" ref="U36:U65" si="6">+(Q36-T36)/Q36</f>
        <v>9.5814422592032274E-3</v>
      </c>
      <c r="V36" s="13" t="s">
        <v>795</v>
      </c>
      <c r="W36" s="136" t="str">
        <f t="shared" si="4"/>
        <v>総量目標達成</v>
      </c>
    </row>
    <row r="37" spans="1:23" ht="38.25" customHeight="1">
      <c r="A37" s="5" t="s">
        <v>318</v>
      </c>
      <c r="B37" s="6">
        <v>35</v>
      </c>
      <c r="C37" s="78" t="s">
        <v>157</v>
      </c>
      <c r="D37" s="101" t="s">
        <v>158</v>
      </c>
      <c r="E37" s="13" t="s">
        <v>159</v>
      </c>
      <c r="F37" s="13" t="s">
        <v>572</v>
      </c>
      <c r="G37" s="13"/>
      <c r="H37" s="13" t="s">
        <v>230</v>
      </c>
      <c r="I37" s="150">
        <v>9</v>
      </c>
      <c r="J37" s="85" t="s">
        <v>387</v>
      </c>
      <c r="K37" s="101" t="s">
        <v>759</v>
      </c>
      <c r="L37" s="24">
        <v>7335</v>
      </c>
      <c r="M37" s="24">
        <v>7115</v>
      </c>
      <c r="N37" s="132">
        <f t="shared" si="1"/>
        <v>2.9993183367416496E-2</v>
      </c>
      <c r="O37" s="24">
        <v>7187</v>
      </c>
      <c r="P37" s="133">
        <f t="shared" si="2"/>
        <v>2.0177232447171099E-2</v>
      </c>
      <c r="Q37" s="166">
        <v>80.3</v>
      </c>
      <c r="R37" s="85">
        <v>77.89</v>
      </c>
      <c r="S37" s="132">
        <f t="shared" si="5"/>
        <v>3.0012453300124493E-2</v>
      </c>
      <c r="T37" s="166">
        <v>79.34</v>
      </c>
      <c r="U37" s="133">
        <f t="shared" si="6"/>
        <v>1.1955168119551603E-2</v>
      </c>
      <c r="V37" s="13" t="s">
        <v>755</v>
      </c>
      <c r="W37" s="136" t="str">
        <f t="shared" si="4"/>
        <v>原単位目標達成</v>
      </c>
    </row>
    <row r="38" spans="1:23" ht="38.25" customHeight="1">
      <c r="A38" s="5" t="s">
        <v>318</v>
      </c>
      <c r="B38" s="6">
        <v>36</v>
      </c>
      <c r="C38" s="78" t="s">
        <v>198</v>
      </c>
      <c r="D38" s="101" t="s">
        <v>199</v>
      </c>
      <c r="E38" s="13" t="s">
        <v>646</v>
      </c>
      <c r="F38" s="13" t="s">
        <v>76</v>
      </c>
      <c r="G38" s="13" t="s">
        <v>200</v>
      </c>
      <c r="H38" s="13" t="s">
        <v>647</v>
      </c>
      <c r="I38" s="101">
        <v>10</v>
      </c>
      <c r="J38" s="85" t="s">
        <v>201</v>
      </c>
      <c r="K38" s="101" t="s">
        <v>686</v>
      </c>
      <c r="L38" s="24">
        <v>3796</v>
      </c>
      <c r="M38" s="145">
        <v>3682</v>
      </c>
      <c r="N38" s="132">
        <f t="shared" si="1"/>
        <v>3.0031612223393046E-2</v>
      </c>
      <c r="O38" s="24">
        <v>3951</v>
      </c>
      <c r="P38" s="133">
        <f t="shared" si="2"/>
        <v>-4.0832455216016861E-2</v>
      </c>
      <c r="Q38" s="167">
        <v>1.4999999999999999E-2</v>
      </c>
      <c r="R38" s="85">
        <v>1.46E-2</v>
      </c>
      <c r="S38" s="132">
        <f t="shared" si="5"/>
        <v>2.6666666666666623E-2</v>
      </c>
      <c r="T38" s="168">
        <v>1.4E-2</v>
      </c>
      <c r="U38" s="133">
        <f t="shared" si="6"/>
        <v>6.666666666666661E-2</v>
      </c>
      <c r="V38" s="13" t="s">
        <v>828</v>
      </c>
      <c r="W38" s="136" t="str">
        <f t="shared" si="4"/>
        <v>原単位目標達成</v>
      </c>
    </row>
    <row r="39" spans="1:23" ht="38.25" customHeight="1">
      <c r="A39" s="5" t="s">
        <v>318</v>
      </c>
      <c r="B39" s="6">
        <v>37</v>
      </c>
      <c r="C39" s="78" t="s">
        <v>898</v>
      </c>
      <c r="D39" s="101" t="s">
        <v>143</v>
      </c>
      <c r="E39" s="13" t="s">
        <v>899</v>
      </c>
      <c r="F39" s="13" t="s">
        <v>530</v>
      </c>
      <c r="G39" s="13" t="s">
        <v>531</v>
      </c>
      <c r="H39" s="13" t="s">
        <v>457</v>
      </c>
      <c r="I39" s="101">
        <v>18</v>
      </c>
      <c r="J39" s="85" t="s">
        <v>231</v>
      </c>
      <c r="K39" s="101" t="s">
        <v>759</v>
      </c>
      <c r="L39" s="24">
        <v>6452</v>
      </c>
      <c r="M39" s="153" t="s">
        <v>19</v>
      </c>
      <c r="N39" s="134" t="s">
        <v>19</v>
      </c>
      <c r="O39" s="24">
        <v>5338</v>
      </c>
      <c r="P39" s="133">
        <f t="shared" si="2"/>
        <v>0.17265964042157469</v>
      </c>
      <c r="Q39" s="161">
        <v>4.3979999999999997</v>
      </c>
      <c r="R39" s="161">
        <v>4.3540000000000001</v>
      </c>
      <c r="S39" s="132">
        <f t="shared" si="5"/>
        <v>1.0004547521600637E-2</v>
      </c>
      <c r="T39" s="146">
        <v>4.1379999999999999</v>
      </c>
      <c r="U39" s="133">
        <f t="shared" si="6"/>
        <v>5.91177808094588E-2</v>
      </c>
      <c r="V39" s="13" t="s">
        <v>698</v>
      </c>
      <c r="W39" s="136" t="str">
        <f t="shared" si="4"/>
        <v>原単位目標達成</v>
      </c>
    </row>
    <row r="40" spans="1:23" ht="38.25" customHeight="1">
      <c r="A40" s="18" t="s">
        <v>318</v>
      </c>
      <c r="B40" s="6">
        <v>38</v>
      </c>
      <c r="C40" s="78" t="s">
        <v>414</v>
      </c>
      <c r="D40" s="101" t="s">
        <v>298</v>
      </c>
      <c r="E40" s="13" t="s">
        <v>299</v>
      </c>
      <c r="F40" s="13" t="s">
        <v>300</v>
      </c>
      <c r="G40" s="13" t="s">
        <v>298</v>
      </c>
      <c r="H40" s="13" t="s">
        <v>301</v>
      </c>
      <c r="I40" s="101">
        <v>29</v>
      </c>
      <c r="J40" s="85" t="s">
        <v>302</v>
      </c>
      <c r="K40" s="101" t="s">
        <v>759</v>
      </c>
      <c r="L40" s="24">
        <v>3939</v>
      </c>
      <c r="M40" s="24">
        <v>3656</v>
      </c>
      <c r="N40" s="132">
        <f>+(L40-M40)/L40</f>
        <v>7.1845646103071842E-2</v>
      </c>
      <c r="O40" s="24">
        <v>3676</v>
      </c>
      <c r="P40" s="133">
        <f t="shared" si="2"/>
        <v>6.676821528306677E-2</v>
      </c>
      <c r="Q40" s="166">
        <v>11.25</v>
      </c>
      <c r="R40" s="85">
        <v>10.91</v>
      </c>
      <c r="S40" s="132">
        <f t="shared" si="5"/>
        <v>3.0222222222222209E-2</v>
      </c>
      <c r="T40" s="166">
        <v>10.81</v>
      </c>
      <c r="U40" s="133">
        <f t="shared" si="6"/>
        <v>3.9111111111111069E-2</v>
      </c>
      <c r="V40" s="13" t="s">
        <v>819</v>
      </c>
      <c r="W40" s="136" t="str">
        <f t="shared" si="4"/>
        <v>原単位目標達成</v>
      </c>
    </row>
    <row r="41" spans="1:23" ht="38.25" customHeight="1">
      <c r="A41" s="18" t="s">
        <v>318</v>
      </c>
      <c r="B41" s="6">
        <v>39</v>
      </c>
      <c r="C41" s="78" t="s">
        <v>107</v>
      </c>
      <c r="D41" s="101" t="s">
        <v>108</v>
      </c>
      <c r="E41" s="13" t="s">
        <v>109</v>
      </c>
      <c r="F41" s="13"/>
      <c r="G41" s="13"/>
      <c r="H41" s="13"/>
      <c r="I41" s="101">
        <v>31</v>
      </c>
      <c r="J41" s="85" t="s">
        <v>427</v>
      </c>
      <c r="K41" s="101" t="s">
        <v>657</v>
      </c>
      <c r="L41" s="24">
        <v>24586</v>
      </c>
      <c r="M41" s="152">
        <v>23800</v>
      </c>
      <c r="N41" s="132">
        <f>+(L41-M41)/L41</f>
        <v>3.1969413487350523E-2</v>
      </c>
      <c r="O41" s="24">
        <v>21268</v>
      </c>
      <c r="P41" s="133">
        <f t="shared" si="2"/>
        <v>0.13495485235499877</v>
      </c>
      <c r="Q41" s="85">
        <v>48.77</v>
      </c>
      <c r="R41" s="107">
        <v>47</v>
      </c>
      <c r="S41" s="132">
        <f t="shared" si="5"/>
        <v>3.629280295263488E-2</v>
      </c>
      <c r="T41" s="166">
        <v>45.58</v>
      </c>
      <c r="U41" s="133">
        <f t="shared" si="6"/>
        <v>6.5409062948534033E-2</v>
      </c>
      <c r="V41" s="13" t="s">
        <v>814</v>
      </c>
      <c r="W41" s="136" t="str">
        <f t="shared" si="4"/>
        <v>原単位目標達成</v>
      </c>
    </row>
    <row r="42" spans="1:23" ht="38.25" customHeight="1">
      <c r="A42" s="18" t="s">
        <v>318</v>
      </c>
      <c r="B42" s="6">
        <v>40</v>
      </c>
      <c r="C42" s="78" t="s">
        <v>412</v>
      </c>
      <c r="D42" s="101" t="s">
        <v>581</v>
      </c>
      <c r="E42" s="13" t="s">
        <v>582</v>
      </c>
      <c r="F42" s="13"/>
      <c r="G42" s="13"/>
      <c r="H42" s="13"/>
      <c r="I42" s="150">
        <v>31</v>
      </c>
      <c r="J42" s="85" t="s">
        <v>413</v>
      </c>
      <c r="K42" s="101" t="s">
        <v>707</v>
      </c>
      <c r="L42" s="153" t="s">
        <v>19</v>
      </c>
      <c r="M42" s="153" t="s">
        <v>19</v>
      </c>
      <c r="N42" s="134" t="s">
        <v>19</v>
      </c>
      <c r="O42" s="153" t="s">
        <v>19</v>
      </c>
      <c r="P42" s="134" t="s">
        <v>19</v>
      </c>
      <c r="Q42" s="169">
        <v>1.35</v>
      </c>
      <c r="R42" s="169">
        <v>1.31</v>
      </c>
      <c r="S42" s="132">
        <f t="shared" si="5"/>
        <v>2.9629629629629655E-2</v>
      </c>
      <c r="T42" s="146">
        <v>1.1579999999999999</v>
      </c>
      <c r="U42" s="133">
        <f t="shared" si="6"/>
        <v>0.14222222222222233</v>
      </c>
      <c r="V42" s="13" t="s">
        <v>900</v>
      </c>
      <c r="W42" s="136" t="str">
        <f t="shared" si="4"/>
        <v>原単位目標達成</v>
      </c>
    </row>
    <row r="43" spans="1:23" ht="38.25" customHeight="1">
      <c r="A43" s="5" t="s">
        <v>318</v>
      </c>
      <c r="B43" s="6">
        <v>41</v>
      </c>
      <c r="C43" s="78" t="s">
        <v>653</v>
      </c>
      <c r="D43" s="101" t="s">
        <v>655</v>
      </c>
      <c r="E43" s="13" t="s">
        <v>654</v>
      </c>
      <c r="F43" s="13"/>
      <c r="G43" s="13"/>
      <c r="H43" s="13"/>
      <c r="I43" s="6">
        <v>31</v>
      </c>
      <c r="J43" s="13" t="s">
        <v>656</v>
      </c>
      <c r="K43" s="6" t="s">
        <v>657</v>
      </c>
      <c r="L43" s="170">
        <v>3335.6</v>
      </c>
      <c r="M43" s="100">
        <v>3234.9</v>
      </c>
      <c r="N43" s="132">
        <f>+(L43-M43)/L43</f>
        <v>3.018947115961141E-2</v>
      </c>
      <c r="O43" s="24">
        <v>3623.9</v>
      </c>
      <c r="P43" s="133">
        <f>+(L43-O43)/L43</f>
        <v>-8.6431226765799313E-2</v>
      </c>
      <c r="Q43" s="171">
        <v>1.46</v>
      </c>
      <c r="R43" s="172">
        <v>1.42</v>
      </c>
      <c r="S43" s="132">
        <f t="shared" si="5"/>
        <v>2.7397260273972629E-2</v>
      </c>
      <c r="T43" s="166">
        <v>1.37</v>
      </c>
      <c r="U43" s="133">
        <f t="shared" si="6"/>
        <v>6.1643835616438263E-2</v>
      </c>
      <c r="V43" s="13" t="s">
        <v>870</v>
      </c>
      <c r="W43" s="136" t="str">
        <f t="shared" si="4"/>
        <v>原単位目標達成</v>
      </c>
    </row>
    <row r="44" spans="1:23" ht="38.25" customHeight="1">
      <c r="A44" s="5" t="s">
        <v>318</v>
      </c>
      <c r="B44" s="6">
        <v>42</v>
      </c>
      <c r="C44" s="78" t="s">
        <v>702</v>
      </c>
      <c r="D44" s="101" t="s">
        <v>705</v>
      </c>
      <c r="E44" s="13" t="s">
        <v>703</v>
      </c>
      <c r="F44" s="13"/>
      <c r="G44" s="13"/>
      <c r="H44" s="13"/>
      <c r="I44" s="6">
        <v>31</v>
      </c>
      <c r="J44" s="13" t="s">
        <v>704</v>
      </c>
      <c r="K44" s="6" t="s">
        <v>686</v>
      </c>
      <c r="L44" s="153" t="s">
        <v>19</v>
      </c>
      <c r="M44" s="153" t="s">
        <v>19</v>
      </c>
      <c r="N44" s="134" t="s">
        <v>19</v>
      </c>
      <c r="O44" s="153" t="s">
        <v>19</v>
      </c>
      <c r="P44" s="134" t="s">
        <v>19</v>
      </c>
      <c r="Q44" s="171">
        <v>4.2590000000000003</v>
      </c>
      <c r="R44" s="173">
        <v>4.13</v>
      </c>
      <c r="S44" s="132">
        <f t="shared" si="5"/>
        <v>3.0288800187837622E-2</v>
      </c>
      <c r="T44" s="146">
        <v>4.0890000000000004</v>
      </c>
      <c r="U44" s="133">
        <f t="shared" si="6"/>
        <v>3.991547311575485E-2</v>
      </c>
      <c r="V44" s="13" t="s">
        <v>831</v>
      </c>
      <c r="W44" s="136" t="str">
        <f t="shared" si="4"/>
        <v>原単位目標達成</v>
      </c>
    </row>
    <row r="45" spans="1:23" ht="38.25" customHeight="1">
      <c r="A45" s="5" t="s">
        <v>318</v>
      </c>
      <c r="B45" s="6">
        <v>43</v>
      </c>
      <c r="C45" s="78" t="s">
        <v>901</v>
      </c>
      <c r="D45" s="101" t="s">
        <v>736</v>
      </c>
      <c r="E45" s="13" t="s">
        <v>730</v>
      </c>
      <c r="F45" s="13" t="s">
        <v>737</v>
      </c>
      <c r="G45" s="13" t="s">
        <v>738</v>
      </c>
      <c r="H45" s="13" t="s">
        <v>739</v>
      </c>
      <c r="I45" s="101">
        <v>32</v>
      </c>
      <c r="J45" s="85" t="s">
        <v>728</v>
      </c>
      <c r="K45" s="101" t="s">
        <v>729</v>
      </c>
      <c r="L45" s="24">
        <v>4545.3</v>
      </c>
      <c r="M45" s="153" t="s">
        <v>19</v>
      </c>
      <c r="N45" s="134" t="s">
        <v>19</v>
      </c>
      <c r="O45" s="24">
        <v>4004.9</v>
      </c>
      <c r="P45" s="133">
        <f t="shared" ref="P45:P50" si="7">+(L45-O45)/L45</f>
        <v>0.11889204232943922</v>
      </c>
      <c r="Q45" s="161">
        <v>0.19800000000000001</v>
      </c>
      <c r="R45" s="161">
        <v>0.192</v>
      </c>
      <c r="S45" s="132">
        <f t="shared" si="5"/>
        <v>3.0303030303030328E-2</v>
      </c>
      <c r="T45" s="174">
        <v>0.17399999999999999</v>
      </c>
      <c r="U45" s="133">
        <f t="shared" si="6"/>
        <v>0.12121212121212131</v>
      </c>
      <c r="V45" s="13" t="s">
        <v>822</v>
      </c>
      <c r="W45" s="136" t="str">
        <f t="shared" si="4"/>
        <v>原単位目標達成</v>
      </c>
    </row>
    <row r="46" spans="1:23" ht="38.25" customHeight="1">
      <c r="A46" s="5" t="s">
        <v>318</v>
      </c>
      <c r="B46" s="6">
        <v>44</v>
      </c>
      <c r="C46" s="78" t="s">
        <v>235</v>
      </c>
      <c r="D46" s="101" t="s">
        <v>236</v>
      </c>
      <c r="E46" s="13" t="s">
        <v>237</v>
      </c>
      <c r="F46" s="13" t="s">
        <v>238</v>
      </c>
      <c r="G46" s="13"/>
      <c r="H46" s="13" t="s">
        <v>239</v>
      </c>
      <c r="I46" s="101">
        <v>33</v>
      </c>
      <c r="J46" s="85" t="s">
        <v>240</v>
      </c>
      <c r="K46" s="101" t="s">
        <v>759</v>
      </c>
      <c r="L46" s="24">
        <v>918347</v>
      </c>
      <c r="M46" s="145">
        <v>933209</v>
      </c>
      <c r="N46" s="132">
        <f>+(L46-M46)/L46</f>
        <v>-1.6183425219443194E-2</v>
      </c>
      <c r="O46" s="24">
        <v>835008</v>
      </c>
      <c r="P46" s="133">
        <f t="shared" si="7"/>
        <v>9.0748921703887528E-2</v>
      </c>
      <c r="Q46" s="85">
        <v>0.71</v>
      </c>
      <c r="R46" s="85">
        <v>0.71</v>
      </c>
      <c r="S46" s="132">
        <f t="shared" si="5"/>
        <v>0</v>
      </c>
      <c r="T46" s="166">
        <v>0.71</v>
      </c>
      <c r="U46" s="133">
        <f t="shared" si="6"/>
        <v>0</v>
      </c>
      <c r="V46" s="199" t="s">
        <v>380</v>
      </c>
      <c r="W46" s="136" t="str">
        <f t="shared" si="4"/>
        <v>原単位目標達成</v>
      </c>
    </row>
    <row r="47" spans="1:23" ht="38.25" customHeight="1">
      <c r="A47" s="18" t="s">
        <v>318</v>
      </c>
      <c r="B47" s="6">
        <v>45</v>
      </c>
      <c r="C47" s="78" t="s">
        <v>660</v>
      </c>
      <c r="D47" s="101" t="s">
        <v>862</v>
      </c>
      <c r="E47" s="13" t="s">
        <v>863</v>
      </c>
      <c r="F47" s="13" t="s">
        <v>128</v>
      </c>
      <c r="G47" s="13"/>
      <c r="H47" s="13" t="s">
        <v>902</v>
      </c>
      <c r="I47" s="101">
        <v>56</v>
      </c>
      <c r="J47" s="85" t="s">
        <v>903</v>
      </c>
      <c r="K47" s="101" t="s">
        <v>657</v>
      </c>
      <c r="L47" s="24">
        <v>4595</v>
      </c>
      <c r="M47" s="145">
        <v>4503</v>
      </c>
      <c r="N47" s="132">
        <f>+(L47-M47)/L47</f>
        <v>2.0021762785636561E-2</v>
      </c>
      <c r="O47" s="24">
        <v>3831</v>
      </c>
      <c r="P47" s="133">
        <f t="shared" si="7"/>
        <v>0.16626768226332972</v>
      </c>
      <c r="Q47" s="85">
        <v>459.5</v>
      </c>
      <c r="R47" s="175">
        <v>450</v>
      </c>
      <c r="S47" s="132">
        <f t="shared" si="5"/>
        <v>2.0674646354733407E-2</v>
      </c>
      <c r="T47" s="24">
        <v>348</v>
      </c>
      <c r="U47" s="133">
        <f t="shared" si="6"/>
        <v>0.2426550598476605</v>
      </c>
      <c r="V47" s="13" t="s">
        <v>804</v>
      </c>
      <c r="W47" s="136" t="str">
        <f t="shared" si="4"/>
        <v>原単位目標達成</v>
      </c>
    </row>
    <row r="48" spans="1:23" ht="38.25" customHeight="1">
      <c r="A48" s="18" t="s">
        <v>318</v>
      </c>
      <c r="B48" s="6">
        <v>46</v>
      </c>
      <c r="C48" s="78" t="s">
        <v>292</v>
      </c>
      <c r="D48" s="101" t="s">
        <v>658</v>
      </c>
      <c r="E48" s="13" t="s">
        <v>714</v>
      </c>
      <c r="F48" s="13" t="s">
        <v>293</v>
      </c>
      <c r="G48" s="13"/>
      <c r="H48" s="13" t="s">
        <v>904</v>
      </c>
      <c r="I48" s="101">
        <v>56</v>
      </c>
      <c r="J48" s="85" t="s">
        <v>905</v>
      </c>
      <c r="K48" s="101" t="s">
        <v>657</v>
      </c>
      <c r="L48" s="24">
        <v>11292.7</v>
      </c>
      <c r="M48" s="153" t="s">
        <v>19</v>
      </c>
      <c r="N48" s="134" t="s">
        <v>19</v>
      </c>
      <c r="O48" s="24">
        <v>4894.5</v>
      </c>
      <c r="P48" s="133">
        <f t="shared" si="7"/>
        <v>0.56657840906072066</v>
      </c>
      <c r="Q48" s="176">
        <v>0.22600000000000001</v>
      </c>
      <c r="R48" s="85">
        <v>0.219</v>
      </c>
      <c r="S48" s="132">
        <f t="shared" si="5"/>
        <v>3.0973451327433656E-2</v>
      </c>
      <c r="T48" s="146">
        <v>8.6999999999999994E-2</v>
      </c>
      <c r="U48" s="133">
        <f t="shared" si="6"/>
        <v>0.61504424778761069</v>
      </c>
      <c r="V48" s="13" t="s">
        <v>785</v>
      </c>
      <c r="W48" s="136" t="str">
        <f t="shared" si="4"/>
        <v>原単位目標達成</v>
      </c>
    </row>
    <row r="49" spans="1:30" ht="65.25" customHeight="1">
      <c r="A49" s="5" t="s">
        <v>318</v>
      </c>
      <c r="B49" s="6">
        <v>47</v>
      </c>
      <c r="C49" s="78" t="s">
        <v>154</v>
      </c>
      <c r="D49" s="101" t="s">
        <v>680</v>
      </c>
      <c r="E49" s="13" t="s">
        <v>681</v>
      </c>
      <c r="F49" s="13" t="s">
        <v>155</v>
      </c>
      <c r="G49" s="13"/>
      <c r="H49" s="13" t="s">
        <v>906</v>
      </c>
      <c r="I49" s="101">
        <v>58</v>
      </c>
      <c r="J49" s="85" t="s">
        <v>156</v>
      </c>
      <c r="K49" s="101" t="s">
        <v>759</v>
      </c>
      <c r="L49" s="24">
        <v>11006.2</v>
      </c>
      <c r="M49" s="145">
        <v>10676</v>
      </c>
      <c r="N49" s="132">
        <f>+(L49-M49)/L49</f>
        <v>3.000127201032152E-2</v>
      </c>
      <c r="O49" s="24">
        <v>10538.9</v>
      </c>
      <c r="P49" s="133">
        <f t="shared" si="7"/>
        <v>4.2457887372571917E-2</v>
      </c>
      <c r="Q49" s="24">
        <v>75.400000000000006</v>
      </c>
      <c r="R49" s="85">
        <v>73.099999999999994</v>
      </c>
      <c r="S49" s="132">
        <f t="shared" si="5"/>
        <v>3.0503978779840998E-2</v>
      </c>
      <c r="T49" s="24">
        <v>71.8</v>
      </c>
      <c r="U49" s="133">
        <f t="shared" si="6"/>
        <v>4.7745358090185784E-2</v>
      </c>
      <c r="V49" s="13" t="s">
        <v>754</v>
      </c>
      <c r="W49" s="136" t="str">
        <f t="shared" si="4"/>
        <v>原単位目標達成</v>
      </c>
    </row>
    <row r="50" spans="1:30" ht="38.25" customHeight="1">
      <c r="A50" s="18" t="s">
        <v>318</v>
      </c>
      <c r="B50" s="6">
        <v>48</v>
      </c>
      <c r="C50" s="78" t="s">
        <v>160</v>
      </c>
      <c r="D50" s="101" t="s">
        <v>161</v>
      </c>
      <c r="E50" s="13" t="s">
        <v>532</v>
      </c>
      <c r="F50" s="13" t="s">
        <v>162</v>
      </c>
      <c r="G50" s="13"/>
      <c r="H50" s="13" t="s">
        <v>533</v>
      </c>
      <c r="I50" s="101">
        <v>59</v>
      </c>
      <c r="J50" s="85" t="s">
        <v>410</v>
      </c>
      <c r="K50" s="101" t="s">
        <v>657</v>
      </c>
      <c r="L50" s="24">
        <v>1561</v>
      </c>
      <c r="M50" s="152">
        <v>1405</v>
      </c>
      <c r="N50" s="132">
        <f>+(L50-M50)/L50</f>
        <v>9.9935938500960927E-2</v>
      </c>
      <c r="O50" s="24">
        <v>841</v>
      </c>
      <c r="P50" s="133">
        <f t="shared" si="7"/>
        <v>0.46124279308135813</v>
      </c>
      <c r="Q50" s="85">
        <v>0.26900000000000002</v>
      </c>
      <c r="R50" s="85">
        <v>0.24199999999999999</v>
      </c>
      <c r="S50" s="132">
        <f t="shared" si="5"/>
        <v>0.100371747211896</v>
      </c>
      <c r="T50" s="146">
        <v>0.13600000000000001</v>
      </c>
      <c r="U50" s="133">
        <f t="shared" si="6"/>
        <v>0.49442379182156132</v>
      </c>
      <c r="V50" s="13" t="s">
        <v>907</v>
      </c>
      <c r="W50" s="136" t="str">
        <f t="shared" si="4"/>
        <v>原単位目標達成</v>
      </c>
    </row>
    <row r="51" spans="1:30" ht="38.25" customHeight="1">
      <c r="A51" s="5" t="s">
        <v>318</v>
      </c>
      <c r="B51" s="6">
        <v>49</v>
      </c>
      <c r="C51" s="103" t="s">
        <v>121</v>
      </c>
      <c r="D51" s="101" t="s">
        <v>122</v>
      </c>
      <c r="E51" s="13" t="s">
        <v>560</v>
      </c>
      <c r="F51" s="13" t="s">
        <v>123</v>
      </c>
      <c r="G51" s="13"/>
      <c r="H51" s="13" t="s">
        <v>908</v>
      </c>
      <c r="I51" s="101">
        <v>60</v>
      </c>
      <c r="J51" s="85" t="s">
        <v>909</v>
      </c>
      <c r="K51" s="101" t="s">
        <v>759</v>
      </c>
      <c r="L51" s="153" t="s">
        <v>19</v>
      </c>
      <c r="M51" s="153" t="s">
        <v>19</v>
      </c>
      <c r="N51" s="134" t="s">
        <v>19</v>
      </c>
      <c r="O51" s="153" t="s">
        <v>19</v>
      </c>
      <c r="P51" s="134" t="s">
        <v>19</v>
      </c>
      <c r="Q51" s="168">
        <v>8.9999999999999993E-3</v>
      </c>
      <c r="R51" s="85">
        <v>8.6999999999999994E-3</v>
      </c>
      <c r="S51" s="132">
        <f t="shared" si="5"/>
        <v>3.3333333333333326E-2</v>
      </c>
      <c r="T51" s="168">
        <v>8.3999999999999995E-3</v>
      </c>
      <c r="U51" s="133">
        <f t="shared" si="6"/>
        <v>6.6666666666666652E-2</v>
      </c>
      <c r="V51" s="13" t="s">
        <v>748</v>
      </c>
      <c r="W51" s="136" t="str">
        <f t="shared" si="4"/>
        <v>原単位目標達成</v>
      </c>
    </row>
    <row r="52" spans="1:30" ht="38.25" customHeight="1">
      <c r="A52" s="5" t="s">
        <v>318</v>
      </c>
      <c r="B52" s="6">
        <v>50</v>
      </c>
      <c r="C52" s="78" t="s">
        <v>135</v>
      </c>
      <c r="D52" s="101" t="s">
        <v>136</v>
      </c>
      <c r="E52" s="13" t="s">
        <v>564</v>
      </c>
      <c r="F52" s="13" t="s">
        <v>137</v>
      </c>
      <c r="G52" s="13"/>
      <c r="H52" s="13" t="s">
        <v>565</v>
      </c>
      <c r="I52" s="101">
        <v>60</v>
      </c>
      <c r="J52" s="85" t="s">
        <v>910</v>
      </c>
      <c r="K52" s="101" t="s">
        <v>667</v>
      </c>
      <c r="L52" s="24">
        <v>4302</v>
      </c>
      <c r="M52" s="145">
        <v>4732</v>
      </c>
      <c r="N52" s="132">
        <f>+(L52-M52)/L52</f>
        <v>-9.9953509995351006E-2</v>
      </c>
      <c r="O52" s="24">
        <v>3096</v>
      </c>
      <c r="P52" s="133">
        <f>+(L52-O52)/L52</f>
        <v>0.28033472803347281</v>
      </c>
      <c r="Q52" s="85">
        <v>172</v>
      </c>
      <c r="R52" s="85">
        <v>169</v>
      </c>
      <c r="S52" s="132">
        <f t="shared" si="5"/>
        <v>1.7441860465116279E-2</v>
      </c>
      <c r="T52" s="159">
        <v>135</v>
      </c>
      <c r="U52" s="133">
        <f t="shared" si="6"/>
        <v>0.21511627906976744</v>
      </c>
      <c r="V52" s="13" t="s">
        <v>378</v>
      </c>
      <c r="W52" s="136" t="str">
        <f t="shared" si="4"/>
        <v>原単位目標達成</v>
      </c>
    </row>
    <row r="53" spans="1:30" ht="38.25" customHeight="1">
      <c r="A53" s="18" t="s">
        <v>318</v>
      </c>
      <c r="B53" s="6">
        <v>51</v>
      </c>
      <c r="C53" s="78" t="s">
        <v>286</v>
      </c>
      <c r="D53" s="101" t="s">
        <v>287</v>
      </c>
      <c r="E53" s="13" t="s">
        <v>288</v>
      </c>
      <c r="F53" s="13" t="s">
        <v>289</v>
      </c>
      <c r="G53" s="13" t="s">
        <v>287</v>
      </c>
      <c r="H53" s="13" t="s">
        <v>290</v>
      </c>
      <c r="I53" s="101">
        <v>98</v>
      </c>
      <c r="J53" s="85" t="s">
        <v>291</v>
      </c>
      <c r="K53" s="101" t="s">
        <v>657</v>
      </c>
      <c r="L53" s="24">
        <v>10850</v>
      </c>
      <c r="M53" s="24">
        <v>9510</v>
      </c>
      <c r="N53" s="132">
        <f>+(L53-M53)/L53</f>
        <v>0.12350230414746544</v>
      </c>
      <c r="O53" s="24">
        <v>8961</v>
      </c>
      <c r="P53" s="133">
        <f>+(L53-O53)/L53</f>
        <v>0.17410138248847926</v>
      </c>
      <c r="Q53" s="85">
        <v>0.57299999999999995</v>
      </c>
      <c r="R53" s="85">
        <v>0.52100000000000002</v>
      </c>
      <c r="S53" s="132">
        <f t="shared" si="5"/>
        <v>9.0750436300174417E-2</v>
      </c>
      <c r="T53" s="146">
        <v>0.48499999999999999</v>
      </c>
      <c r="U53" s="133">
        <f t="shared" si="6"/>
        <v>0.15357766143106452</v>
      </c>
      <c r="V53" s="13" t="s">
        <v>807</v>
      </c>
      <c r="W53" s="136" t="str">
        <f t="shared" si="4"/>
        <v>原単位目標達成</v>
      </c>
    </row>
    <row r="54" spans="1:30" s="28" customFormat="1" ht="38.25" customHeight="1">
      <c r="A54" s="106"/>
      <c r="B54" s="6">
        <v>52</v>
      </c>
      <c r="C54" s="139" t="s">
        <v>428</v>
      </c>
      <c r="D54" s="101" t="s">
        <v>77</v>
      </c>
      <c r="E54" s="13" t="s">
        <v>78</v>
      </c>
      <c r="F54" s="13"/>
      <c r="G54" s="13"/>
      <c r="H54" s="13"/>
      <c r="I54" s="150">
        <v>9</v>
      </c>
      <c r="J54" s="85" t="s">
        <v>79</v>
      </c>
      <c r="K54" s="101" t="s">
        <v>759</v>
      </c>
      <c r="L54" s="24">
        <v>36425</v>
      </c>
      <c r="M54" s="153" t="s">
        <v>19</v>
      </c>
      <c r="N54" s="134" t="s">
        <v>19</v>
      </c>
      <c r="O54" s="24">
        <v>35382</v>
      </c>
      <c r="P54" s="133">
        <f>+(L54-O54)/L54</f>
        <v>2.8634179821551132E-2</v>
      </c>
      <c r="Q54" s="24">
        <v>630.6</v>
      </c>
      <c r="R54" s="67">
        <v>599.1</v>
      </c>
      <c r="S54" s="132">
        <f t="shared" si="5"/>
        <v>4.9952426260704091E-2</v>
      </c>
      <c r="T54" s="24">
        <v>669</v>
      </c>
      <c r="U54" s="133">
        <f t="shared" si="6"/>
        <v>-6.0894386298763044E-2</v>
      </c>
      <c r="V54" s="13" t="s">
        <v>871</v>
      </c>
      <c r="W54" s="147"/>
    </row>
    <row r="55" spans="1:30" ht="38.25" customHeight="1">
      <c r="A55" s="5"/>
      <c r="B55" s="6">
        <v>53</v>
      </c>
      <c r="C55" s="139" t="s">
        <v>368</v>
      </c>
      <c r="D55" s="101" t="s">
        <v>118</v>
      </c>
      <c r="E55" s="13" t="s">
        <v>119</v>
      </c>
      <c r="F55" s="13" t="s">
        <v>76</v>
      </c>
      <c r="G55" s="13" t="s">
        <v>118</v>
      </c>
      <c r="H55" s="13" t="s">
        <v>119</v>
      </c>
      <c r="I55" s="150">
        <v>9</v>
      </c>
      <c r="J55" s="85" t="s">
        <v>120</v>
      </c>
      <c r="K55" s="101" t="s">
        <v>759</v>
      </c>
      <c r="L55" s="24">
        <v>3013</v>
      </c>
      <c r="M55" s="24">
        <v>2923</v>
      </c>
      <c r="N55" s="132">
        <f>+(L55-M55)/L55</f>
        <v>2.9870560902754729E-2</v>
      </c>
      <c r="O55" s="24">
        <v>3250</v>
      </c>
      <c r="P55" s="133">
        <f>+(L55-O55)/L55</f>
        <v>-7.8659143710587451E-2</v>
      </c>
      <c r="Q55" s="85">
        <v>15.25</v>
      </c>
      <c r="R55" s="85">
        <v>14.79</v>
      </c>
      <c r="S55" s="132">
        <f t="shared" si="5"/>
        <v>3.0163934426229565E-2</v>
      </c>
      <c r="T55" s="166">
        <v>12.61</v>
      </c>
      <c r="U55" s="133">
        <f t="shared" si="6"/>
        <v>0.17311475409836069</v>
      </c>
      <c r="V55" s="13" t="s">
        <v>772</v>
      </c>
      <c r="W55" s="136"/>
    </row>
    <row r="56" spans="1:30" ht="38.25" customHeight="1">
      <c r="A56" s="18"/>
      <c r="B56" s="6">
        <v>54</v>
      </c>
      <c r="C56" s="139" t="s">
        <v>911</v>
      </c>
      <c r="D56" s="101" t="s">
        <v>139</v>
      </c>
      <c r="E56" s="13" t="s">
        <v>547</v>
      </c>
      <c r="F56" s="13" t="s">
        <v>76</v>
      </c>
      <c r="G56" s="13" t="s">
        <v>140</v>
      </c>
      <c r="H56" s="13" t="s">
        <v>141</v>
      </c>
      <c r="I56" s="150">
        <v>9</v>
      </c>
      <c r="J56" s="85" t="s">
        <v>142</v>
      </c>
      <c r="K56" s="101" t="s">
        <v>759</v>
      </c>
      <c r="L56" s="153" t="s">
        <v>19</v>
      </c>
      <c r="M56" s="153" t="s">
        <v>19</v>
      </c>
      <c r="N56" s="134" t="s">
        <v>19</v>
      </c>
      <c r="O56" s="153" t="s">
        <v>19</v>
      </c>
      <c r="P56" s="134" t="s">
        <v>19</v>
      </c>
      <c r="Q56" s="85">
        <v>701</v>
      </c>
      <c r="R56" s="85">
        <v>680</v>
      </c>
      <c r="S56" s="132">
        <f t="shared" si="5"/>
        <v>2.9957203994293864E-2</v>
      </c>
      <c r="T56" s="146">
        <v>698</v>
      </c>
      <c r="U56" s="133">
        <f t="shared" si="6"/>
        <v>4.2796005706134095E-3</v>
      </c>
      <c r="V56" s="13" t="s">
        <v>802</v>
      </c>
      <c r="W56" s="136"/>
    </row>
    <row r="57" spans="1:30" ht="38.25" customHeight="1">
      <c r="A57" s="5"/>
      <c r="B57" s="6">
        <v>55</v>
      </c>
      <c r="C57" s="139" t="s">
        <v>257</v>
      </c>
      <c r="D57" s="101" t="s">
        <v>258</v>
      </c>
      <c r="E57" s="13" t="s">
        <v>621</v>
      </c>
      <c r="F57" s="13" t="s">
        <v>620</v>
      </c>
      <c r="G57" s="13"/>
      <c r="H57" s="13" t="s">
        <v>619</v>
      </c>
      <c r="I57" s="150">
        <v>9</v>
      </c>
      <c r="J57" s="85" t="s">
        <v>421</v>
      </c>
      <c r="K57" s="101" t="s">
        <v>759</v>
      </c>
      <c r="L57" s="24">
        <v>4035.3</v>
      </c>
      <c r="M57" s="145">
        <v>3994.7</v>
      </c>
      <c r="N57" s="132">
        <f>+(L57-M57)/L57</f>
        <v>1.0061209823309386E-2</v>
      </c>
      <c r="O57" s="24">
        <v>5667.9</v>
      </c>
      <c r="P57" s="133">
        <f>+(L57-O57)/L57</f>
        <v>-0.40457958516095444</v>
      </c>
      <c r="Q57" s="134">
        <v>48.61</v>
      </c>
      <c r="R57" s="134">
        <v>48.1</v>
      </c>
      <c r="S57" s="132">
        <f t="shared" si="5"/>
        <v>1.0491668380991524E-2</v>
      </c>
      <c r="T57" s="135">
        <v>68.94</v>
      </c>
      <c r="U57" s="133">
        <f t="shared" si="6"/>
        <v>-0.41822670232462456</v>
      </c>
      <c r="V57" s="199" t="s">
        <v>257</v>
      </c>
      <c r="W57" s="136"/>
    </row>
    <row r="58" spans="1:30" ht="66" customHeight="1">
      <c r="A58" s="18"/>
      <c r="B58" s="6">
        <v>56</v>
      </c>
      <c r="C58" s="139" t="s">
        <v>912</v>
      </c>
      <c r="D58" s="101" t="s">
        <v>575</v>
      </c>
      <c r="E58" s="13" t="s">
        <v>576</v>
      </c>
      <c r="F58" s="13" t="s">
        <v>261</v>
      </c>
      <c r="G58" s="13" t="s">
        <v>262</v>
      </c>
      <c r="H58" s="13" t="s">
        <v>263</v>
      </c>
      <c r="I58" s="150">
        <v>9</v>
      </c>
      <c r="J58" s="85" t="s">
        <v>482</v>
      </c>
      <c r="K58" s="101" t="s">
        <v>759</v>
      </c>
      <c r="L58" s="152">
        <v>18284</v>
      </c>
      <c r="M58" s="153" t="s">
        <v>19</v>
      </c>
      <c r="N58" s="134" t="s">
        <v>19</v>
      </c>
      <c r="O58" s="152">
        <v>18572</v>
      </c>
      <c r="P58" s="133">
        <f>+(L58-O58)/L58</f>
        <v>-1.5751476700940712E-2</v>
      </c>
      <c r="Q58" s="24">
        <v>538.70000000000005</v>
      </c>
      <c r="R58" s="177">
        <v>522.5</v>
      </c>
      <c r="S58" s="132">
        <f t="shared" si="5"/>
        <v>3.007239651011703E-2</v>
      </c>
      <c r="T58" s="24">
        <v>535.9</v>
      </c>
      <c r="U58" s="133">
        <f t="shared" si="6"/>
        <v>5.197698162242562E-3</v>
      </c>
      <c r="V58" s="73" t="s">
        <v>808</v>
      </c>
      <c r="W58" s="136"/>
      <c r="Y58" s="14"/>
      <c r="Z58" s="14"/>
      <c r="AA58" s="14"/>
      <c r="AB58" s="14"/>
      <c r="AC58" s="14"/>
      <c r="AD58" s="14"/>
    </row>
    <row r="59" spans="1:30" ht="38.25" customHeight="1">
      <c r="A59" s="18"/>
      <c r="B59" s="6">
        <v>57</v>
      </c>
      <c r="C59" s="139" t="s">
        <v>558</v>
      </c>
      <c r="D59" s="101" t="s">
        <v>190</v>
      </c>
      <c r="E59" s="13" t="s">
        <v>264</v>
      </c>
      <c r="F59" s="13"/>
      <c r="G59" s="13"/>
      <c r="H59" s="13"/>
      <c r="I59" s="150">
        <v>9</v>
      </c>
      <c r="J59" s="85" t="s">
        <v>265</v>
      </c>
      <c r="K59" s="101" t="s">
        <v>759</v>
      </c>
      <c r="L59" s="24">
        <v>3504</v>
      </c>
      <c r="M59" s="145">
        <v>3441</v>
      </c>
      <c r="N59" s="132">
        <f>+(L59-M59)/L59</f>
        <v>1.797945205479452E-2</v>
      </c>
      <c r="O59" s="24">
        <v>3603</v>
      </c>
      <c r="P59" s="133">
        <f>+(L59-O59)/L59</f>
        <v>-2.8253424657534245E-2</v>
      </c>
      <c r="Q59" s="168">
        <v>0.64029999999999998</v>
      </c>
      <c r="R59" s="85">
        <v>0.62880000000000003</v>
      </c>
      <c r="S59" s="132">
        <f t="shared" si="5"/>
        <v>1.7960331094799244E-2</v>
      </c>
      <c r="T59" s="168">
        <v>0.62939999999999996</v>
      </c>
      <c r="U59" s="133">
        <f t="shared" si="6"/>
        <v>1.7023270342027209E-2</v>
      </c>
      <c r="V59" s="13" t="s">
        <v>821</v>
      </c>
      <c r="W59" s="136"/>
      <c r="X59" s="14"/>
      <c r="Y59" s="14"/>
      <c r="Z59" s="14"/>
      <c r="AA59" s="14"/>
      <c r="AB59" s="14"/>
      <c r="AC59" s="14"/>
      <c r="AD59" s="14"/>
    </row>
    <row r="60" spans="1:30" ht="38.25" customHeight="1">
      <c r="A60" s="5"/>
      <c r="B60" s="6">
        <v>58</v>
      </c>
      <c r="C60" s="139" t="s">
        <v>913</v>
      </c>
      <c r="D60" s="101" t="s">
        <v>266</v>
      </c>
      <c r="E60" s="13" t="s">
        <v>539</v>
      </c>
      <c r="F60" s="13" t="s">
        <v>537</v>
      </c>
      <c r="G60" s="13"/>
      <c r="H60" s="13" t="s">
        <v>538</v>
      </c>
      <c r="I60" s="150">
        <v>9</v>
      </c>
      <c r="J60" s="85" t="s">
        <v>267</v>
      </c>
      <c r="K60" s="101" t="s">
        <v>759</v>
      </c>
      <c r="L60" s="24">
        <v>4098</v>
      </c>
      <c r="M60" s="24">
        <v>3975</v>
      </c>
      <c r="N60" s="132">
        <f>+(L60-M60)/L60</f>
        <v>3.0014641288433383E-2</v>
      </c>
      <c r="O60" s="24">
        <v>4159</v>
      </c>
      <c r="P60" s="133">
        <f>+(L60-O60)/L60</f>
        <v>-1.488530990727184E-2</v>
      </c>
      <c r="Q60" s="161">
        <v>108.3</v>
      </c>
      <c r="R60" s="61">
        <v>105</v>
      </c>
      <c r="S60" s="132">
        <v>0.03</v>
      </c>
      <c r="T60" s="163">
        <v>106.3</v>
      </c>
      <c r="U60" s="133">
        <f t="shared" si="6"/>
        <v>1.8467220683287166E-2</v>
      </c>
      <c r="V60" s="13" t="s">
        <v>688</v>
      </c>
      <c r="W60" s="136"/>
    </row>
    <row r="61" spans="1:30" ht="38.25" customHeight="1">
      <c r="A61" s="5"/>
      <c r="B61" s="6">
        <v>59</v>
      </c>
      <c r="C61" s="139" t="s">
        <v>491</v>
      </c>
      <c r="D61" s="101" t="s">
        <v>594</v>
      </c>
      <c r="E61" s="13" t="s">
        <v>595</v>
      </c>
      <c r="F61" s="13" t="s">
        <v>596</v>
      </c>
      <c r="G61" s="13" t="s">
        <v>597</v>
      </c>
      <c r="H61" s="13" t="s">
        <v>598</v>
      </c>
      <c r="I61" s="150">
        <v>9</v>
      </c>
      <c r="J61" s="85" t="s">
        <v>492</v>
      </c>
      <c r="K61" s="101" t="s">
        <v>759</v>
      </c>
      <c r="L61" s="153" t="s">
        <v>19</v>
      </c>
      <c r="M61" s="153" t="s">
        <v>19</v>
      </c>
      <c r="N61" s="134" t="s">
        <v>19</v>
      </c>
      <c r="O61" s="153" t="s">
        <v>19</v>
      </c>
      <c r="P61" s="134" t="s">
        <v>19</v>
      </c>
      <c r="Q61" s="166">
        <v>20.73</v>
      </c>
      <c r="R61" s="107">
        <v>20.010000000000002</v>
      </c>
      <c r="S61" s="132">
        <f>+(Q61-R61)/Q61</f>
        <v>3.4732272069464491E-2</v>
      </c>
      <c r="T61" s="166">
        <v>21.42</v>
      </c>
      <c r="U61" s="133">
        <f t="shared" si="6"/>
        <v>-3.328509406657025E-2</v>
      </c>
      <c r="V61" s="13" t="s">
        <v>834</v>
      </c>
      <c r="W61" s="136"/>
    </row>
    <row r="62" spans="1:30" ht="66" customHeight="1">
      <c r="A62" s="5"/>
      <c r="B62" s="6">
        <v>60</v>
      </c>
      <c r="C62" s="139" t="s">
        <v>425</v>
      </c>
      <c r="D62" s="101" t="s">
        <v>203</v>
      </c>
      <c r="E62" s="13" t="s">
        <v>426</v>
      </c>
      <c r="F62" s="13" t="s">
        <v>228</v>
      </c>
      <c r="G62" s="13" t="s">
        <v>203</v>
      </c>
      <c r="H62" s="13" t="s">
        <v>426</v>
      </c>
      <c r="I62" s="101">
        <v>10</v>
      </c>
      <c r="J62" s="85" t="s">
        <v>229</v>
      </c>
      <c r="K62" s="101" t="s">
        <v>759</v>
      </c>
      <c r="L62" s="153" t="s">
        <v>19</v>
      </c>
      <c r="M62" s="153" t="s">
        <v>19</v>
      </c>
      <c r="N62" s="134" t="s">
        <v>19</v>
      </c>
      <c r="O62" s="153" t="s">
        <v>19</v>
      </c>
      <c r="P62" s="134" t="s">
        <v>19</v>
      </c>
      <c r="Q62" s="146">
        <v>0.51500000000000001</v>
      </c>
      <c r="R62" s="85">
        <v>0.5</v>
      </c>
      <c r="S62" s="132">
        <f>+(Q62-R62)/Q62</f>
        <v>2.9126213592233035E-2</v>
      </c>
      <c r="T62" s="146">
        <v>0.504</v>
      </c>
      <c r="U62" s="133">
        <f t="shared" si="6"/>
        <v>2.1359223300970891E-2</v>
      </c>
      <c r="V62" s="13" t="s">
        <v>827</v>
      </c>
      <c r="W62" s="136"/>
      <c r="X62" s="14"/>
    </row>
    <row r="63" spans="1:30" ht="38.25" customHeight="1">
      <c r="A63" s="5"/>
      <c r="B63" s="6">
        <v>61</v>
      </c>
      <c r="C63" s="139" t="s">
        <v>424</v>
      </c>
      <c r="D63" s="101" t="s">
        <v>223</v>
      </c>
      <c r="E63" s="13" t="s">
        <v>224</v>
      </c>
      <c r="F63" s="13" t="s">
        <v>225</v>
      </c>
      <c r="G63" s="13" t="s">
        <v>216</v>
      </c>
      <c r="H63" s="13" t="s">
        <v>226</v>
      </c>
      <c r="I63" s="101">
        <v>16</v>
      </c>
      <c r="J63" s="85" t="s">
        <v>227</v>
      </c>
      <c r="K63" s="101" t="s">
        <v>759</v>
      </c>
      <c r="L63" s="24">
        <v>5073</v>
      </c>
      <c r="M63" s="145">
        <v>6358</v>
      </c>
      <c r="N63" s="132">
        <f>+(L63-M63)/L63</f>
        <v>-0.2533017938103686</v>
      </c>
      <c r="O63" s="24">
        <v>6146</v>
      </c>
      <c r="P63" s="133">
        <f>+(L63-O63)/L63</f>
        <v>-0.21151192588212103</v>
      </c>
      <c r="Q63" s="166">
        <v>4.43</v>
      </c>
      <c r="R63" s="85">
        <v>2.15</v>
      </c>
      <c r="S63" s="132">
        <f>+(Q63-R63)/Q63</f>
        <v>0.51467268623024831</v>
      </c>
      <c r="T63" s="166">
        <v>3.2</v>
      </c>
      <c r="U63" s="133">
        <f t="shared" si="6"/>
        <v>0.27765237020316019</v>
      </c>
      <c r="V63" s="13" t="s">
        <v>757</v>
      </c>
      <c r="W63" s="136"/>
    </row>
    <row r="64" spans="1:30" ht="38.25" customHeight="1">
      <c r="A64" s="18"/>
      <c r="B64" s="6">
        <v>62</v>
      </c>
      <c r="C64" s="139" t="s">
        <v>462</v>
      </c>
      <c r="D64" s="101" t="s">
        <v>190</v>
      </c>
      <c r="E64" s="13" t="s">
        <v>191</v>
      </c>
      <c r="F64" s="13"/>
      <c r="G64" s="13"/>
      <c r="H64" s="13"/>
      <c r="I64" s="101">
        <v>21</v>
      </c>
      <c r="J64" s="85" t="s">
        <v>192</v>
      </c>
      <c r="K64" s="101" t="s">
        <v>759</v>
      </c>
      <c r="L64" s="24">
        <v>8572</v>
      </c>
      <c r="M64" s="24">
        <v>8318</v>
      </c>
      <c r="N64" s="132">
        <f>+(L64-M64)/L64</f>
        <v>2.9631357909472703E-2</v>
      </c>
      <c r="O64" s="24">
        <v>9099</v>
      </c>
      <c r="P64" s="133">
        <f>+(L64-O64)/L64</f>
        <v>-6.1479234717685488E-2</v>
      </c>
      <c r="Q64" s="85">
        <v>0.48399999999999999</v>
      </c>
      <c r="R64" s="178">
        <v>0.47</v>
      </c>
      <c r="S64" s="132">
        <f>+(Q64-R64)/Q64</f>
        <v>2.8925619834710769E-2</v>
      </c>
      <c r="T64" s="178">
        <v>0.495</v>
      </c>
      <c r="U64" s="133">
        <f t="shared" si="6"/>
        <v>-2.2727272727272749E-2</v>
      </c>
      <c r="V64" s="13" t="s">
        <v>722</v>
      </c>
      <c r="W64" s="136"/>
    </row>
    <row r="65" spans="1:30" ht="38.25" customHeight="1">
      <c r="A65" s="18"/>
      <c r="B65" s="6">
        <v>63</v>
      </c>
      <c r="C65" s="139" t="s">
        <v>110</v>
      </c>
      <c r="D65" s="101" t="s">
        <v>111</v>
      </c>
      <c r="E65" s="13" t="s">
        <v>626</v>
      </c>
      <c r="F65" s="13" t="s">
        <v>627</v>
      </c>
      <c r="G65" s="13"/>
      <c r="H65" s="13" t="s">
        <v>230</v>
      </c>
      <c r="I65" s="101">
        <v>24</v>
      </c>
      <c r="J65" s="85" t="s">
        <v>664</v>
      </c>
      <c r="K65" s="101" t="s">
        <v>759</v>
      </c>
      <c r="L65" s="24">
        <v>2304</v>
      </c>
      <c r="M65" s="145">
        <v>2235</v>
      </c>
      <c r="N65" s="132">
        <f>+(L65-M65)/L65</f>
        <v>2.9947916666666668E-2</v>
      </c>
      <c r="O65" s="24">
        <v>2379</v>
      </c>
      <c r="P65" s="133">
        <f>+(L65-O65)/L65</f>
        <v>-3.2552083333333336E-2</v>
      </c>
      <c r="Q65" s="179">
        <v>1.2551000000000001</v>
      </c>
      <c r="R65" s="85">
        <v>1.2175</v>
      </c>
      <c r="S65" s="132">
        <f>+(Q65-R65)/Q65</f>
        <v>2.9957772289060693E-2</v>
      </c>
      <c r="T65" s="179">
        <v>1.3875999999999999</v>
      </c>
      <c r="U65" s="133">
        <f t="shared" si="6"/>
        <v>-0.10556927734841831</v>
      </c>
      <c r="V65" s="199" t="s">
        <v>113</v>
      </c>
      <c r="W65" s="136"/>
    </row>
    <row r="66" spans="1:30" ht="38.25" customHeight="1">
      <c r="A66" s="220"/>
      <c r="B66" s="207">
        <v>64</v>
      </c>
      <c r="C66" s="209" t="s">
        <v>471</v>
      </c>
      <c r="D66" s="215" t="s">
        <v>550</v>
      </c>
      <c r="E66" s="211" t="s">
        <v>472</v>
      </c>
      <c r="F66" s="211"/>
      <c r="G66" s="211"/>
      <c r="H66" s="211"/>
      <c r="I66" s="217">
        <v>24</v>
      </c>
      <c r="J66" s="213" t="s">
        <v>473</v>
      </c>
      <c r="K66" s="215" t="s">
        <v>811</v>
      </c>
      <c r="L66" s="153" t="s">
        <v>19</v>
      </c>
      <c r="M66" s="153" t="s">
        <v>19</v>
      </c>
      <c r="N66" s="134" t="s">
        <v>19</v>
      </c>
      <c r="O66" s="221" t="s">
        <v>474</v>
      </c>
      <c r="P66" s="222"/>
      <c r="Q66" s="85">
        <v>0.12230000000000001</v>
      </c>
      <c r="R66" s="85">
        <v>0.1187</v>
      </c>
      <c r="S66" s="132">
        <f t="shared" ref="S66:S67" si="8">+(Q66-R66)/Q66</f>
        <v>2.9435813573180751E-2</v>
      </c>
      <c r="T66" s="168">
        <v>0.1263</v>
      </c>
      <c r="U66" s="133">
        <f t="shared" ref="U66:U67" si="9">+(Q66-T66)/Q66</f>
        <v>-3.2706459525756251E-2</v>
      </c>
      <c r="V66" s="211" t="s">
        <v>812</v>
      </c>
      <c r="W66" s="219"/>
    </row>
    <row r="67" spans="1:30" ht="38.25" customHeight="1">
      <c r="A67" s="220"/>
      <c r="B67" s="208"/>
      <c r="C67" s="210"/>
      <c r="D67" s="216"/>
      <c r="E67" s="212"/>
      <c r="F67" s="212"/>
      <c r="G67" s="212"/>
      <c r="H67" s="212"/>
      <c r="I67" s="218"/>
      <c r="J67" s="214"/>
      <c r="K67" s="216"/>
      <c r="L67" s="153" t="s">
        <v>19</v>
      </c>
      <c r="M67" s="153" t="s">
        <v>19</v>
      </c>
      <c r="N67" s="134" t="s">
        <v>19</v>
      </c>
      <c r="O67" s="221" t="s">
        <v>475</v>
      </c>
      <c r="P67" s="222"/>
      <c r="Q67" s="85">
        <v>3.8999999999999998E-3</v>
      </c>
      <c r="R67" s="167">
        <v>3.8E-3</v>
      </c>
      <c r="S67" s="132">
        <f t="shared" si="8"/>
        <v>2.5641025641025599E-2</v>
      </c>
      <c r="T67" s="168">
        <v>3.3999999999999998E-3</v>
      </c>
      <c r="U67" s="133">
        <f t="shared" si="9"/>
        <v>0.12820512820512822</v>
      </c>
      <c r="V67" s="212"/>
      <c r="W67" s="219"/>
    </row>
    <row r="68" spans="1:30" ht="38.25" customHeight="1">
      <c r="A68" s="5"/>
      <c r="B68" s="6">
        <v>65</v>
      </c>
      <c r="C68" s="139" t="s">
        <v>914</v>
      </c>
      <c r="D68" s="101" t="s">
        <v>82</v>
      </c>
      <c r="E68" s="13" t="s">
        <v>545</v>
      </c>
      <c r="F68" s="13" t="s">
        <v>76</v>
      </c>
      <c r="G68" s="13" t="s">
        <v>83</v>
      </c>
      <c r="H68" s="13" t="s">
        <v>84</v>
      </c>
      <c r="I68" s="101">
        <v>22</v>
      </c>
      <c r="J68" s="85" t="s">
        <v>363</v>
      </c>
      <c r="K68" s="101" t="s">
        <v>657</v>
      </c>
      <c r="L68" s="153" t="s">
        <v>19</v>
      </c>
      <c r="M68" s="153" t="s">
        <v>19</v>
      </c>
      <c r="N68" s="134" t="s">
        <v>19</v>
      </c>
      <c r="O68" s="153" t="s">
        <v>19</v>
      </c>
      <c r="P68" s="134" t="s">
        <v>19</v>
      </c>
      <c r="Q68" s="85">
        <v>152.80000000000001</v>
      </c>
      <c r="R68" s="85">
        <v>149.69999999999999</v>
      </c>
      <c r="S68" s="132">
        <f>+(Q68-R68)/Q68</f>
        <v>2.0287958115183392E-2</v>
      </c>
      <c r="T68" s="24">
        <v>158.80000000000001</v>
      </c>
      <c r="U68" s="133">
        <f>+(Q68-T68)/Q68</f>
        <v>-3.9267015706806283E-2</v>
      </c>
      <c r="V68" s="13" t="s">
        <v>915</v>
      </c>
      <c r="W68" s="136"/>
    </row>
    <row r="69" spans="1:30" ht="38.25" customHeight="1">
      <c r="A69" s="18"/>
      <c r="B69" s="6">
        <v>66</v>
      </c>
      <c r="C69" s="139" t="s">
        <v>371</v>
      </c>
      <c r="D69" s="101" t="s">
        <v>74</v>
      </c>
      <c r="E69" s="13" t="s">
        <v>75</v>
      </c>
      <c r="F69" s="13" t="s">
        <v>241</v>
      </c>
      <c r="G69" s="13" t="s">
        <v>74</v>
      </c>
      <c r="H69" s="13" t="s">
        <v>566</v>
      </c>
      <c r="I69" s="101">
        <v>28</v>
      </c>
      <c r="J69" s="85" t="s">
        <v>372</v>
      </c>
      <c r="K69" s="101" t="s">
        <v>759</v>
      </c>
      <c r="L69" s="24">
        <v>89000</v>
      </c>
      <c r="M69" s="145">
        <v>89000</v>
      </c>
      <c r="N69" s="132">
        <f>+(L69-M69)/L69</f>
        <v>0</v>
      </c>
      <c r="O69" s="24">
        <v>96000</v>
      </c>
      <c r="P69" s="133">
        <f>+(L69-O69)/L69</f>
        <v>-7.8651685393258425E-2</v>
      </c>
      <c r="Q69" s="85">
        <v>3.62</v>
      </c>
      <c r="R69" s="85">
        <v>3.59</v>
      </c>
      <c r="S69" s="132">
        <f>+(Q69-R69)/Q69</f>
        <v>8.2872928176796271E-3</v>
      </c>
      <c r="T69" s="166">
        <v>3.71</v>
      </c>
      <c r="U69" s="133">
        <f>+(Q69-T69)/Q69</f>
        <v>-2.4861878453038635E-2</v>
      </c>
      <c r="V69" s="13" t="s">
        <v>710</v>
      </c>
      <c r="W69" s="136"/>
      <c r="X69" s="14"/>
    </row>
    <row r="70" spans="1:30" ht="38.25" customHeight="1">
      <c r="A70" s="18"/>
      <c r="B70" s="6">
        <v>67</v>
      </c>
      <c r="C70" s="139" t="s">
        <v>916</v>
      </c>
      <c r="D70" s="101" t="s">
        <v>214</v>
      </c>
      <c r="E70" s="13" t="s">
        <v>571</v>
      </c>
      <c r="F70" s="13" t="s">
        <v>215</v>
      </c>
      <c r="G70" s="13" t="s">
        <v>216</v>
      </c>
      <c r="H70" s="13" t="s">
        <v>217</v>
      </c>
      <c r="I70" s="101">
        <v>28</v>
      </c>
      <c r="J70" s="85" t="s">
        <v>415</v>
      </c>
      <c r="K70" s="101" t="s">
        <v>759</v>
      </c>
      <c r="L70" s="153" t="s">
        <v>19</v>
      </c>
      <c r="M70" s="153" t="s">
        <v>19</v>
      </c>
      <c r="N70" s="134" t="s">
        <v>19</v>
      </c>
      <c r="O70" s="153" t="s">
        <v>19</v>
      </c>
      <c r="P70" s="134" t="s">
        <v>19</v>
      </c>
      <c r="Q70" s="161">
        <v>2.6200000000000001E-2</v>
      </c>
      <c r="R70" s="161">
        <v>2.5399999999999999E-2</v>
      </c>
      <c r="S70" s="132">
        <f>+(Q70-R70)/Q70</f>
        <v>3.0534351145038247E-2</v>
      </c>
      <c r="T70" s="168">
        <v>2.6599999999999999E-2</v>
      </c>
      <c r="U70" s="133">
        <f>+(Q70-T70)/Q70</f>
        <v>-1.5267175572518991E-2</v>
      </c>
      <c r="V70" s="200" t="s">
        <v>478</v>
      </c>
      <c r="W70" s="136"/>
    </row>
    <row r="71" spans="1:30" ht="38.25" customHeight="1">
      <c r="A71" s="18"/>
      <c r="B71" s="6">
        <v>68</v>
      </c>
      <c r="C71" s="139" t="s">
        <v>557</v>
      </c>
      <c r="D71" s="101" t="s">
        <v>307</v>
      </c>
      <c r="E71" s="13" t="s">
        <v>461</v>
      </c>
      <c r="F71" s="13"/>
      <c r="G71" s="13"/>
      <c r="H71" s="13"/>
      <c r="I71" s="101">
        <v>28</v>
      </c>
      <c r="J71" s="85" t="s">
        <v>423</v>
      </c>
      <c r="K71" s="101" t="s">
        <v>759</v>
      </c>
      <c r="L71" s="24">
        <v>3292</v>
      </c>
      <c r="M71" s="145">
        <v>3193</v>
      </c>
      <c r="N71" s="132">
        <f>+(L71-M71)/L71</f>
        <v>3.0072904009720534E-2</v>
      </c>
      <c r="O71" s="24">
        <v>3484</v>
      </c>
      <c r="P71" s="133">
        <f>+(L71-O71)/L71</f>
        <v>-5.8323207776427702E-2</v>
      </c>
      <c r="Q71" s="85">
        <v>65.900000000000006</v>
      </c>
      <c r="R71" s="85">
        <v>63.9</v>
      </c>
      <c r="S71" s="132">
        <f>+(Q71-R71)/Q71</f>
        <v>3.0349013657056251E-2</v>
      </c>
      <c r="T71" s="24">
        <v>70</v>
      </c>
      <c r="U71" s="133">
        <f>+(Q71-T71)/Q71</f>
        <v>-6.2215477996965009E-2</v>
      </c>
      <c r="V71" s="13" t="s">
        <v>917</v>
      </c>
      <c r="W71" s="136"/>
    </row>
    <row r="72" spans="1:30" ht="66" customHeight="1">
      <c r="A72" s="5"/>
      <c r="B72" s="6">
        <v>69</v>
      </c>
      <c r="C72" s="139" t="s">
        <v>918</v>
      </c>
      <c r="D72" s="101" t="s">
        <v>528</v>
      </c>
      <c r="E72" s="13" t="s">
        <v>529</v>
      </c>
      <c r="F72" s="13" t="s">
        <v>525</v>
      </c>
      <c r="G72" s="13" t="s">
        <v>526</v>
      </c>
      <c r="H72" s="13" t="s">
        <v>527</v>
      </c>
      <c r="I72" s="101">
        <v>28</v>
      </c>
      <c r="J72" s="85" t="s">
        <v>456</v>
      </c>
      <c r="K72" s="101" t="s">
        <v>759</v>
      </c>
      <c r="L72" s="24">
        <v>2691</v>
      </c>
      <c r="M72" s="24">
        <v>2610</v>
      </c>
      <c r="N72" s="132">
        <f>+(L72-M72)/L72</f>
        <v>3.0100334448160536E-2</v>
      </c>
      <c r="O72" s="24">
        <v>2987</v>
      </c>
      <c r="P72" s="133">
        <f>+(L72-O72)/L72</f>
        <v>-0.10999628390932739</v>
      </c>
      <c r="Q72" s="134" t="s">
        <v>19</v>
      </c>
      <c r="R72" s="134" t="s">
        <v>19</v>
      </c>
      <c r="S72" s="134" t="s">
        <v>19</v>
      </c>
      <c r="T72" s="135" t="s">
        <v>19</v>
      </c>
      <c r="U72" s="134" t="s">
        <v>19</v>
      </c>
      <c r="V72" s="13" t="s">
        <v>791</v>
      </c>
      <c r="W72" s="136"/>
      <c r="Y72" s="14"/>
      <c r="Z72" s="14"/>
      <c r="AA72" s="14"/>
      <c r="AB72" s="14"/>
      <c r="AC72" s="14"/>
      <c r="AD72" s="14"/>
    </row>
    <row r="73" spans="1:30" ht="38.25" customHeight="1">
      <c r="A73" s="18"/>
      <c r="B73" s="6">
        <v>70</v>
      </c>
      <c r="C73" s="139" t="s">
        <v>919</v>
      </c>
      <c r="D73" s="101" t="s">
        <v>520</v>
      </c>
      <c r="E73" s="13" t="s">
        <v>521</v>
      </c>
      <c r="F73" s="13" t="s">
        <v>241</v>
      </c>
      <c r="G73" s="13" t="s">
        <v>242</v>
      </c>
      <c r="H73" s="13" t="s">
        <v>243</v>
      </c>
      <c r="I73" s="101">
        <v>29</v>
      </c>
      <c r="J73" s="85" t="s">
        <v>244</v>
      </c>
      <c r="K73" s="101" t="s">
        <v>759</v>
      </c>
      <c r="L73" s="24">
        <v>5069</v>
      </c>
      <c r="M73" s="24">
        <v>4790</v>
      </c>
      <c r="N73" s="132">
        <f>+(L73-M73)/L73</f>
        <v>5.504044190175577E-2</v>
      </c>
      <c r="O73" s="24">
        <v>5118</v>
      </c>
      <c r="P73" s="133">
        <f>+(L73-O73)/L73</f>
        <v>-9.6666009074768203E-3</v>
      </c>
      <c r="Q73" s="85">
        <v>21.6</v>
      </c>
      <c r="R73" s="85">
        <v>21.1</v>
      </c>
      <c r="S73" s="132">
        <f t="shared" ref="S73:S78" si="10">+(Q73-R73)/Q73</f>
        <v>2.3148148148148147E-2</v>
      </c>
      <c r="T73" s="24">
        <v>23.1</v>
      </c>
      <c r="U73" s="133">
        <f t="shared" ref="U73:U78" si="11">+(Q73-T73)/Q73</f>
        <v>-6.9444444444444434E-2</v>
      </c>
      <c r="V73" s="13" t="s">
        <v>708</v>
      </c>
      <c r="W73" s="136"/>
    </row>
    <row r="74" spans="1:30" ht="38.25" customHeight="1">
      <c r="A74" s="18"/>
      <c r="B74" s="6">
        <v>71</v>
      </c>
      <c r="C74" s="139" t="s">
        <v>920</v>
      </c>
      <c r="D74" s="101" t="s">
        <v>615</v>
      </c>
      <c r="E74" s="13" t="s">
        <v>614</v>
      </c>
      <c r="F74" s="13" t="s">
        <v>617</v>
      </c>
      <c r="G74" s="13"/>
      <c r="H74" s="13" t="s">
        <v>616</v>
      </c>
      <c r="I74" s="101">
        <v>29</v>
      </c>
      <c r="J74" s="85" t="s">
        <v>429</v>
      </c>
      <c r="K74" s="101" t="s">
        <v>759</v>
      </c>
      <c r="L74" s="153" t="s">
        <v>19</v>
      </c>
      <c r="M74" s="153" t="s">
        <v>19</v>
      </c>
      <c r="N74" s="134" t="s">
        <v>19</v>
      </c>
      <c r="O74" s="153" t="s">
        <v>19</v>
      </c>
      <c r="P74" s="134" t="s">
        <v>19</v>
      </c>
      <c r="Q74" s="180">
        <v>12.694000000000001</v>
      </c>
      <c r="R74" s="85">
        <v>12.313000000000001</v>
      </c>
      <c r="S74" s="132">
        <f t="shared" si="10"/>
        <v>3.001417992752483E-2</v>
      </c>
      <c r="T74" s="180">
        <v>15.202</v>
      </c>
      <c r="U74" s="133">
        <f t="shared" si="11"/>
        <v>-0.19757365684575381</v>
      </c>
      <c r="V74" s="13" t="s">
        <v>872</v>
      </c>
      <c r="W74" s="136"/>
    </row>
    <row r="75" spans="1:30" ht="38.25" customHeight="1">
      <c r="A75" s="5"/>
      <c r="B75" s="6">
        <v>72</v>
      </c>
      <c r="C75" s="139" t="s">
        <v>484</v>
      </c>
      <c r="D75" s="101" t="s">
        <v>250</v>
      </c>
      <c r="E75" s="13" t="s">
        <v>251</v>
      </c>
      <c r="F75" s="13"/>
      <c r="G75" s="13"/>
      <c r="H75" s="13"/>
      <c r="I75" s="101">
        <v>30</v>
      </c>
      <c r="J75" s="85" t="s">
        <v>577</v>
      </c>
      <c r="K75" s="101" t="s">
        <v>759</v>
      </c>
      <c r="L75" s="24">
        <v>2265</v>
      </c>
      <c r="M75" s="145">
        <v>2197</v>
      </c>
      <c r="N75" s="132">
        <f>+(L75-M75)/L75</f>
        <v>3.0022075055187638E-2</v>
      </c>
      <c r="O75" s="24">
        <v>2411</v>
      </c>
      <c r="P75" s="133">
        <f>+(L75-O75)/L75</f>
        <v>-6.4459161147902871E-2</v>
      </c>
      <c r="Q75" s="181">
        <v>5.0410000000000003E-3</v>
      </c>
      <c r="R75" s="85">
        <v>4.8890000000000001E-3</v>
      </c>
      <c r="S75" s="132">
        <f t="shared" si="10"/>
        <v>3.0152747470739975E-2</v>
      </c>
      <c r="T75" s="181">
        <v>5.2399999999999999E-3</v>
      </c>
      <c r="U75" s="133">
        <f t="shared" si="11"/>
        <v>-3.9476294386034422E-2</v>
      </c>
      <c r="V75" s="13" t="s">
        <v>823</v>
      </c>
      <c r="W75" s="136"/>
    </row>
    <row r="76" spans="1:30" ht="38.25" customHeight="1">
      <c r="A76" s="18"/>
      <c r="B76" s="6">
        <v>73</v>
      </c>
      <c r="C76" s="139" t="s">
        <v>369</v>
      </c>
      <c r="D76" s="101" t="s">
        <v>196</v>
      </c>
      <c r="E76" s="13" t="s">
        <v>197</v>
      </c>
      <c r="F76" s="13"/>
      <c r="G76" s="13"/>
      <c r="H76" s="13"/>
      <c r="I76" s="6">
        <v>31</v>
      </c>
      <c r="J76" s="13" t="s">
        <v>370</v>
      </c>
      <c r="K76" s="101" t="s">
        <v>759</v>
      </c>
      <c r="L76" s="170">
        <v>21008</v>
      </c>
      <c r="M76" s="182" t="s">
        <v>19</v>
      </c>
      <c r="N76" s="183" t="s">
        <v>19</v>
      </c>
      <c r="O76" s="24">
        <v>18247</v>
      </c>
      <c r="P76" s="133">
        <f>+(L76-O76)/L76</f>
        <v>0.13142612338156892</v>
      </c>
      <c r="Q76" s="171">
        <v>170.8</v>
      </c>
      <c r="R76" s="184">
        <v>165.7</v>
      </c>
      <c r="S76" s="132">
        <f t="shared" si="10"/>
        <v>2.9859484777517695E-2</v>
      </c>
      <c r="T76" s="24">
        <v>207.6</v>
      </c>
      <c r="U76" s="133">
        <f t="shared" si="11"/>
        <v>-0.21545667447306779</v>
      </c>
      <c r="V76" s="13" t="s">
        <v>687</v>
      </c>
      <c r="W76" s="136"/>
    </row>
    <row r="77" spans="1:30" ht="38.25" customHeight="1">
      <c r="A77" s="18"/>
      <c r="B77" s="6">
        <v>74</v>
      </c>
      <c r="C77" s="139" t="s">
        <v>921</v>
      </c>
      <c r="D77" s="101" t="s">
        <v>613</v>
      </c>
      <c r="E77" s="13" t="s">
        <v>614</v>
      </c>
      <c r="F77" s="13" t="s">
        <v>297</v>
      </c>
      <c r="G77" s="13"/>
      <c r="H77" s="13" t="s">
        <v>618</v>
      </c>
      <c r="I77" s="101">
        <v>31</v>
      </c>
      <c r="J77" s="85" t="s">
        <v>922</v>
      </c>
      <c r="K77" s="101" t="s">
        <v>759</v>
      </c>
      <c r="L77" s="153" t="s">
        <v>19</v>
      </c>
      <c r="M77" s="153" t="s">
        <v>19</v>
      </c>
      <c r="N77" s="134" t="s">
        <v>19</v>
      </c>
      <c r="O77" s="153" t="s">
        <v>19</v>
      </c>
      <c r="P77" s="134" t="s">
        <v>19</v>
      </c>
      <c r="Q77" s="180">
        <v>4.4249999999999998</v>
      </c>
      <c r="R77" s="85">
        <v>4.2919999999999998</v>
      </c>
      <c r="S77" s="133">
        <f t="shared" si="10"/>
        <v>3.0056497175141247E-2</v>
      </c>
      <c r="T77" s="180">
        <v>4.3849999999999998</v>
      </c>
      <c r="U77" s="133">
        <f t="shared" si="11"/>
        <v>9.039548022598879E-3</v>
      </c>
      <c r="V77" s="13" t="s">
        <v>817</v>
      </c>
      <c r="W77" s="136"/>
    </row>
    <row r="78" spans="1:30" s="28" customFormat="1" ht="38.25" customHeight="1">
      <c r="A78" s="18"/>
      <c r="B78" s="6">
        <v>75</v>
      </c>
      <c r="C78" s="139" t="s">
        <v>303</v>
      </c>
      <c r="D78" s="101" t="s">
        <v>304</v>
      </c>
      <c r="E78" s="13" t="s">
        <v>305</v>
      </c>
      <c r="F78" s="13"/>
      <c r="G78" s="13"/>
      <c r="H78" s="13"/>
      <c r="I78" s="101">
        <v>32</v>
      </c>
      <c r="J78" s="85" t="s">
        <v>306</v>
      </c>
      <c r="K78" s="101" t="s">
        <v>759</v>
      </c>
      <c r="L78" s="153" t="s">
        <v>19</v>
      </c>
      <c r="M78" s="153" t="s">
        <v>19</v>
      </c>
      <c r="N78" s="134" t="s">
        <v>19</v>
      </c>
      <c r="O78" s="153" t="s">
        <v>19</v>
      </c>
      <c r="P78" s="134" t="s">
        <v>19</v>
      </c>
      <c r="Q78" s="24">
        <v>82.9</v>
      </c>
      <c r="R78" s="85">
        <v>80.5</v>
      </c>
      <c r="S78" s="132">
        <f t="shared" si="10"/>
        <v>2.8950542822677991E-2</v>
      </c>
      <c r="T78" s="24">
        <v>83.6</v>
      </c>
      <c r="U78" s="133">
        <f t="shared" si="11"/>
        <v>-8.4439083232809246E-3</v>
      </c>
      <c r="V78" s="13" t="s">
        <v>806</v>
      </c>
      <c r="W78" s="136"/>
      <c r="X78"/>
      <c r="Y78"/>
      <c r="Z78"/>
      <c r="AA78"/>
      <c r="AB78"/>
      <c r="AC78"/>
      <c r="AD78"/>
    </row>
    <row r="79" spans="1:30" ht="38.25" customHeight="1">
      <c r="A79" s="5"/>
      <c r="B79" s="6">
        <v>76</v>
      </c>
      <c r="C79" s="139" t="s">
        <v>170</v>
      </c>
      <c r="D79" s="101" t="s">
        <v>171</v>
      </c>
      <c r="E79" s="13" t="s">
        <v>561</v>
      </c>
      <c r="F79" s="13" t="s">
        <v>563</v>
      </c>
      <c r="G79" s="13"/>
      <c r="H79" s="13" t="s">
        <v>562</v>
      </c>
      <c r="I79" s="101">
        <v>33</v>
      </c>
      <c r="J79" s="85" t="s">
        <v>172</v>
      </c>
      <c r="K79" s="101" t="s">
        <v>759</v>
      </c>
      <c r="L79" s="24">
        <v>317714</v>
      </c>
      <c r="M79" s="153" t="s">
        <v>19</v>
      </c>
      <c r="N79" s="134" t="s">
        <v>19</v>
      </c>
      <c r="O79" s="24">
        <v>491525</v>
      </c>
      <c r="P79" s="133">
        <f t="shared" ref="P79:P88" si="12">+(L79-O79)/L79</f>
        <v>-0.54706748837004349</v>
      </c>
      <c r="Q79" s="134" t="s">
        <v>19</v>
      </c>
      <c r="R79" s="134" t="s">
        <v>19</v>
      </c>
      <c r="S79" s="134" t="s">
        <v>19</v>
      </c>
      <c r="T79" s="135" t="s">
        <v>19</v>
      </c>
      <c r="U79" s="134" t="s">
        <v>19</v>
      </c>
      <c r="V79" s="198" t="s">
        <v>173</v>
      </c>
      <c r="W79" s="136"/>
    </row>
    <row r="80" spans="1:30" ht="66" customHeight="1">
      <c r="A80" s="106"/>
      <c r="B80" s="6">
        <v>77</v>
      </c>
      <c r="C80" s="139" t="s">
        <v>864</v>
      </c>
      <c r="D80" s="101" t="s">
        <v>865</v>
      </c>
      <c r="E80" s="13" t="s">
        <v>561</v>
      </c>
      <c r="F80" s="13"/>
      <c r="G80" s="13"/>
      <c r="H80" s="13"/>
      <c r="I80" s="101">
        <v>33</v>
      </c>
      <c r="J80" s="85" t="s">
        <v>172</v>
      </c>
      <c r="K80" s="101" t="s">
        <v>759</v>
      </c>
      <c r="L80" s="24">
        <v>10618</v>
      </c>
      <c r="M80" s="145">
        <v>10313</v>
      </c>
      <c r="N80" s="132">
        <f t="shared" ref="N80:N85" si="13">+(L80-M80)/L80</f>
        <v>2.8724806931625543E-2</v>
      </c>
      <c r="O80" s="24">
        <v>11208</v>
      </c>
      <c r="P80" s="133">
        <f t="shared" si="12"/>
        <v>-5.5566019966095309E-2</v>
      </c>
      <c r="Q80" s="134" t="s">
        <v>19</v>
      </c>
      <c r="R80" s="134" t="s">
        <v>19</v>
      </c>
      <c r="S80" s="134" t="s">
        <v>19</v>
      </c>
      <c r="T80" s="135" t="s">
        <v>19</v>
      </c>
      <c r="U80" s="134" t="s">
        <v>19</v>
      </c>
      <c r="V80" s="198" t="s">
        <v>889</v>
      </c>
      <c r="W80" s="147"/>
      <c r="X80" s="28"/>
      <c r="Y80" s="28"/>
      <c r="Z80" s="28"/>
      <c r="AA80" s="28"/>
      <c r="AB80" s="28"/>
      <c r="AC80" s="28"/>
      <c r="AD80" s="28"/>
    </row>
    <row r="81" spans="1:30" ht="66" customHeight="1">
      <c r="A81" s="144"/>
      <c r="B81" s="6">
        <v>78</v>
      </c>
      <c r="C81" s="139" t="s">
        <v>278</v>
      </c>
      <c r="D81" s="101" t="s">
        <v>279</v>
      </c>
      <c r="E81" s="13" t="s">
        <v>280</v>
      </c>
      <c r="F81" s="13"/>
      <c r="G81" s="13"/>
      <c r="H81" s="13"/>
      <c r="I81" s="101">
        <v>35</v>
      </c>
      <c r="J81" s="85" t="s">
        <v>923</v>
      </c>
      <c r="K81" s="101" t="s">
        <v>759</v>
      </c>
      <c r="L81" s="24">
        <v>8304</v>
      </c>
      <c r="M81" s="145">
        <v>8304</v>
      </c>
      <c r="N81" s="132">
        <f t="shared" si="13"/>
        <v>0</v>
      </c>
      <c r="O81" s="24">
        <v>6886</v>
      </c>
      <c r="P81" s="133">
        <f t="shared" si="12"/>
        <v>0.17076107899807322</v>
      </c>
      <c r="Q81" s="146">
        <v>6.2E-2</v>
      </c>
      <c r="R81" s="85">
        <v>6.2E-2</v>
      </c>
      <c r="S81" s="132">
        <f>+(Q81-R81)/Q81</f>
        <v>0</v>
      </c>
      <c r="T81" s="146">
        <v>6.7000000000000004E-2</v>
      </c>
      <c r="U81" s="133">
        <f>+(Q81-T81)/Q81</f>
        <v>-8.0645161290322648E-2</v>
      </c>
      <c r="V81" s="13" t="s">
        <v>820</v>
      </c>
      <c r="W81" s="147"/>
      <c r="X81" s="28"/>
      <c r="Y81" s="28"/>
      <c r="Z81" s="28"/>
      <c r="AA81" s="28"/>
      <c r="AB81" s="28"/>
      <c r="AC81" s="28"/>
      <c r="AD81" s="28"/>
    </row>
    <row r="82" spans="1:30" ht="38.25" customHeight="1">
      <c r="A82" s="18"/>
      <c r="B82" s="6">
        <v>79</v>
      </c>
      <c r="C82" s="139" t="s">
        <v>395</v>
      </c>
      <c r="D82" s="101" t="s">
        <v>102</v>
      </c>
      <c r="E82" s="13" t="s">
        <v>103</v>
      </c>
      <c r="F82" s="13"/>
      <c r="G82" s="13"/>
      <c r="H82" s="13"/>
      <c r="I82" s="101">
        <v>37</v>
      </c>
      <c r="J82" s="85" t="s">
        <v>104</v>
      </c>
      <c r="K82" s="101" t="s">
        <v>759</v>
      </c>
      <c r="L82" s="24">
        <v>5866</v>
      </c>
      <c r="M82" s="152">
        <v>5690</v>
      </c>
      <c r="N82" s="132">
        <f t="shared" si="13"/>
        <v>3.0003409478349813E-2</v>
      </c>
      <c r="O82" s="24">
        <v>5872</v>
      </c>
      <c r="P82" s="133">
        <f t="shared" si="12"/>
        <v>-1.0228435049437436E-3</v>
      </c>
      <c r="Q82" s="168">
        <v>5.8400000000000001E-2</v>
      </c>
      <c r="R82" s="85">
        <v>5.6599999999999998E-2</v>
      </c>
      <c r="S82" s="132">
        <f>+(Q82-R82)/Q82</f>
        <v>3.0821917808219228E-2</v>
      </c>
      <c r="T82" s="168">
        <v>6.0199999999999997E-2</v>
      </c>
      <c r="U82" s="133">
        <f>+(Q82-T82)/Q82</f>
        <v>-3.082191780821911E-2</v>
      </c>
      <c r="V82" s="13" t="s">
        <v>661</v>
      </c>
      <c r="W82" s="136"/>
    </row>
    <row r="83" spans="1:30" ht="38.25" customHeight="1">
      <c r="A83" s="106"/>
      <c r="B83" s="6">
        <v>80</v>
      </c>
      <c r="C83" s="143" t="s">
        <v>774</v>
      </c>
      <c r="D83" s="101" t="s">
        <v>541</v>
      </c>
      <c r="E83" s="129" t="s">
        <v>544</v>
      </c>
      <c r="F83" s="130" t="s">
        <v>542</v>
      </c>
      <c r="G83" s="129" t="s">
        <v>543</v>
      </c>
      <c r="H83" s="129" t="s">
        <v>399</v>
      </c>
      <c r="I83" s="6">
        <v>37</v>
      </c>
      <c r="J83" s="131" t="s">
        <v>400</v>
      </c>
      <c r="K83" s="6" t="s">
        <v>657</v>
      </c>
      <c r="L83" s="100">
        <v>13793</v>
      </c>
      <c r="M83" s="100">
        <v>13586</v>
      </c>
      <c r="N83" s="132">
        <f t="shared" si="13"/>
        <v>1.5007612557094178E-2</v>
      </c>
      <c r="O83" s="100">
        <v>8977</v>
      </c>
      <c r="P83" s="133">
        <f t="shared" si="12"/>
        <v>0.34916261871964038</v>
      </c>
      <c r="Q83" s="134" t="s">
        <v>19</v>
      </c>
      <c r="R83" s="134" t="s">
        <v>19</v>
      </c>
      <c r="S83" s="134" t="s">
        <v>19</v>
      </c>
      <c r="T83" s="135" t="s">
        <v>19</v>
      </c>
      <c r="U83" s="134" t="s">
        <v>19</v>
      </c>
      <c r="V83" s="129" t="s">
        <v>697</v>
      </c>
      <c r="W83" s="136"/>
      <c r="X83" s="1"/>
    </row>
    <row r="84" spans="1:30" ht="38.25" customHeight="1">
      <c r="A84" s="18"/>
      <c r="B84" s="6">
        <v>81</v>
      </c>
      <c r="C84" s="139" t="s">
        <v>316</v>
      </c>
      <c r="D84" s="101" t="s">
        <v>924</v>
      </c>
      <c r="E84" s="13" t="s">
        <v>925</v>
      </c>
      <c r="F84" s="13" t="s">
        <v>603</v>
      </c>
      <c r="G84" s="13" t="s">
        <v>604</v>
      </c>
      <c r="H84" s="13" t="s">
        <v>605</v>
      </c>
      <c r="I84" s="101">
        <v>37</v>
      </c>
      <c r="J84" s="85" t="s">
        <v>104</v>
      </c>
      <c r="K84" s="101" t="s">
        <v>759</v>
      </c>
      <c r="L84" s="24">
        <v>3966</v>
      </c>
      <c r="M84" s="24">
        <v>3864</v>
      </c>
      <c r="N84" s="132">
        <f t="shared" si="13"/>
        <v>2.5718608169440244E-2</v>
      </c>
      <c r="O84" s="24">
        <v>5064</v>
      </c>
      <c r="P84" s="133">
        <f t="shared" si="12"/>
        <v>-0.27685325264750377</v>
      </c>
      <c r="Q84" s="133">
        <v>1</v>
      </c>
      <c r="R84" s="133">
        <v>0.43</v>
      </c>
      <c r="S84" s="132">
        <f>+(Q84-R84)/Q84</f>
        <v>0.57000000000000006</v>
      </c>
      <c r="T84" s="133">
        <v>0.80300000000000005</v>
      </c>
      <c r="U84" s="133">
        <f>+(Q84-T84)/Q84</f>
        <v>0.19699999999999995</v>
      </c>
      <c r="V84" s="13" t="s">
        <v>818</v>
      </c>
      <c r="W84" s="136"/>
    </row>
    <row r="85" spans="1:30" s="148" customFormat="1" ht="66" customHeight="1">
      <c r="A85" s="5"/>
      <c r="B85" s="6">
        <v>82</v>
      </c>
      <c r="C85" s="139" t="s">
        <v>98</v>
      </c>
      <c r="D85" s="101" t="s">
        <v>567</v>
      </c>
      <c r="E85" s="13" t="s">
        <v>568</v>
      </c>
      <c r="F85" s="13" t="s">
        <v>99</v>
      </c>
      <c r="G85" s="13" t="s">
        <v>100</v>
      </c>
      <c r="H85" s="13" t="s">
        <v>101</v>
      </c>
      <c r="I85" s="101">
        <v>56</v>
      </c>
      <c r="J85" s="85" t="s">
        <v>401</v>
      </c>
      <c r="K85" s="101" t="s">
        <v>759</v>
      </c>
      <c r="L85" s="24">
        <v>3351</v>
      </c>
      <c r="M85" s="24">
        <v>3250</v>
      </c>
      <c r="N85" s="132">
        <f t="shared" si="13"/>
        <v>3.0140256639809012E-2</v>
      </c>
      <c r="O85" s="24">
        <v>3427</v>
      </c>
      <c r="P85" s="133">
        <f t="shared" si="12"/>
        <v>-2.2679797075499851E-2</v>
      </c>
      <c r="Q85" s="134" t="s">
        <v>19</v>
      </c>
      <c r="R85" s="134" t="s">
        <v>19</v>
      </c>
      <c r="S85" s="134" t="s">
        <v>19</v>
      </c>
      <c r="T85" s="135" t="s">
        <v>19</v>
      </c>
      <c r="U85" s="134" t="s">
        <v>19</v>
      </c>
      <c r="V85" s="13" t="s">
        <v>781</v>
      </c>
      <c r="W85" s="136"/>
      <c r="X85"/>
      <c r="Y85"/>
      <c r="Z85"/>
      <c r="AA85"/>
      <c r="AB85"/>
      <c r="AC85"/>
      <c r="AD85"/>
    </row>
    <row r="86" spans="1:30" s="14" customFormat="1" ht="66" customHeight="1">
      <c r="A86" s="18"/>
      <c r="B86" s="6">
        <v>83</v>
      </c>
      <c r="C86" s="139" t="s">
        <v>105</v>
      </c>
      <c r="D86" s="101" t="s">
        <v>511</v>
      </c>
      <c r="E86" s="13" t="s">
        <v>713</v>
      </c>
      <c r="F86" s="13" t="s">
        <v>512</v>
      </c>
      <c r="G86" s="13"/>
      <c r="H86" s="13" t="s">
        <v>683</v>
      </c>
      <c r="I86" s="101">
        <v>56</v>
      </c>
      <c r="J86" s="85" t="s">
        <v>106</v>
      </c>
      <c r="K86" s="101" t="s">
        <v>759</v>
      </c>
      <c r="L86" s="24">
        <v>25968</v>
      </c>
      <c r="M86" s="153" t="s">
        <v>19</v>
      </c>
      <c r="N86" s="134" t="s">
        <v>19</v>
      </c>
      <c r="O86" s="24">
        <v>25186</v>
      </c>
      <c r="P86" s="133">
        <f t="shared" si="12"/>
        <v>3.0113986444855207E-2</v>
      </c>
      <c r="Q86" s="166">
        <v>4.75</v>
      </c>
      <c r="R86" s="85">
        <v>4.51</v>
      </c>
      <c r="S86" s="132">
        <f>+(Q86-R86)/Q86</f>
        <v>5.0526315789473732E-2</v>
      </c>
      <c r="T86" s="166">
        <v>4.54</v>
      </c>
      <c r="U86" s="133">
        <f>+(Q86-T86)/Q86</f>
        <v>4.4210526315789464E-2</v>
      </c>
      <c r="V86" s="13" t="s">
        <v>510</v>
      </c>
      <c r="W86" s="136"/>
      <c r="X86"/>
      <c r="Y86"/>
      <c r="Z86"/>
      <c r="AA86"/>
      <c r="AB86"/>
      <c r="AC86"/>
      <c r="AD86"/>
    </row>
    <row r="87" spans="1:30" ht="66" customHeight="1">
      <c r="A87" s="5"/>
      <c r="B87" s="6">
        <v>84</v>
      </c>
      <c r="C87" s="139" t="s">
        <v>163</v>
      </c>
      <c r="D87" s="101" t="s">
        <v>164</v>
      </c>
      <c r="E87" s="13" t="s">
        <v>712</v>
      </c>
      <c r="F87" s="13" t="s">
        <v>165</v>
      </c>
      <c r="G87" s="13"/>
      <c r="H87" s="13" t="s">
        <v>138</v>
      </c>
      <c r="I87" s="101">
        <v>56</v>
      </c>
      <c r="J87" s="85" t="s">
        <v>449</v>
      </c>
      <c r="K87" s="101" t="s">
        <v>759</v>
      </c>
      <c r="L87" s="24">
        <v>3479.3</v>
      </c>
      <c r="M87" s="24">
        <v>3269.1</v>
      </c>
      <c r="N87" s="132">
        <f>+(L87-M87)/L87</f>
        <v>6.0414451182709238E-2</v>
      </c>
      <c r="O87" s="24">
        <v>3678</v>
      </c>
      <c r="P87" s="133">
        <f t="shared" si="12"/>
        <v>-5.7109188629896765E-2</v>
      </c>
      <c r="Q87" s="134" t="s">
        <v>19</v>
      </c>
      <c r="R87" s="134" t="s">
        <v>19</v>
      </c>
      <c r="S87" s="134" t="s">
        <v>19</v>
      </c>
      <c r="T87" s="135" t="s">
        <v>19</v>
      </c>
      <c r="U87" s="134" t="s">
        <v>19</v>
      </c>
      <c r="V87" s="199" t="s">
        <v>430</v>
      </c>
      <c r="W87" s="136"/>
    </row>
    <row r="88" spans="1:30" ht="38.25" customHeight="1">
      <c r="A88" s="144"/>
      <c r="B88" s="6">
        <v>85</v>
      </c>
      <c r="C88" s="139" t="s">
        <v>129</v>
      </c>
      <c r="D88" s="101" t="s">
        <v>606</v>
      </c>
      <c r="E88" s="13" t="s">
        <v>130</v>
      </c>
      <c r="F88" s="13" t="s">
        <v>131</v>
      </c>
      <c r="G88" s="13"/>
      <c r="H88" s="13" t="s">
        <v>926</v>
      </c>
      <c r="I88" s="101">
        <v>58</v>
      </c>
      <c r="J88" s="85" t="s">
        <v>132</v>
      </c>
      <c r="K88" s="101" t="s">
        <v>759</v>
      </c>
      <c r="L88" s="24">
        <v>9307.1</v>
      </c>
      <c r="M88" s="145">
        <v>10069.6</v>
      </c>
      <c r="N88" s="132">
        <f>+(L88-M88)/L88</f>
        <v>-8.1926701120649828E-2</v>
      </c>
      <c r="O88" s="24">
        <v>9749</v>
      </c>
      <c r="P88" s="133">
        <f t="shared" si="12"/>
        <v>-4.7479880951101804E-2</v>
      </c>
      <c r="Q88" s="146">
        <v>0.23</v>
      </c>
      <c r="R88" s="85">
        <v>0.224</v>
      </c>
      <c r="S88" s="132">
        <f>+(Q88-R88)/Q88</f>
        <v>2.6086956521739153E-2</v>
      </c>
      <c r="T88" s="146">
        <v>0.23499999999999999</v>
      </c>
      <c r="U88" s="133">
        <f>+(Q88-T88)/Q88</f>
        <v>-2.1739130434782507E-2</v>
      </c>
      <c r="V88" s="13" t="s">
        <v>927</v>
      </c>
      <c r="W88" s="147"/>
      <c r="X88" s="148"/>
      <c r="Y88" s="28"/>
      <c r="Z88" s="28"/>
      <c r="AA88" s="28"/>
      <c r="AB88" s="28"/>
      <c r="AC88" s="28"/>
      <c r="AD88" s="28"/>
    </row>
    <row r="89" spans="1:30" ht="38.25" customHeight="1">
      <c r="A89" s="18"/>
      <c r="B89" s="6">
        <v>86</v>
      </c>
      <c r="C89" s="139" t="s">
        <v>167</v>
      </c>
      <c r="D89" s="101" t="s">
        <v>168</v>
      </c>
      <c r="E89" s="13" t="s">
        <v>535</v>
      </c>
      <c r="F89" s="13" t="s">
        <v>169</v>
      </c>
      <c r="G89" s="13"/>
      <c r="H89" s="13" t="s">
        <v>928</v>
      </c>
      <c r="I89" s="101">
        <v>58</v>
      </c>
      <c r="J89" s="85" t="s">
        <v>156</v>
      </c>
      <c r="K89" s="101" t="s">
        <v>759</v>
      </c>
      <c r="L89" s="153" t="s">
        <v>19</v>
      </c>
      <c r="M89" s="153" t="s">
        <v>19</v>
      </c>
      <c r="N89" s="134" t="s">
        <v>19</v>
      </c>
      <c r="O89" s="153" t="s">
        <v>19</v>
      </c>
      <c r="P89" s="134" t="s">
        <v>19</v>
      </c>
      <c r="Q89" s="166">
        <v>33.4</v>
      </c>
      <c r="R89" s="107">
        <v>32.4</v>
      </c>
      <c r="S89" s="132">
        <f>+(Q89-R89)/Q89</f>
        <v>2.9940119760479042E-2</v>
      </c>
      <c r="T89" s="166">
        <v>34.119999999999997</v>
      </c>
      <c r="U89" s="133">
        <f>+(Q89-T89)/Q89</f>
        <v>-2.1556886227544876E-2</v>
      </c>
      <c r="V89" s="13" t="s">
        <v>699</v>
      </c>
      <c r="W89" s="136"/>
      <c r="Y89" s="14"/>
      <c r="Z89" s="14"/>
      <c r="AA89" s="14"/>
      <c r="AB89" s="14"/>
      <c r="AC89" s="14"/>
      <c r="AD89" s="14"/>
    </row>
    <row r="90" spans="1:30" ht="38.25" customHeight="1">
      <c r="A90" s="18"/>
      <c r="B90" s="6">
        <v>87</v>
      </c>
      <c r="C90" s="139" t="s">
        <v>308</v>
      </c>
      <c r="D90" s="101" t="s">
        <v>622</v>
      </c>
      <c r="E90" s="13" t="s">
        <v>623</v>
      </c>
      <c r="F90" s="13"/>
      <c r="G90" s="13"/>
      <c r="H90" s="13" t="s">
        <v>624</v>
      </c>
      <c r="I90" s="6">
        <v>58</v>
      </c>
      <c r="J90" s="13" t="s">
        <v>625</v>
      </c>
      <c r="K90" s="101" t="s">
        <v>759</v>
      </c>
      <c r="L90" s="24">
        <v>2563</v>
      </c>
      <c r="M90" s="145">
        <v>2563</v>
      </c>
      <c r="N90" s="132">
        <f>+(L90-M90)/L90</f>
        <v>0</v>
      </c>
      <c r="O90" s="24">
        <v>2618</v>
      </c>
      <c r="P90" s="133">
        <f>+(L90-O90)/L90</f>
        <v>-2.1459227467811159E-2</v>
      </c>
      <c r="Q90" s="134">
        <v>3.95E-2</v>
      </c>
      <c r="R90" s="134">
        <v>3.8300000000000001E-2</v>
      </c>
      <c r="S90" s="132">
        <f>+(Q90-R90)/Q90</f>
        <v>3.037974683544303E-2</v>
      </c>
      <c r="T90" s="185">
        <v>4.3299999999999998E-2</v>
      </c>
      <c r="U90" s="133">
        <f>+(Q90-T90)/Q90</f>
        <v>-9.6202531645569564E-2</v>
      </c>
      <c r="V90" s="13" t="s">
        <v>813</v>
      </c>
      <c r="W90" s="136"/>
    </row>
    <row r="91" spans="1:30" ht="38.25" customHeight="1">
      <c r="A91" s="137"/>
      <c r="B91" s="6">
        <v>88</v>
      </c>
      <c r="C91" s="139" t="s">
        <v>847</v>
      </c>
      <c r="D91" s="186" t="s">
        <v>125</v>
      </c>
      <c r="E91" s="139" t="s">
        <v>126</v>
      </c>
      <c r="F91" s="139" t="s">
        <v>866</v>
      </c>
      <c r="G91" s="139"/>
      <c r="H91" s="139"/>
      <c r="I91" s="186">
        <v>62</v>
      </c>
      <c r="J91" s="187" t="s">
        <v>127</v>
      </c>
      <c r="K91" s="186" t="s">
        <v>759</v>
      </c>
      <c r="L91" s="188" t="s">
        <v>19</v>
      </c>
      <c r="M91" s="188" t="s">
        <v>19</v>
      </c>
      <c r="N91" s="189" t="s">
        <v>19</v>
      </c>
      <c r="O91" s="188" t="s">
        <v>19</v>
      </c>
      <c r="P91" s="189" t="s">
        <v>19</v>
      </c>
      <c r="Q91" s="138">
        <v>2.64E-2</v>
      </c>
      <c r="R91" s="190">
        <v>2.5600000000000001E-2</v>
      </c>
      <c r="S91" s="191">
        <f>(Q91-R91)/Q91</f>
        <v>3.0303030303030252E-2</v>
      </c>
      <c r="T91" s="190">
        <v>2.8320000000000001E-2</v>
      </c>
      <c r="U91" s="192">
        <f>+(Q91-T91)/Q91</f>
        <v>-7.2727272727272793E-2</v>
      </c>
      <c r="V91" s="139" t="s">
        <v>793</v>
      </c>
      <c r="W91" s="136"/>
      <c r="X91" s="14"/>
    </row>
    <row r="92" spans="1:30" ht="38.25" customHeight="1">
      <c r="A92" s="5"/>
      <c r="B92" s="6">
        <v>89</v>
      </c>
      <c r="C92" s="139" t="s">
        <v>269</v>
      </c>
      <c r="D92" s="101" t="s">
        <v>270</v>
      </c>
      <c r="E92" s="13" t="s">
        <v>271</v>
      </c>
      <c r="F92" s="13" t="s">
        <v>272</v>
      </c>
      <c r="G92" s="13" t="s">
        <v>270</v>
      </c>
      <c r="H92" s="13" t="s">
        <v>273</v>
      </c>
      <c r="I92" s="101">
        <v>75</v>
      </c>
      <c r="J92" s="85" t="s">
        <v>274</v>
      </c>
      <c r="K92" s="101" t="s">
        <v>759</v>
      </c>
      <c r="L92" s="24">
        <v>2270</v>
      </c>
      <c r="M92" s="24">
        <v>2202</v>
      </c>
      <c r="N92" s="132">
        <f>+(L92-M92)/L92</f>
        <v>2.9955947136563875E-2</v>
      </c>
      <c r="O92" s="24">
        <v>1839</v>
      </c>
      <c r="P92" s="133">
        <f>+(L92-O92)/L92</f>
        <v>0.18986784140969162</v>
      </c>
      <c r="Q92" s="168">
        <v>0.6724</v>
      </c>
      <c r="R92" s="193">
        <v>0.6522</v>
      </c>
      <c r="S92" s="132">
        <f>+(Q92-R92)/Q92</f>
        <v>3.0041641879833426E-2</v>
      </c>
      <c r="T92" s="168">
        <v>1.2392000000000001</v>
      </c>
      <c r="U92" s="133">
        <f>+(Q92-T92)/Q92</f>
        <v>-0.84295062462819759</v>
      </c>
      <c r="V92" s="13" t="s">
        <v>929</v>
      </c>
      <c r="W92" s="136"/>
    </row>
    <row r="93" spans="1:30" ht="38.25" customHeight="1">
      <c r="A93" s="5"/>
      <c r="B93" s="6">
        <v>90</v>
      </c>
      <c r="C93" s="139" t="s">
        <v>151</v>
      </c>
      <c r="D93" s="101" t="s">
        <v>152</v>
      </c>
      <c r="E93" s="13" t="s">
        <v>153</v>
      </c>
      <c r="F93" s="13" t="s">
        <v>856</v>
      </c>
      <c r="G93" s="13"/>
      <c r="H93" s="13" t="s">
        <v>854</v>
      </c>
      <c r="I93" s="101">
        <v>76</v>
      </c>
      <c r="J93" s="85" t="s">
        <v>851</v>
      </c>
      <c r="K93" s="101" t="s">
        <v>759</v>
      </c>
      <c r="L93" s="24">
        <v>2863</v>
      </c>
      <c r="M93" s="24">
        <v>2777</v>
      </c>
      <c r="N93" s="132">
        <f>+(L93-M93)/L93</f>
        <v>3.0038421236465246E-2</v>
      </c>
      <c r="O93" s="24">
        <v>2863</v>
      </c>
      <c r="P93" s="133">
        <f>+(L93-O93)/L93</f>
        <v>0</v>
      </c>
      <c r="Q93" s="134" t="s">
        <v>19</v>
      </c>
      <c r="R93" s="134" t="s">
        <v>19</v>
      </c>
      <c r="S93" s="134" t="s">
        <v>19</v>
      </c>
      <c r="T93" s="135" t="s">
        <v>19</v>
      </c>
      <c r="U93" s="134" t="s">
        <v>19</v>
      </c>
      <c r="V93" s="13" t="s">
        <v>746</v>
      </c>
      <c r="W93" s="136"/>
    </row>
    <row r="94" spans="1:30" ht="38.25" customHeight="1">
      <c r="A94" s="18"/>
      <c r="B94" s="6">
        <v>91</v>
      </c>
      <c r="C94" s="139" t="s">
        <v>114</v>
      </c>
      <c r="D94" s="101" t="s">
        <v>115</v>
      </c>
      <c r="E94" s="13" t="s">
        <v>116</v>
      </c>
      <c r="F94" s="13"/>
      <c r="G94" s="13"/>
      <c r="H94" s="13"/>
      <c r="I94" s="101">
        <v>78</v>
      </c>
      <c r="J94" s="85" t="s">
        <v>117</v>
      </c>
      <c r="K94" s="101" t="s">
        <v>759</v>
      </c>
      <c r="L94" s="153" t="s">
        <v>19</v>
      </c>
      <c r="M94" s="153" t="s">
        <v>19</v>
      </c>
      <c r="N94" s="134" t="s">
        <v>19</v>
      </c>
      <c r="O94" s="153" t="s">
        <v>19</v>
      </c>
      <c r="P94" s="134" t="s">
        <v>19</v>
      </c>
      <c r="Q94" s="179">
        <v>0.20200000000000001</v>
      </c>
      <c r="R94" s="194">
        <v>0.2</v>
      </c>
      <c r="S94" s="132">
        <f>+(Q94-R94)/Q94</f>
        <v>9.9009900990099098E-3</v>
      </c>
      <c r="T94" s="179">
        <v>0.21360000000000001</v>
      </c>
      <c r="U94" s="133">
        <f>+(Q94-T94)/Q94</f>
        <v>-5.7425742574257421E-2</v>
      </c>
      <c r="V94" s="13"/>
      <c r="W94" s="136"/>
      <c r="X94" s="14"/>
    </row>
    <row r="95" spans="1:30" ht="38.25" customHeight="1">
      <c r="A95" s="5"/>
      <c r="B95" s="6">
        <v>92</v>
      </c>
      <c r="C95" s="139" t="s">
        <v>505</v>
      </c>
      <c r="D95" s="101" t="s">
        <v>648</v>
      </c>
      <c r="E95" s="13" t="s">
        <v>506</v>
      </c>
      <c r="F95" s="13" t="s">
        <v>649</v>
      </c>
      <c r="G95" s="13"/>
      <c r="H95" s="13"/>
      <c r="I95" s="101">
        <v>79</v>
      </c>
      <c r="J95" s="85" t="s">
        <v>507</v>
      </c>
      <c r="K95" s="101" t="s">
        <v>759</v>
      </c>
      <c r="L95" s="24">
        <v>8025</v>
      </c>
      <c r="M95" s="24">
        <v>7784</v>
      </c>
      <c r="N95" s="132">
        <f>+(L95-M95)/L95</f>
        <v>3.0031152647975078E-2</v>
      </c>
      <c r="O95" s="24">
        <v>8173</v>
      </c>
      <c r="P95" s="133">
        <f t="shared" ref="P95:P102" si="14">+(L95-O95)/L95</f>
        <v>-1.8442367601246106E-2</v>
      </c>
      <c r="Q95" s="134" t="s">
        <v>19</v>
      </c>
      <c r="R95" s="134" t="s">
        <v>19</v>
      </c>
      <c r="S95" s="134" t="s">
        <v>19</v>
      </c>
      <c r="T95" s="135" t="s">
        <v>19</v>
      </c>
      <c r="U95" s="134" t="s">
        <v>19</v>
      </c>
      <c r="V95" s="13" t="s">
        <v>843</v>
      </c>
      <c r="W95" s="136"/>
    </row>
    <row r="96" spans="1:30" s="28" customFormat="1" ht="38.25" customHeight="1">
      <c r="A96" s="5"/>
      <c r="B96" s="6">
        <v>93</v>
      </c>
      <c r="C96" s="139" t="s">
        <v>481</v>
      </c>
      <c r="D96" s="101" t="s">
        <v>574</v>
      </c>
      <c r="E96" s="13" t="s">
        <v>373</v>
      </c>
      <c r="F96" s="13" t="s">
        <v>133</v>
      </c>
      <c r="G96" s="13"/>
      <c r="H96" s="13" t="s">
        <v>134</v>
      </c>
      <c r="I96" s="101">
        <v>80</v>
      </c>
      <c r="J96" s="85" t="s">
        <v>930</v>
      </c>
      <c r="K96" s="101" t="s">
        <v>759</v>
      </c>
      <c r="L96" s="24">
        <v>3103.37</v>
      </c>
      <c r="M96" s="24">
        <v>3010.27</v>
      </c>
      <c r="N96" s="132">
        <f>+(L96-M96)/L96</f>
        <v>2.9999645546615425E-2</v>
      </c>
      <c r="O96" s="24">
        <v>3142.21</v>
      </c>
      <c r="P96" s="133">
        <f t="shared" si="14"/>
        <v>-1.2515426777986558E-2</v>
      </c>
      <c r="Q96" s="134" t="s">
        <v>19</v>
      </c>
      <c r="R96" s="134" t="s">
        <v>19</v>
      </c>
      <c r="S96" s="134" t="s">
        <v>19</v>
      </c>
      <c r="T96" s="135" t="s">
        <v>19</v>
      </c>
      <c r="U96" s="134" t="s">
        <v>19</v>
      </c>
      <c r="V96" s="13" t="s">
        <v>741</v>
      </c>
      <c r="W96" s="136"/>
      <c r="X96"/>
      <c r="Y96"/>
      <c r="Z96"/>
      <c r="AA96"/>
      <c r="AB96"/>
      <c r="AC96"/>
      <c r="AD96"/>
    </row>
    <row r="97" spans="1:30" ht="38.25" customHeight="1">
      <c r="A97" s="5"/>
      <c r="B97" s="6">
        <v>94</v>
      </c>
      <c r="C97" s="139" t="s">
        <v>858</v>
      </c>
      <c r="D97" s="101" t="s">
        <v>857</v>
      </c>
      <c r="E97" s="13" t="s">
        <v>850</v>
      </c>
      <c r="F97" s="13" t="s">
        <v>855</v>
      </c>
      <c r="G97" s="13"/>
      <c r="H97" s="13" t="s">
        <v>853</v>
      </c>
      <c r="I97" s="101">
        <v>80</v>
      </c>
      <c r="J97" s="85" t="s">
        <v>852</v>
      </c>
      <c r="K97" s="101" t="s">
        <v>859</v>
      </c>
      <c r="L97" s="24">
        <v>4178</v>
      </c>
      <c r="M97" s="24">
        <v>4053</v>
      </c>
      <c r="N97" s="132">
        <f>+(L97-M97)/L97</f>
        <v>2.9918621349928197E-2</v>
      </c>
      <c r="O97" s="24">
        <v>4178</v>
      </c>
      <c r="P97" s="133">
        <f t="shared" si="14"/>
        <v>0</v>
      </c>
      <c r="Q97" s="134" t="s">
        <v>19</v>
      </c>
      <c r="R97" s="134" t="s">
        <v>19</v>
      </c>
      <c r="S97" s="134" t="s">
        <v>19</v>
      </c>
      <c r="T97" s="135" t="s">
        <v>19</v>
      </c>
      <c r="U97" s="134" t="s">
        <v>19</v>
      </c>
      <c r="V97" s="13" t="s">
        <v>746</v>
      </c>
      <c r="W97" s="136"/>
    </row>
    <row r="98" spans="1:30" ht="38.25" customHeight="1">
      <c r="A98" s="5"/>
      <c r="B98" s="6">
        <v>95</v>
      </c>
      <c r="C98" s="139" t="s">
        <v>181</v>
      </c>
      <c r="D98" s="101" t="s">
        <v>182</v>
      </c>
      <c r="E98" s="13" t="s">
        <v>183</v>
      </c>
      <c r="F98" s="13" t="s">
        <v>590</v>
      </c>
      <c r="G98" s="13"/>
      <c r="H98" s="13"/>
      <c r="I98" s="6">
        <v>81</v>
      </c>
      <c r="J98" s="13" t="s">
        <v>407</v>
      </c>
      <c r="K98" s="101" t="s">
        <v>759</v>
      </c>
      <c r="L98" s="24">
        <v>6681</v>
      </c>
      <c r="M98" s="153" t="s">
        <v>19</v>
      </c>
      <c r="N98" s="134" t="s">
        <v>19</v>
      </c>
      <c r="O98" s="24">
        <v>6820</v>
      </c>
      <c r="P98" s="133">
        <f t="shared" si="14"/>
        <v>-2.0805268672354438E-2</v>
      </c>
      <c r="Q98" s="195">
        <v>0.13780000000000001</v>
      </c>
      <c r="R98" s="85">
        <v>0.13366</v>
      </c>
      <c r="S98" s="132">
        <f>+(Q98-R98)/Q98</f>
        <v>3.0043541364296114E-2</v>
      </c>
      <c r="T98" s="195">
        <v>0.14360000000000001</v>
      </c>
      <c r="U98" s="133">
        <f>+(Q98-T98)/Q98</f>
        <v>-4.2089985486211894E-2</v>
      </c>
      <c r="V98" s="199" t="s">
        <v>404</v>
      </c>
      <c r="W98" s="136"/>
    </row>
    <row r="99" spans="1:30" ht="38.25" customHeight="1">
      <c r="A99" s="106"/>
      <c r="B99" s="6">
        <v>96</v>
      </c>
      <c r="C99" s="139" t="s">
        <v>184</v>
      </c>
      <c r="D99" s="101" t="s">
        <v>591</v>
      </c>
      <c r="E99" s="13" t="s">
        <v>593</v>
      </c>
      <c r="F99" s="13" t="s">
        <v>592</v>
      </c>
      <c r="G99" s="13"/>
      <c r="H99" s="13"/>
      <c r="I99" s="101">
        <v>83</v>
      </c>
      <c r="J99" s="85" t="s">
        <v>409</v>
      </c>
      <c r="K99" s="101" t="s">
        <v>759</v>
      </c>
      <c r="L99" s="24">
        <v>13245</v>
      </c>
      <c r="M99" s="153" t="s">
        <v>19</v>
      </c>
      <c r="N99" s="134" t="s">
        <v>19</v>
      </c>
      <c r="O99" s="24">
        <v>14116</v>
      </c>
      <c r="P99" s="133">
        <f t="shared" si="14"/>
        <v>-6.5760664401661006E-2</v>
      </c>
      <c r="Q99" s="16">
        <v>0.12741</v>
      </c>
      <c r="R99" s="149">
        <v>0.12358</v>
      </c>
      <c r="S99" s="132">
        <f>+(Q99-R99)/Q99</f>
        <v>3.0060434816733383E-2</v>
      </c>
      <c r="T99" s="16">
        <v>0.13435</v>
      </c>
      <c r="U99" s="133">
        <f>+(Q99-T99)/Q99</f>
        <v>-5.4469821835020811E-2</v>
      </c>
      <c r="V99" s="13" t="s">
        <v>931</v>
      </c>
      <c r="W99" s="147"/>
      <c r="X99" s="28"/>
      <c r="Y99" s="28"/>
      <c r="Z99" s="28"/>
      <c r="AA99" s="28"/>
      <c r="AB99" s="28"/>
      <c r="AC99" s="28"/>
      <c r="AD99" s="28"/>
    </row>
    <row r="100" spans="1:30" ht="38.25" customHeight="1">
      <c r="A100" s="5"/>
      <c r="B100" s="6">
        <v>97</v>
      </c>
      <c r="C100" s="139" t="s">
        <v>185</v>
      </c>
      <c r="D100" s="101" t="s">
        <v>516</v>
      </c>
      <c r="E100" s="13" t="s">
        <v>517</v>
      </c>
      <c r="F100" s="13" t="s">
        <v>186</v>
      </c>
      <c r="G100" s="13" t="s">
        <v>187</v>
      </c>
      <c r="H100" s="13" t="s">
        <v>188</v>
      </c>
      <c r="I100" s="101">
        <v>83</v>
      </c>
      <c r="J100" s="85" t="s">
        <v>189</v>
      </c>
      <c r="K100" s="101" t="s">
        <v>759</v>
      </c>
      <c r="L100" s="24">
        <v>2538</v>
      </c>
      <c r="M100" s="24">
        <v>2512</v>
      </c>
      <c r="N100" s="132">
        <f>+(L100-M100)/L100</f>
        <v>1.024428684003152E-2</v>
      </c>
      <c r="O100" s="24">
        <v>2654</v>
      </c>
      <c r="P100" s="133">
        <f t="shared" si="14"/>
        <v>-4.5705279747832936E-2</v>
      </c>
      <c r="Q100" s="134" t="s">
        <v>19</v>
      </c>
      <c r="R100" s="134" t="s">
        <v>19</v>
      </c>
      <c r="S100" s="134" t="s">
        <v>19</v>
      </c>
      <c r="T100" s="135" t="s">
        <v>19</v>
      </c>
      <c r="U100" s="134" t="s">
        <v>19</v>
      </c>
      <c r="V100" s="13" t="s">
        <v>799</v>
      </c>
      <c r="W100" s="136"/>
    </row>
    <row r="101" spans="1:30" ht="38.25" customHeight="1">
      <c r="A101" s="5"/>
      <c r="B101" s="6">
        <v>98</v>
      </c>
      <c r="C101" s="139" t="s">
        <v>245</v>
      </c>
      <c r="D101" s="101" t="s">
        <v>246</v>
      </c>
      <c r="E101" s="13" t="s">
        <v>711</v>
      </c>
      <c r="F101" s="13" t="s">
        <v>580</v>
      </c>
      <c r="G101" s="13"/>
      <c r="H101" s="13" t="s">
        <v>579</v>
      </c>
      <c r="I101" s="101">
        <v>83</v>
      </c>
      <c r="J101" s="85" t="s">
        <v>189</v>
      </c>
      <c r="K101" s="101" t="s">
        <v>759</v>
      </c>
      <c r="L101" s="24">
        <v>9991</v>
      </c>
      <c r="M101" s="24">
        <v>9691</v>
      </c>
      <c r="N101" s="132">
        <f>+(L101-M101)/L101</f>
        <v>3.0027024321889702E-2</v>
      </c>
      <c r="O101" s="24">
        <v>10395</v>
      </c>
      <c r="P101" s="133">
        <f t="shared" si="14"/>
        <v>-4.0436392753478129E-2</v>
      </c>
      <c r="Q101" s="134" t="s">
        <v>19</v>
      </c>
      <c r="R101" s="134" t="s">
        <v>19</v>
      </c>
      <c r="S101" s="134" t="s">
        <v>19</v>
      </c>
      <c r="T101" s="135" t="s">
        <v>19</v>
      </c>
      <c r="U101" s="134" t="s">
        <v>19</v>
      </c>
      <c r="V101" s="13" t="s">
        <v>783</v>
      </c>
      <c r="W101" s="136"/>
    </row>
    <row r="102" spans="1:30" ht="38.25" customHeight="1">
      <c r="A102" s="5"/>
      <c r="B102" s="6">
        <v>99</v>
      </c>
      <c r="C102" s="139" t="s">
        <v>379</v>
      </c>
      <c r="D102" s="101" t="s">
        <v>315</v>
      </c>
      <c r="E102" s="13" t="s">
        <v>503</v>
      </c>
      <c r="F102" s="13" t="s">
        <v>638</v>
      </c>
      <c r="G102" s="13" t="s">
        <v>639</v>
      </c>
      <c r="H102" s="13" t="s">
        <v>640</v>
      </c>
      <c r="I102" s="101">
        <v>83</v>
      </c>
      <c r="J102" s="85" t="s">
        <v>641</v>
      </c>
      <c r="K102" s="101" t="s">
        <v>759</v>
      </c>
      <c r="L102" s="24">
        <v>2313</v>
      </c>
      <c r="M102" s="24">
        <v>2244</v>
      </c>
      <c r="N102" s="132">
        <f>+(L102-M102)/L102</f>
        <v>2.9831387808041506E-2</v>
      </c>
      <c r="O102" s="24">
        <v>2407</v>
      </c>
      <c r="P102" s="133">
        <f t="shared" si="14"/>
        <v>-4.0639861651534805E-2</v>
      </c>
      <c r="Q102" s="134" t="s">
        <v>19</v>
      </c>
      <c r="R102" s="134" t="s">
        <v>19</v>
      </c>
      <c r="S102" s="134" t="s">
        <v>19</v>
      </c>
      <c r="T102" s="135" t="s">
        <v>19</v>
      </c>
      <c r="U102" s="134" t="s">
        <v>19</v>
      </c>
      <c r="V102" s="13" t="s">
        <v>773</v>
      </c>
      <c r="W102" s="136"/>
    </row>
    <row r="103" spans="1:30" ht="38.25" customHeight="1">
      <c r="A103" s="18"/>
      <c r="B103" s="6">
        <v>100</v>
      </c>
      <c r="C103" s="139" t="s">
        <v>607</v>
      </c>
      <c r="D103" s="101" t="s">
        <v>611</v>
      </c>
      <c r="E103" s="13" t="s">
        <v>450</v>
      </c>
      <c r="F103" s="13" t="s">
        <v>608</v>
      </c>
      <c r="G103" s="13" t="s">
        <v>609</v>
      </c>
      <c r="H103" s="13" t="s">
        <v>610</v>
      </c>
      <c r="I103" s="101">
        <v>83</v>
      </c>
      <c r="J103" s="85" t="s">
        <v>932</v>
      </c>
      <c r="K103" s="101" t="s">
        <v>759</v>
      </c>
      <c r="L103" s="153" t="s">
        <v>19</v>
      </c>
      <c r="M103" s="153" t="s">
        <v>19</v>
      </c>
      <c r="N103" s="134" t="s">
        <v>19</v>
      </c>
      <c r="O103" s="153" t="s">
        <v>19</v>
      </c>
      <c r="P103" s="134" t="s">
        <v>19</v>
      </c>
      <c r="Q103" s="196">
        <v>1559</v>
      </c>
      <c r="R103" s="165">
        <v>1512</v>
      </c>
      <c r="S103" s="132">
        <f>+(Q103-R103)/Q103</f>
        <v>3.0147530468248876E-2</v>
      </c>
      <c r="T103" s="196">
        <v>1659</v>
      </c>
      <c r="U103" s="133">
        <f>+(Q103-T103)/Q103</f>
        <v>-6.4143681847338041E-2</v>
      </c>
      <c r="V103" s="13" t="s">
        <v>721</v>
      </c>
      <c r="W103" s="136"/>
    </row>
    <row r="104" spans="1:30" ht="38.25" customHeight="1">
      <c r="A104" s="5"/>
      <c r="B104" s="6">
        <v>101</v>
      </c>
      <c r="C104" s="139" t="s">
        <v>493</v>
      </c>
      <c r="D104" s="101" t="s">
        <v>601</v>
      </c>
      <c r="E104" s="13" t="s">
        <v>599</v>
      </c>
      <c r="F104" s="13" t="s">
        <v>600</v>
      </c>
      <c r="G104" s="129" t="s">
        <v>602</v>
      </c>
      <c r="H104" s="13" t="s">
        <v>599</v>
      </c>
      <c r="I104" s="101">
        <v>83</v>
      </c>
      <c r="J104" s="85" t="s">
        <v>189</v>
      </c>
      <c r="K104" s="101" t="s">
        <v>759</v>
      </c>
      <c r="L104" s="24">
        <v>4385</v>
      </c>
      <c r="M104" s="24">
        <v>4253</v>
      </c>
      <c r="N104" s="132">
        <f>+(L104-M104)/L104</f>
        <v>3.0102622576966932E-2</v>
      </c>
      <c r="O104" s="24">
        <v>4873</v>
      </c>
      <c r="P104" s="133">
        <f>+(L104-O104)/L104</f>
        <v>-0.11128848346636259</v>
      </c>
      <c r="Q104" s="134" t="s">
        <v>19</v>
      </c>
      <c r="R104" s="134" t="s">
        <v>19</v>
      </c>
      <c r="S104" s="134" t="s">
        <v>19</v>
      </c>
      <c r="T104" s="135" t="s">
        <v>19</v>
      </c>
      <c r="U104" s="134" t="s">
        <v>19</v>
      </c>
      <c r="V104" s="13" t="s">
        <v>797</v>
      </c>
      <c r="W104" s="136"/>
    </row>
    <row r="105" spans="1:30" ht="38.25" customHeight="1">
      <c r="A105" s="5"/>
      <c r="B105" s="6">
        <v>102</v>
      </c>
      <c r="C105" s="139" t="s">
        <v>502</v>
      </c>
      <c r="D105" s="101" t="s">
        <v>642</v>
      </c>
      <c r="E105" s="13" t="s">
        <v>504</v>
      </c>
      <c r="F105" s="13" t="s">
        <v>644</v>
      </c>
      <c r="G105" s="13"/>
      <c r="H105" s="13" t="s">
        <v>643</v>
      </c>
      <c r="I105" s="101">
        <v>83</v>
      </c>
      <c r="J105" s="85" t="s">
        <v>641</v>
      </c>
      <c r="K105" s="101" t="s">
        <v>759</v>
      </c>
      <c r="L105" s="24">
        <v>2925</v>
      </c>
      <c r="M105" s="24">
        <v>2896</v>
      </c>
      <c r="N105" s="132">
        <f>+(L105-M105)/L105</f>
        <v>9.9145299145299154E-3</v>
      </c>
      <c r="O105" s="24">
        <v>2955</v>
      </c>
      <c r="P105" s="133">
        <f>+(L105-O105)/L105</f>
        <v>-1.0256410256410256E-2</v>
      </c>
      <c r="Q105" s="134" t="s">
        <v>19</v>
      </c>
      <c r="R105" s="134" t="s">
        <v>19</v>
      </c>
      <c r="S105" s="134" t="s">
        <v>19</v>
      </c>
      <c r="T105" s="135" t="s">
        <v>19</v>
      </c>
      <c r="U105" s="134" t="s">
        <v>19</v>
      </c>
      <c r="V105" s="13" t="s">
        <v>735</v>
      </c>
      <c r="W105" s="136"/>
    </row>
    <row r="106" spans="1:30" ht="38.25" customHeight="1">
      <c r="A106" s="18"/>
      <c r="B106" s="6">
        <v>103</v>
      </c>
      <c r="C106" s="139" t="s">
        <v>463</v>
      </c>
      <c r="D106" s="101" t="s">
        <v>546</v>
      </c>
      <c r="E106" s="13" t="s">
        <v>464</v>
      </c>
      <c r="F106" s="13"/>
      <c r="G106" s="13"/>
      <c r="H106" s="13"/>
      <c r="I106" s="101">
        <v>83</v>
      </c>
      <c r="J106" s="85" t="s">
        <v>465</v>
      </c>
      <c r="K106" s="101" t="s">
        <v>759</v>
      </c>
      <c r="L106" s="153" t="s">
        <v>19</v>
      </c>
      <c r="M106" s="153" t="s">
        <v>19</v>
      </c>
      <c r="N106" s="134" t="s">
        <v>19</v>
      </c>
      <c r="O106" s="153" t="s">
        <v>19</v>
      </c>
      <c r="P106" s="134" t="s">
        <v>19</v>
      </c>
      <c r="Q106" s="197">
        <v>5.0799999999999998E-2</v>
      </c>
      <c r="R106" s="161">
        <v>5.0299999999999997E-2</v>
      </c>
      <c r="S106" s="132">
        <f>+(Q106-R106)/Q106</f>
        <v>9.8425196850393786E-3</v>
      </c>
      <c r="T106" s="197">
        <v>5.2200000000000003E-2</v>
      </c>
      <c r="U106" s="133">
        <f>+(Q106-T106)/Q106</f>
        <v>-2.7559055118110343E-2</v>
      </c>
      <c r="V106" s="13" t="s">
        <v>803</v>
      </c>
      <c r="W106" s="136"/>
    </row>
    <row r="107" spans="1:30" ht="38.25" customHeight="1">
      <c r="A107" s="5"/>
      <c r="B107" s="6">
        <v>104</v>
      </c>
      <c r="C107" s="139" t="s">
        <v>469</v>
      </c>
      <c r="D107" s="101" t="s">
        <v>551</v>
      </c>
      <c r="E107" s="13" t="s">
        <v>470</v>
      </c>
      <c r="F107" s="13" t="s">
        <v>552</v>
      </c>
      <c r="G107" s="13" t="s">
        <v>553</v>
      </c>
      <c r="H107" s="13" t="s">
        <v>554</v>
      </c>
      <c r="I107" s="101">
        <v>83</v>
      </c>
      <c r="J107" s="85" t="s">
        <v>189</v>
      </c>
      <c r="K107" s="101" t="s">
        <v>759</v>
      </c>
      <c r="L107" s="24">
        <v>4633</v>
      </c>
      <c r="M107" s="24">
        <v>4494</v>
      </c>
      <c r="N107" s="132">
        <f t="shared" ref="N107:N122" si="15">+(L107-M107)/L107</f>
        <v>3.0002158428663932E-2</v>
      </c>
      <c r="O107" s="24">
        <v>4751</v>
      </c>
      <c r="P107" s="133">
        <f t="shared" ref="P107:P121" si="16">+(L107-O107)/L107</f>
        <v>-2.5469458234405353E-2</v>
      </c>
      <c r="Q107" s="134" t="s">
        <v>19</v>
      </c>
      <c r="R107" s="134" t="s">
        <v>19</v>
      </c>
      <c r="S107" s="134" t="s">
        <v>19</v>
      </c>
      <c r="T107" s="135" t="s">
        <v>19</v>
      </c>
      <c r="U107" s="134" t="s">
        <v>19</v>
      </c>
      <c r="V107" s="13" t="s">
        <v>771</v>
      </c>
      <c r="W107" s="136"/>
    </row>
    <row r="108" spans="1:30" ht="38.25" customHeight="1">
      <c r="A108" s="5"/>
      <c r="B108" s="6">
        <v>105</v>
      </c>
      <c r="C108" s="139" t="s">
        <v>933</v>
      </c>
      <c r="D108" s="101" t="s">
        <v>717</v>
      </c>
      <c r="E108" s="13" t="s">
        <v>716</v>
      </c>
      <c r="F108" s="13" t="s">
        <v>588</v>
      </c>
      <c r="G108" s="13"/>
      <c r="H108" s="13" t="s">
        <v>259</v>
      </c>
      <c r="I108" s="101">
        <v>85</v>
      </c>
      <c r="J108" s="85" t="s">
        <v>260</v>
      </c>
      <c r="K108" s="101" t="s">
        <v>759</v>
      </c>
      <c r="L108" s="24">
        <v>3912.5</v>
      </c>
      <c r="M108" s="24">
        <v>4330.3</v>
      </c>
      <c r="N108" s="132">
        <f t="shared" si="15"/>
        <v>-0.10678594249201283</v>
      </c>
      <c r="O108" s="24">
        <v>4376.7</v>
      </c>
      <c r="P108" s="133">
        <f t="shared" si="16"/>
        <v>-0.11864536741214053</v>
      </c>
      <c r="Q108" s="134" t="s">
        <v>19</v>
      </c>
      <c r="R108" s="134" t="s">
        <v>19</v>
      </c>
      <c r="S108" s="134" t="s">
        <v>19</v>
      </c>
      <c r="T108" s="135" t="s">
        <v>19</v>
      </c>
      <c r="U108" s="134" t="s">
        <v>19</v>
      </c>
      <c r="V108" s="199" t="s">
        <v>389</v>
      </c>
      <c r="W108" s="136"/>
      <c r="Y108" s="14"/>
      <c r="Z108" s="14"/>
      <c r="AA108" s="14"/>
      <c r="AB108" s="14"/>
      <c r="AC108" s="14"/>
      <c r="AD108" s="14"/>
    </row>
    <row r="109" spans="1:30" ht="66" customHeight="1">
      <c r="A109" s="5"/>
      <c r="B109" s="6">
        <v>106</v>
      </c>
      <c r="C109" s="139" t="s">
        <v>498</v>
      </c>
      <c r="D109" s="101" t="s">
        <v>628</v>
      </c>
      <c r="E109" s="13" t="s">
        <v>629</v>
      </c>
      <c r="F109" s="13" t="s">
        <v>630</v>
      </c>
      <c r="G109" s="13"/>
      <c r="H109" s="13"/>
      <c r="I109" s="101">
        <v>87</v>
      </c>
      <c r="J109" s="85" t="s">
        <v>499</v>
      </c>
      <c r="K109" s="101" t="s">
        <v>759</v>
      </c>
      <c r="L109" s="24">
        <v>5659.2</v>
      </c>
      <c r="M109" s="145">
        <v>5602.6</v>
      </c>
      <c r="N109" s="132">
        <f t="shared" si="15"/>
        <v>1.000141362736773E-2</v>
      </c>
      <c r="O109" s="24">
        <v>5649.3</v>
      </c>
      <c r="P109" s="133">
        <f t="shared" si="16"/>
        <v>1.7493638676844142E-3</v>
      </c>
      <c r="Q109" s="134" t="s">
        <v>19</v>
      </c>
      <c r="R109" s="134" t="s">
        <v>19</v>
      </c>
      <c r="S109" s="134" t="s">
        <v>19</v>
      </c>
      <c r="T109" s="135" t="s">
        <v>19</v>
      </c>
      <c r="U109" s="134" t="s">
        <v>19</v>
      </c>
      <c r="V109" s="13" t="s">
        <v>723</v>
      </c>
      <c r="W109" s="136"/>
    </row>
    <row r="110" spans="1:30" ht="38.25" customHeight="1">
      <c r="A110" s="18"/>
      <c r="B110" s="6">
        <v>107</v>
      </c>
      <c r="C110" s="139" t="s">
        <v>89</v>
      </c>
      <c r="D110" s="101" t="s">
        <v>90</v>
      </c>
      <c r="E110" s="13" t="s">
        <v>91</v>
      </c>
      <c r="F110" s="13" t="s">
        <v>92</v>
      </c>
      <c r="G110" s="13" t="s">
        <v>90</v>
      </c>
      <c r="H110" s="13" t="s">
        <v>93</v>
      </c>
      <c r="I110" s="101">
        <v>97</v>
      </c>
      <c r="J110" s="85" t="s">
        <v>94</v>
      </c>
      <c r="K110" s="101" t="s">
        <v>759</v>
      </c>
      <c r="L110" s="24">
        <v>3229</v>
      </c>
      <c r="M110" s="24">
        <v>3197</v>
      </c>
      <c r="N110" s="132">
        <f t="shared" si="15"/>
        <v>9.9101889129761533E-3</v>
      </c>
      <c r="O110" s="24">
        <v>3361</v>
      </c>
      <c r="P110" s="133">
        <f t="shared" si="16"/>
        <v>-4.0879529266026636E-2</v>
      </c>
      <c r="Q110" s="16">
        <v>4.5600000000000002E-2</v>
      </c>
      <c r="R110" s="85">
        <v>4.514E-2</v>
      </c>
      <c r="S110" s="132">
        <f>+(Q110-R110)/Q110</f>
        <v>1.0087719298245659E-2</v>
      </c>
      <c r="T110" s="16">
        <v>4.7460000000000002E-2</v>
      </c>
      <c r="U110" s="133">
        <f>+(Q110-T110)/Q110</f>
        <v>-4.0789473684210535E-2</v>
      </c>
      <c r="V110" s="13" t="s">
        <v>805</v>
      </c>
      <c r="W110" s="136"/>
    </row>
    <row r="111" spans="1:30" ht="38.25" customHeight="1">
      <c r="A111" s="18"/>
      <c r="B111" s="6">
        <v>108</v>
      </c>
      <c r="C111" s="139" t="s">
        <v>95</v>
      </c>
      <c r="D111" s="101" t="s">
        <v>96</v>
      </c>
      <c r="E111" s="13" t="s">
        <v>97</v>
      </c>
      <c r="F111" s="13" t="s">
        <v>513</v>
      </c>
      <c r="G111" s="13" t="s">
        <v>96</v>
      </c>
      <c r="H111" s="13" t="s">
        <v>97</v>
      </c>
      <c r="I111" s="101">
        <v>97</v>
      </c>
      <c r="J111" s="85" t="s">
        <v>94</v>
      </c>
      <c r="K111" s="101" t="s">
        <v>759</v>
      </c>
      <c r="L111" s="24">
        <v>2717</v>
      </c>
      <c r="M111" s="145">
        <v>2635</v>
      </c>
      <c r="N111" s="132">
        <f t="shared" si="15"/>
        <v>3.0180345969819652E-2</v>
      </c>
      <c r="O111" s="24">
        <v>2783</v>
      </c>
      <c r="P111" s="133">
        <f t="shared" si="16"/>
        <v>-2.4291497975708502E-2</v>
      </c>
      <c r="Q111" s="16">
        <v>4.895E-2</v>
      </c>
      <c r="R111" s="85">
        <v>4.7480000000000001E-2</v>
      </c>
      <c r="S111" s="132">
        <f>+(Q111-R111)/Q111</f>
        <v>3.0030643513789562E-2</v>
      </c>
      <c r="T111" s="16">
        <v>5.0139999999999997E-2</v>
      </c>
      <c r="U111" s="133">
        <f>+(Q111-T111)/Q111</f>
        <v>-2.4310520939734355E-2</v>
      </c>
      <c r="V111" s="13" t="s">
        <v>873</v>
      </c>
      <c r="W111" s="136"/>
    </row>
    <row r="112" spans="1:30" ht="38.25" customHeight="1">
      <c r="A112" s="5"/>
      <c r="B112" s="6">
        <v>109</v>
      </c>
      <c r="C112" s="139" t="s">
        <v>14</v>
      </c>
      <c r="D112" s="101" t="s">
        <v>15</v>
      </c>
      <c r="E112" s="13" t="s">
        <v>16</v>
      </c>
      <c r="F112" s="13" t="s">
        <v>17</v>
      </c>
      <c r="G112" s="13"/>
      <c r="H112" s="13"/>
      <c r="I112" s="101">
        <v>98</v>
      </c>
      <c r="J112" s="85" t="s">
        <v>18</v>
      </c>
      <c r="K112" s="101" t="s">
        <v>686</v>
      </c>
      <c r="L112" s="24">
        <v>86515</v>
      </c>
      <c r="M112" s="24">
        <v>59176</v>
      </c>
      <c r="N112" s="132">
        <f t="shared" si="15"/>
        <v>0.31600300525920361</v>
      </c>
      <c r="O112" s="24">
        <v>66882</v>
      </c>
      <c r="P112" s="133">
        <f t="shared" si="16"/>
        <v>0.22693174594001039</v>
      </c>
      <c r="Q112" s="134" t="s">
        <v>19</v>
      </c>
      <c r="R112" s="134" t="s">
        <v>19</v>
      </c>
      <c r="S112" s="134" t="s">
        <v>19</v>
      </c>
      <c r="T112" s="135" t="s">
        <v>19</v>
      </c>
      <c r="U112" s="134" t="s">
        <v>19</v>
      </c>
      <c r="V112" s="13" t="s">
        <v>747</v>
      </c>
      <c r="W112" s="136"/>
    </row>
    <row r="113" spans="1:30" ht="38.25" customHeight="1">
      <c r="A113" s="5"/>
      <c r="B113" s="6">
        <v>110</v>
      </c>
      <c r="C113" s="139" t="s">
        <v>20</v>
      </c>
      <c r="D113" s="101" t="s">
        <v>21</v>
      </c>
      <c r="E113" s="13" t="s">
        <v>22</v>
      </c>
      <c r="F113" s="13" t="s">
        <v>23</v>
      </c>
      <c r="G113" s="13"/>
      <c r="H113" s="13"/>
      <c r="I113" s="101">
        <v>98</v>
      </c>
      <c r="J113" s="85" t="s">
        <v>18</v>
      </c>
      <c r="K113" s="101" t="s">
        <v>674</v>
      </c>
      <c r="L113" s="24">
        <v>101869</v>
      </c>
      <c r="M113" s="24">
        <v>85821</v>
      </c>
      <c r="N113" s="132">
        <f t="shared" si="15"/>
        <v>0.15753565854185278</v>
      </c>
      <c r="O113" s="24">
        <v>88023</v>
      </c>
      <c r="P113" s="133">
        <f t="shared" si="16"/>
        <v>0.13591966152607762</v>
      </c>
      <c r="Q113" s="134" t="s">
        <v>19</v>
      </c>
      <c r="R113" s="134" t="s">
        <v>19</v>
      </c>
      <c r="S113" s="134" t="s">
        <v>19</v>
      </c>
      <c r="T113" s="135" t="s">
        <v>19</v>
      </c>
      <c r="U113" s="134" t="s">
        <v>19</v>
      </c>
      <c r="V113" s="13" t="s">
        <v>675</v>
      </c>
      <c r="W113" s="136"/>
    </row>
    <row r="114" spans="1:30" ht="38.25" customHeight="1">
      <c r="A114" s="5"/>
      <c r="B114" s="6">
        <v>111</v>
      </c>
      <c r="C114" s="139" t="s">
        <v>24</v>
      </c>
      <c r="D114" s="101" t="s">
        <v>25</v>
      </c>
      <c r="E114" s="13" t="s">
        <v>26</v>
      </c>
      <c r="F114" s="13" t="s">
        <v>27</v>
      </c>
      <c r="G114" s="13"/>
      <c r="H114" s="13"/>
      <c r="I114" s="101">
        <v>98</v>
      </c>
      <c r="J114" s="85" t="s">
        <v>18</v>
      </c>
      <c r="K114" s="101" t="s">
        <v>759</v>
      </c>
      <c r="L114" s="24">
        <v>4117</v>
      </c>
      <c r="M114" s="24">
        <v>4117</v>
      </c>
      <c r="N114" s="132">
        <f t="shared" si="15"/>
        <v>0</v>
      </c>
      <c r="O114" s="24">
        <v>4310</v>
      </c>
      <c r="P114" s="133">
        <f t="shared" si="16"/>
        <v>-4.6878795239251883E-2</v>
      </c>
      <c r="Q114" s="134" t="s">
        <v>19</v>
      </c>
      <c r="R114" s="134" t="s">
        <v>19</v>
      </c>
      <c r="S114" s="134" t="s">
        <v>19</v>
      </c>
      <c r="T114" s="135" t="s">
        <v>19</v>
      </c>
      <c r="U114" s="134" t="s">
        <v>19</v>
      </c>
      <c r="V114" s="13" t="s">
        <v>749</v>
      </c>
      <c r="W114" s="136"/>
    </row>
    <row r="115" spans="1:30" ht="38.25" customHeight="1">
      <c r="A115" s="5"/>
      <c r="B115" s="6">
        <v>112</v>
      </c>
      <c r="C115" s="139" t="s">
        <v>28</v>
      </c>
      <c r="D115" s="101" t="s">
        <v>29</v>
      </c>
      <c r="E115" s="13" t="s">
        <v>30</v>
      </c>
      <c r="F115" s="13" t="s">
        <v>31</v>
      </c>
      <c r="G115" s="13"/>
      <c r="H115" s="13"/>
      <c r="I115" s="101">
        <v>98</v>
      </c>
      <c r="J115" s="85" t="s">
        <v>18</v>
      </c>
      <c r="K115" s="101" t="s">
        <v>867</v>
      </c>
      <c r="L115" s="24">
        <v>39796</v>
      </c>
      <c r="M115" s="24">
        <v>37408</v>
      </c>
      <c r="N115" s="132">
        <f t="shared" si="15"/>
        <v>6.0006030756859986E-2</v>
      </c>
      <c r="O115" s="24">
        <v>25737</v>
      </c>
      <c r="P115" s="133">
        <f t="shared" si="16"/>
        <v>0.35327671122725901</v>
      </c>
      <c r="Q115" s="134" t="s">
        <v>19</v>
      </c>
      <c r="R115" s="134" t="s">
        <v>19</v>
      </c>
      <c r="S115" s="134" t="s">
        <v>19</v>
      </c>
      <c r="T115" s="135" t="s">
        <v>19</v>
      </c>
      <c r="U115" s="134" t="s">
        <v>19</v>
      </c>
      <c r="V115" s="13" t="s">
        <v>495</v>
      </c>
      <c r="W115" s="136"/>
    </row>
    <row r="116" spans="1:30" ht="66" customHeight="1">
      <c r="A116" s="5"/>
      <c r="B116" s="6">
        <v>113</v>
      </c>
      <c r="C116" s="139" t="s">
        <v>39</v>
      </c>
      <c r="D116" s="101" t="s">
        <v>40</v>
      </c>
      <c r="E116" s="13" t="s">
        <v>41</v>
      </c>
      <c r="F116" s="13" t="s">
        <v>42</v>
      </c>
      <c r="G116" s="13"/>
      <c r="H116" s="13"/>
      <c r="I116" s="101">
        <v>98</v>
      </c>
      <c r="J116" s="85" t="s">
        <v>18</v>
      </c>
      <c r="K116" s="101" t="s">
        <v>750</v>
      </c>
      <c r="L116" s="24">
        <v>4834</v>
      </c>
      <c r="M116" s="24">
        <v>2900</v>
      </c>
      <c r="N116" s="132">
        <f t="shared" si="15"/>
        <v>0.40008274720728176</v>
      </c>
      <c r="O116" s="24">
        <v>4434</v>
      </c>
      <c r="P116" s="133">
        <f t="shared" si="16"/>
        <v>8.2747207281754234E-2</v>
      </c>
      <c r="Q116" s="134" t="s">
        <v>19</v>
      </c>
      <c r="R116" s="134" t="s">
        <v>19</v>
      </c>
      <c r="S116" s="134" t="s">
        <v>19</v>
      </c>
      <c r="T116" s="135" t="s">
        <v>19</v>
      </c>
      <c r="U116" s="134" t="s">
        <v>19</v>
      </c>
      <c r="V116" s="13" t="s">
        <v>679</v>
      </c>
      <c r="W116" s="136"/>
    </row>
    <row r="117" spans="1:30" ht="66" customHeight="1">
      <c r="A117" s="5"/>
      <c r="B117" s="6">
        <v>114</v>
      </c>
      <c r="C117" s="139" t="s">
        <v>43</v>
      </c>
      <c r="D117" s="101" t="s">
        <v>534</v>
      </c>
      <c r="E117" s="13" t="s">
        <v>44</v>
      </c>
      <c r="F117" s="13" t="s">
        <v>45</v>
      </c>
      <c r="G117" s="13"/>
      <c r="H117" s="13"/>
      <c r="I117" s="101">
        <v>98</v>
      </c>
      <c r="J117" s="85" t="s">
        <v>18</v>
      </c>
      <c r="K117" s="101" t="s">
        <v>759</v>
      </c>
      <c r="L117" s="24">
        <v>11313</v>
      </c>
      <c r="M117" s="24">
        <v>10634</v>
      </c>
      <c r="N117" s="132">
        <f t="shared" si="15"/>
        <v>6.0019446654291521E-2</v>
      </c>
      <c r="O117" s="24">
        <v>10965</v>
      </c>
      <c r="P117" s="133">
        <f t="shared" si="16"/>
        <v>3.0761071333863698E-2</v>
      </c>
      <c r="Q117" s="134" t="s">
        <v>19</v>
      </c>
      <c r="R117" s="134" t="s">
        <v>19</v>
      </c>
      <c r="S117" s="134" t="s">
        <v>19</v>
      </c>
      <c r="T117" s="135" t="s">
        <v>19</v>
      </c>
      <c r="U117" s="134" t="s">
        <v>19</v>
      </c>
      <c r="V117" s="13" t="s">
        <v>732</v>
      </c>
      <c r="W117" s="136"/>
      <c r="Y117" s="14"/>
      <c r="Z117" s="14"/>
      <c r="AA117" s="14"/>
      <c r="AB117" s="14"/>
      <c r="AC117" s="14"/>
      <c r="AD117" s="14"/>
    </row>
    <row r="118" spans="1:30" ht="66" customHeight="1">
      <c r="A118" s="5"/>
      <c r="B118" s="6">
        <v>115</v>
      </c>
      <c r="C118" s="139" t="s">
        <v>479</v>
      </c>
      <c r="D118" s="101" t="s">
        <v>46</v>
      </c>
      <c r="E118" s="13" t="s">
        <v>47</v>
      </c>
      <c r="F118" s="13" t="s">
        <v>48</v>
      </c>
      <c r="G118" s="13"/>
      <c r="H118" s="13"/>
      <c r="I118" s="101">
        <v>98</v>
      </c>
      <c r="J118" s="85" t="s">
        <v>18</v>
      </c>
      <c r="K118" s="101" t="s">
        <v>686</v>
      </c>
      <c r="L118" s="24">
        <v>13810</v>
      </c>
      <c r="M118" s="24">
        <v>12981</v>
      </c>
      <c r="N118" s="132">
        <f t="shared" si="15"/>
        <v>6.0028964518464879E-2</v>
      </c>
      <c r="O118" s="24">
        <v>14376</v>
      </c>
      <c r="P118" s="133">
        <f t="shared" si="16"/>
        <v>-4.0984793627805938E-2</v>
      </c>
      <c r="Q118" s="134" t="s">
        <v>19</v>
      </c>
      <c r="R118" s="134" t="s">
        <v>19</v>
      </c>
      <c r="S118" s="134" t="s">
        <v>19</v>
      </c>
      <c r="T118" s="135" t="s">
        <v>19</v>
      </c>
      <c r="U118" s="134" t="s">
        <v>19</v>
      </c>
      <c r="V118" s="13" t="s">
        <v>691</v>
      </c>
      <c r="W118" s="136"/>
    </row>
    <row r="119" spans="1:30" ht="38.25" customHeight="1">
      <c r="A119" s="5"/>
      <c r="B119" s="6">
        <v>116</v>
      </c>
      <c r="C119" s="139" t="s">
        <v>59</v>
      </c>
      <c r="D119" s="101" t="s">
        <v>60</v>
      </c>
      <c r="E119" s="13" t="s">
        <v>61</v>
      </c>
      <c r="F119" s="13" t="s">
        <v>62</v>
      </c>
      <c r="G119" s="13"/>
      <c r="H119" s="13"/>
      <c r="I119" s="101">
        <v>98</v>
      </c>
      <c r="J119" s="85" t="s">
        <v>18</v>
      </c>
      <c r="K119" s="101" t="s">
        <v>759</v>
      </c>
      <c r="L119" s="24">
        <v>3621</v>
      </c>
      <c r="M119" s="24">
        <v>3584.8</v>
      </c>
      <c r="N119" s="132">
        <f t="shared" si="15"/>
        <v>9.9972383319524485E-3</v>
      </c>
      <c r="O119" s="24">
        <v>3922.3</v>
      </c>
      <c r="P119" s="133">
        <f t="shared" si="16"/>
        <v>-8.3209058271195846E-2</v>
      </c>
      <c r="Q119" s="134" t="s">
        <v>19</v>
      </c>
      <c r="R119" s="134" t="s">
        <v>19</v>
      </c>
      <c r="S119" s="134" t="s">
        <v>19</v>
      </c>
      <c r="T119" s="135" t="s">
        <v>19</v>
      </c>
      <c r="U119" s="134" t="s">
        <v>19</v>
      </c>
      <c r="V119" s="13" t="s">
        <v>700</v>
      </c>
      <c r="W119" s="136"/>
      <c r="X119" s="14"/>
    </row>
    <row r="120" spans="1:30" s="28" customFormat="1" ht="66" customHeight="1">
      <c r="A120" s="5"/>
      <c r="B120" s="6">
        <v>117</v>
      </c>
      <c r="C120" s="139" t="s">
        <v>63</v>
      </c>
      <c r="D120" s="101" t="s">
        <v>64</v>
      </c>
      <c r="E120" s="13" t="s">
        <v>65</v>
      </c>
      <c r="F120" s="13" t="s">
        <v>66</v>
      </c>
      <c r="G120" s="13"/>
      <c r="H120" s="13"/>
      <c r="I120" s="101">
        <v>98</v>
      </c>
      <c r="J120" s="85" t="s">
        <v>18</v>
      </c>
      <c r="K120" s="101" t="s">
        <v>759</v>
      </c>
      <c r="L120" s="24">
        <v>5244</v>
      </c>
      <c r="M120" s="145">
        <v>4982</v>
      </c>
      <c r="N120" s="132">
        <f t="shared" si="15"/>
        <v>4.9961861174675819E-2</v>
      </c>
      <c r="O120" s="24">
        <v>5246</v>
      </c>
      <c r="P120" s="133">
        <f t="shared" si="16"/>
        <v>-3.8138825324180017E-4</v>
      </c>
      <c r="Q120" s="134" t="s">
        <v>19</v>
      </c>
      <c r="R120" s="134" t="s">
        <v>19</v>
      </c>
      <c r="S120" s="134" t="s">
        <v>19</v>
      </c>
      <c r="T120" s="135" t="s">
        <v>19</v>
      </c>
      <c r="U120" s="134" t="s">
        <v>19</v>
      </c>
      <c r="V120" s="13" t="s">
        <v>458</v>
      </c>
      <c r="W120" s="136"/>
      <c r="X120"/>
      <c r="Y120"/>
      <c r="Z120"/>
      <c r="AA120"/>
      <c r="AB120"/>
      <c r="AC120"/>
      <c r="AD120"/>
    </row>
    <row r="121" spans="1:30" ht="38.25" customHeight="1">
      <c r="A121" s="5"/>
      <c r="B121" s="6">
        <v>118</v>
      </c>
      <c r="C121" s="139" t="s">
        <v>175</v>
      </c>
      <c r="D121" s="101" t="s">
        <v>176</v>
      </c>
      <c r="E121" s="13" t="s">
        <v>177</v>
      </c>
      <c r="F121" s="13" t="s">
        <v>178</v>
      </c>
      <c r="G121" s="13" t="s">
        <v>176</v>
      </c>
      <c r="H121" s="13" t="s">
        <v>179</v>
      </c>
      <c r="I121" s="101">
        <v>98</v>
      </c>
      <c r="J121" s="85" t="s">
        <v>180</v>
      </c>
      <c r="K121" s="101" t="s">
        <v>759</v>
      </c>
      <c r="L121" s="24">
        <v>10378</v>
      </c>
      <c r="M121" s="145">
        <v>10070</v>
      </c>
      <c r="N121" s="132">
        <f t="shared" si="15"/>
        <v>2.9678165349778376E-2</v>
      </c>
      <c r="O121" s="24">
        <v>12007</v>
      </c>
      <c r="P121" s="133">
        <f t="shared" si="16"/>
        <v>-0.15696666024282135</v>
      </c>
      <c r="Q121" s="134" t="s">
        <v>19</v>
      </c>
      <c r="R121" s="134" t="s">
        <v>19</v>
      </c>
      <c r="S121" s="134" t="s">
        <v>19</v>
      </c>
      <c r="T121" s="135" t="s">
        <v>19</v>
      </c>
      <c r="U121" s="134" t="s">
        <v>19</v>
      </c>
      <c r="V121" s="13" t="s">
        <v>775</v>
      </c>
      <c r="W121" s="136"/>
    </row>
    <row r="122" spans="1:30" ht="19.5" customHeight="1">
      <c r="B122" s="202" t="s">
        <v>317</v>
      </c>
      <c r="C122" s="202"/>
      <c r="D122" s="202"/>
      <c r="E122" s="202"/>
      <c r="F122" s="202"/>
      <c r="G122" s="202"/>
      <c r="H122" s="202"/>
      <c r="I122" s="202"/>
      <c r="J122" s="202"/>
      <c r="K122" s="25"/>
      <c r="L122" s="154">
        <f>SUM(L3:L121)</f>
        <v>2459677.6500000004</v>
      </c>
      <c r="M122" s="99">
        <f>SUM(M3:M121)</f>
        <v>1945336.8400000003</v>
      </c>
      <c r="N122" s="10">
        <f t="shared" si="15"/>
        <v>0.20910903101469414</v>
      </c>
      <c r="O122" s="154">
        <f>SUM(O3:O121)</f>
        <v>2438382.2099999995</v>
      </c>
      <c r="P122" s="11">
        <f t="shared" ref="P122" si="17">+(L122-O122)/L122</f>
        <v>8.6578174176607549E-3</v>
      </c>
      <c r="Q122" s="23"/>
      <c r="R122" s="23"/>
      <c r="S122" s="19"/>
      <c r="T122" s="26"/>
      <c r="U122" s="27"/>
      <c r="V122" s="7"/>
    </row>
  </sheetData>
  <autoFilter ref="A1:W130" xr:uid="{32F58AA0-8502-4384-9822-D2D83FBCA7CD}">
    <filterColumn colId="11" showButton="0"/>
    <filterColumn colId="12" showButton="0"/>
    <filterColumn colId="13" showButton="0"/>
    <filterColumn colId="14" showButton="0"/>
    <filterColumn colId="16" showButton="0"/>
    <filterColumn colId="17" showButton="0"/>
    <filterColumn colId="18" showButton="0"/>
    <filterColumn colId="19" showButton="0"/>
  </autoFilter>
  <sortState xmlns:xlrd2="http://schemas.microsoft.com/office/spreadsheetml/2017/richdata2" ref="A68:AD121">
    <sortCondition ref="I68:I121"/>
  </sortState>
  <mergeCells count="26">
    <mergeCell ref="W66:W67"/>
    <mergeCell ref="A66:A67"/>
    <mergeCell ref="V66:V67"/>
    <mergeCell ref="O66:P66"/>
    <mergeCell ref="O67:P67"/>
    <mergeCell ref="K1:K2"/>
    <mergeCell ref="L1:P1"/>
    <mergeCell ref="Q1:U1"/>
    <mergeCell ref="V1:V2"/>
    <mergeCell ref="K66:K67"/>
    <mergeCell ref="B122:J122"/>
    <mergeCell ref="B1:B2"/>
    <mergeCell ref="C1:C2"/>
    <mergeCell ref="D1:D2"/>
    <mergeCell ref="E1:E2"/>
    <mergeCell ref="I1:I2"/>
    <mergeCell ref="J1:J2"/>
    <mergeCell ref="B66:B67"/>
    <mergeCell ref="C66:C67"/>
    <mergeCell ref="E66:E67"/>
    <mergeCell ref="J66:J67"/>
    <mergeCell ref="D66:D67"/>
    <mergeCell ref="F66:F67"/>
    <mergeCell ref="G66:G67"/>
    <mergeCell ref="H66:H67"/>
    <mergeCell ref="I66:I67"/>
  </mergeCells>
  <phoneticPr fontId="2"/>
  <hyperlinks>
    <hyperlink ref="V65" location="九州スチールｾﾝﾀｰ!A1" display="九州スチールセンター" xr:uid="{00000000-0004-0000-0000-000000000000}"/>
    <hyperlink ref="V23" location="病院企業団!A1" display="長崎県病院企業団" xr:uid="{00000000-0004-0000-0000-000001000000}"/>
    <hyperlink ref="V79" location="九電!A1" display="九州電力" xr:uid="{00000000-0004-0000-0000-000002000000}"/>
    <hyperlink ref="V46" location="電源開発!H1" display="電源開発" xr:uid="{00000000-0004-0000-0000-000003000000}"/>
    <hyperlink ref="V108" location="日本赤十字社!H1" display="日本赤十字社" xr:uid="{00000000-0004-0000-0000-000004000000}"/>
    <hyperlink ref="V98" location="長崎大学!A1" display="長崎大学" xr:uid="{00000000-0004-0000-0000-000005000000}"/>
    <hyperlink ref="V57" location="日本遠洋旋網!A1" display="日本遠洋旋網漁業協同組合" xr:uid="{00000000-0004-0000-0000-000006000000}"/>
    <hyperlink ref="V87" location="マルキョウ!A1" display="マルキョウ" xr:uid="{00000000-0004-0000-0000-000007000000}"/>
    <hyperlink ref="V70" location="ソニー!A1" display="ソニーセミコンダクタマニュファクチャリング" xr:uid="{00000000-0004-0000-0000-000008000000}"/>
    <hyperlink ref="V80" location="九電送配電!A1" display="九電送配電!A1" xr:uid="{30AAC527-8EE0-442D-BB98-97099AA22605}"/>
  </hyperlinks>
  <printOptions horizontalCentered="1"/>
  <pageMargins left="0.19685039370078741" right="0.19685039370078741" top="0.55118110236220474" bottom="0.19685039370078741" header="0.31496062992125984" footer="0.51181102362204722"/>
  <pageSetup paperSize="8" scale="70" fitToHeight="0" orientation="landscape" r:id="rId1"/>
  <headerFooter alignWithMargins="0">
    <oddHeader>&amp;L□温室効果ガス排出削減状況（令和２年度）&amp;R&amp;10&amp;A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C106"/>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5.37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75" customHeight="1">
      <c r="A3" s="5"/>
      <c r="B3" s="6">
        <v>1</v>
      </c>
      <c r="C3" s="118" t="s">
        <v>181</v>
      </c>
      <c r="D3" s="8" t="str">
        <f>VLOOKUP($C3,一覧表!$C$3:$W$123,2,FALSE)</f>
        <v>852-8521</v>
      </c>
      <c r="E3" s="7" t="str">
        <f>VLOOKUP($C3,一覧表!$C$3:$W$123,3,FALSE)</f>
        <v>長崎市文教町１－１４</v>
      </c>
      <c r="F3" s="7" t="str">
        <f>VLOOKUP($C3,一覧表!$C$3:$W$123,4,FALSE)</f>
        <v>文教町２団地、坂本１団地</v>
      </c>
      <c r="G3" s="7">
        <f>VLOOKUP($C3,一覧表!$C$3:$W$123,5,FALSE)</f>
        <v>0</v>
      </c>
      <c r="H3" s="7">
        <f>VLOOKUP($C3,一覧表!$C$3:$W$123,6,FALSE)</f>
        <v>0</v>
      </c>
      <c r="I3" s="7">
        <f>VLOOKUP($C3,一覧表!$C$3:$W$123,7,FALSE)</f>
        <v>81</v>
      </c>
      <c r="J3" s="7" t="str">
        <f>VLOOKUP($C3,一覧表!$C$3:$W$123,8,FALSE)</f>
        <v>大学（文教町、坂本町）</v>
      </c>
      <c r="K3" s="7" t="str">
        <f>VLOOKUP($C3,一覧表!$C$3:$W$123,9,FALSE)</f>
        <v>R2～R4</v>
      </c>
      <c r="L3" s="15">
        <f>VLOOKUP($C3,一覧表!$C$3:$W$123,10,FALSE)</f>
        <v>6681</v>
      </c>
      <c r="M3" s="15" t="str">
        <f>VLOOKUP($C3,一覧表!$C$3:$W$123,11,FALSE)</f>
        <v>-</v>
      </c>
      <c r="N3" s="27" t="str">
        <f>VLOOKUP($C3,一覧表!$C$3:$W$123,12,FALSE)</f>
        <v>-</v>
      </c>
      <c r="O3" s="15">
        <f>VLOOKUP($C3,一覧表!$C$3:$W$123,13,FALSE)</f>
        <v>6820</v>
      </c>
      <c r="P3" s="27">
        <f>VLOOKUP($C3,一覧表!$C$3:$W$123,14,FALSE)</f>
        <v>-2.0805268672354438E-2</v>
      </c>
      <c r="Q3" s="7">
        <f>VLOOKUP($C3,一覧表!$C$3:$W$123,15,FALSE)</f>
        <v>0.13780000000000001</v>
      </c>
      <c r="R3" s="7">
        <f>VLOOKUP($C3,一覧表!$C$3:$W$123,16,FALSE)</f>
        <v>0.13366</v>
      </c>
      <c r="S3" s="27">
        <f>VLOOKUP($C3,一覧表!$C$3:$W$123,17,FALSE)</f>
        <v>3.0043541364296114E-2</v>
      </c>
      <c r="T3" s="7">
        <f>VLOOKUP($C3,一覧表!$C$3:$W$123,18,FALSE)</f>
        <v>0.14360000000000001</v>
      </c>
      <c r="U3" s="27">
        <f>VLOOKUP($C3,一覧表!$C$3:$W$123,19,FALSE)</f>
        <v>-4.2089985486211894E-2</v>
      </c>
      <c r="V3" s="7" t="str">
        <f>VLOOKUP($C3,一覧表!$C$3:$W$123,20,FALSE)</f>
        <v>長崎大学</v>
      </c>
      <c r="W3" s="140"/>
    </row>
    <row r="4" spans="1:29" ht="45" customHeight="1">
      <c r="A4" s="5"/>
      <c r="B4" s="202" t="s">
        <v>317</v>
      </c>
      <c r="C4" s="202"/>
      <c r="D4" s="202"/>
      <c r="E4" s="202"/>
      <c r="F4" s="202"/>
      <c r="G4" s="202"/>
      <c r="H4" s="202"/>
      <c r="I4" s="202"/>
      <c r="J4" s="202"/>
      <c r="K4" s="25"/>
      <c r="L4" s="154">
        <f>SUM(L3:L3)</f>
        <v>6681</v>
      </c>
      <c r="M4" s="151" t="s">
        <v>408</v>
      </c>
      <c r="N4" s="21" t="s">
        <v>408</v>
      </c>
      <c r="O4" s="154">
        <f>SUM(O3:O3)</f>
        <v>6820</v>
      </c>
      <c r="P4" s="11">
        <f t="shared" ref="P4" si="1">+(L4-O4)/L4</f>
        <v>-2.0805268672354438E-2</v>
      </c>
      <c r="Q4" s="23"/>
      <c r="R4" s="23"/>
      <c r="S4" s="19"/>
      <c r="T4" s="26"/>
      <c r="U4" s="27"/>
      <c r="V4" s="7"/>
    </row>
    <row r="5" spans="1:29" ht="45" customHeight="1">
      <c r="A5" s="5"/>
      <c r="W5" s="14"/>
    </row>
    <row r="6" spans="1:29" ht="45" customHeight="1">
      <c r="A6" s="5"/>
      <c r="X6" s="14"/>
      <c r="Y6" s="14"/>
      <c r="Z6" s="14"/>
      <c r="AA6" s="14"/>
      <c r="AB6" s="14"/>
      <c r="AC6" s="14"/>
    </row>
    <row r="7" spans="1:29" ht="28.5" customHeight="1">
      <c r="A7" s="5"/>
      <c r="T7" s="31"/>
    </row>
    <row r="8" spans="1:29" ht="54" customHeight="1">
      <c r="A8" s="5"/>
      <c r="T8" s="31"/>
    </row>
    <row r="9" spans="1:29" ht="30.75" customHeight="1">
      <c r="A9" s="5"/>
      <c r="T9" s="31"/>
    </row>
    <row r="10" spans="1:29" ht="54" customHeight="1">
      <c r="A10" s="5"/>
    </row>
    <row r="11" spans="1:29">
      <c r="A11" s="5"/>
    </row>
    <row r="12" spans="1:29">
      <c r="A12" s="5"/>
      <c r="W12" s="14"/>
    </row>
    <row r="13" spans="1:29" ht="36.75" customHeight="1">
      <c r="A13" s="5"/>
      <c r="X13" s="14"/>
      <c r="Y13" s="14"/>
      <c r="Z13" s="14"/>
      <c r="AA13" s="14"/>
      <c r="AB13" s="14"/>
      <c r="AC13" s="14"/>
    </row>
    <row r="14" spans="1:29">
      <c r="A14" s="5"/>
    </row>
    <row r="15" spans="1:29" ht="37.5" customHeight="1">
      <c r="A15" s="5"/>
    </row>
    <row r="16" spans="1:29" ht="37.5" customHeight="1">
      <c r="A16" s="5"/>
    </row>
    <row r="17" spans="1:23" ht="36.75" customHeight="1">
      <c r="A17" s="5"/>
    </row>
    <row r="18" spans="1:23" ht="38.25" customHeight="1">
      <c r="A18" s="5"/>
    </row>
    <row r="19" spans="1:23" ht="35.25" customHeight="1">
      <c r="A19" s="5"/>
    </row>
    <row r="20" spans="1:23" ht="35.25" customHeight="1">
      <c r="A20" s="5"/>
    </row>
    <row r="21" spans="1:23" ht="50.25" customHeight="1">
      <c r="A21" s="5"/>
    </row>
    <row r="22" spans="1:23" ht="35.25" customHeight="1">
      <c r="A22" s="5"/>
    </row>
    <row r="23" spans="1:23" ht="50.25" customHeight="1">
      <c r="A23" s="5"/>
    </row>
    <row r="24" spans="1:23" ht="36.75" customHeight="1">
      <c r="A24" s="5"/>
    </row>
    <row r="25" spans="1:23" ht="35.25" customHeight="1">
      <c r="A25" s="5"/>
    </row>
    <row r="26" spans="1:23" ht="35.25" customHeight="1">
      <c r="A26" s="5"/>
    </row>
    <row r="27" spans="1:23" ht="35.25" customHeight="1">
      <c r="A27" s="5"/>
    </row>
    <row r="28" spans="1:23" ht="35.25" customHeight="1">
      <c r="A28" s="5"/>
    </row>
    <row r="29" spans="1:23">
      <c r="A29" s="5"/>
    </row>
    <row r="30" spans="1:23" ht="23.25" customHeight="1">
      <c r="A30" s="5"/>
      <c r="W30" s="14"/>
    </row>
    <row r="31" spans="1:23" s="14" customFormat="1">
      <c r="A31" s="5"/>
      <c r="B31" s="28"/>
      <c r="C31" s="29"/>
      <c r="D31" s="1"/>
      <c r="E31" s="29"/>
      <c r="F31"/>
      <c r="G31"/>
      <c r="H31"/>
      <c r="I31"/>
      <c r="J31" s="30"/>
      <c r="K31"/>
      <c r="L31"/>
      <c r="M31"/>
      <c r="N31"/>
      <c r="O31"/>
      <c r="P31"/>
      <c r="Q31"/>
      <c r="R31"/>
      <c r="S31" s="31"/>
      <c r="T31"/>
      <c r="U31"/>
      <c r="V31" s="29"/>
      <c r="W31"/>
    </row>
    <row r="32" spans="1:23" ht="21" customHeight="1">
      <c r="A32" s="5"/>
    </row>
    <row r="33" spans="1:29" ht="58.5" customHeight="1">
      <c r="A33" s="5"/>
    </row>
    <row r="34" spans="1:29" ht="41.25" customHeight="1">
      <c r="A34" s="5"/>
    </row>
    <row r="35" spans="1:29" ht="36.75" customHeight="1">
      <c r="A35" s="5"/>
    </row>
    <row r="36" spans="1:29" ht="33" customHeight="1">
      <c r="A36" s="5"/>
    </row>
    <row r="37" spans="1:29" ht="41.25" customHeight="1">
      <c r="A37" s="5"/>
    </row>
    <row r="38" spans="1:29">
      <c r="A38" s="5"/>
    </row>
    <row r="39" spans="1:29" ht="41.25" customHeight="1">
      <c r="A39" s="5"/>
    </row>
    <row r="40" spans="1:29">
      <c r="A40" s="5"/>
    </row>
    <row r="41" spans="1:29" ht="39" customHeight="1">
      <c r="A41" s="5"/>
      <c r="W41" s="14"/>
    </row>
    <row r="42" spans="1:29" ht="39" customHeight="1">
      <c r="A42" s="5"/>
      <c r="X42" s="14"/>
      <c r="Y42" s="14"/>
      <c r="Z42" s="14"/>
      <c r="AA42" s="14"/>
      <c r="AB42" s="14"/>
      <c r="AC42" s="14"/>
    </row>
    <row r="43" spans="1:29" ht="48.75" customHeight="1">
      <c r="A43" s="5"/>
    </row>
    <row r="44" spans="1:29" ht="50.25" customHeight="1">
      <c r="A44" s="5"/>
    </row>
    <row r="45" spans="1:29" ht="34.5" customHeight="1">
      <c r="A45" s="5"/>
    </row>
    <row r="46" spans="1:29" ht="36.75" customHeight="1">
      <c r="A46" s="5"/>
    </row>
    <row r="47" spans="1:29" ht="36.75" customHeight="1">
      <c r="A47" s="5"/>
      <c r="W47" s="14"/>
    </row>
    <row r="48" spans="1:29">
      <c r="A48" s="5"/>
      <c r="X48" s="14"/>
      <c r="Y48" s="14"/>
      <c r="Z48" s="14"/>
      <c r="AA48" s="14"/>
      <c r="AB48" s="14"/>
      <c r="AC48" s="14"/>
    </row>
    <row r="49" spans="1:29" ht="30.75" customHeight="1">
      <c r="A49" s="5"/>
      <c r="W49" s="14"/>
    </row>
    <row r="50" spans="1:29" s="14" customFormat="1" ht="23.25" customHeight="1">
      <c r="A50" s="18"/>
      <c r="B50" s="28"/>
      <c r="C50" s="29"/>
      <c r="D50" s="1"/>
      <c r="E50" s="29"/>
      <c r="F50"/>
      <c r="G50"/>
      <c r="H50"/>
      <c r="I50"/>
      <c r="J50" s="30"/>
      <c r="K50"/>
      <c r="L50"/>
      <c r="M50"/>
      <c r="N50"/>
      <c r="O50"/>
      <c r="P50"/>
      <c r="Q50"/>
      <c r="R50"/>
      <c r="S50" s="31"/>
      <c r="T50"/>
      <c r="U50"/>
      <c r="V50" s="29"/>
      <c r="W50"/>
    </row>
    <row r="51" spans="1:29">
      <c r="A51" s="5"/>
      <c r="W51" s="14"/>
    </row>
    <row r="52" spans="1:29" ht="41.25" customHeight="1">
      <c r="A52" s="5"/>
      <c r="X52" s="14"/>
      <c r="Y52" s="14"/>
      <c r="Z52" s="14"/>
      <c r="AA52" s="14"/>
      <c r="AB52" s="14"/>
      <c r="AC52" s="14"/>
    </row>
    <row r="53" spans="1:29" ht="27" customHeight="1">
      <c r="A53" s="5"/>
    </row>
    <row r="54" spans="1:29" ht="33" customHeight="1">
      <c r="A54" s="5"/>
    </row>
    <row r="55" spans="1:29">
      <c r="A55" s="5"/>
    </row>
    <row r="56" spans="1:29">
      <c r="A56" s="5"/>
    </row>
    <row r="57" spans="1:29" ht="24.75" customHeight="1">
      <c r="A57" s="5"/>
    </row>
    <row r="58" spans="1:29">
      <c r="A58" s="5"/>
    </row>
    <row r="59" spans="1:29">
      <c r="A59" s="5"/>
    </row>
    <row r="60" spans="1:29" ht="29.25" customHeight="1">
      <c r="A60" s="5"/>
    </row>
    <row r="61" spans="1:29" ht="36.75" customHeight="1">
      <c r="A61" s="5"/>
    </row>
    <row r="62" spans="1:29" ht="39" customHeight="1">
      <c r="A62" s="5"/>
    </row>
    <row r="63" spans="1:29" ht="48" customHeight="1">
      <c r="A63" s="5"/>
    </row>
    <row r="64" spans="1:29" ht="34.5" customHeight="1">
      <c r="A64" s="5"/>
    </row>
    <row r="65" spans="1:29">
      <c r="A65" s="5"/>
    </row>
    <row r="66" spans="1:29">
      <c r="A66" s="5"/>
    </row>
    <row r="67" spans="1:29">
      <c r="A67" s="5"/>
    </row>
    <row r="68" spans="1:29">
      <c r="A68" s="5"/>
    </row>
    <row r="69" spans="1:29" ht="34.5" customHeight="1">
      <c r="A69" s="5"/>
    </row>
    <row r="70" spans="1:29" ht="33" customHeight="1">
      <c r="A70" s="5"/>
    </row>
    <row r="71" spans="1:29">
      <c r="A71" s="5"/>
    </row>
    <row r="72" spans="1:29" ht="41.25" customHeight="1">
      <c r="A72" s="18"/>
      <c r="W72" s="14"/>
    </row>
    <row r="73" spans="1:29">
      <c r="A73" s="5"/>
      <c r="X73" s="14"/>
      <c r="Y73" s="14"/>
      <c r="Z73" s="14"/>
      <c r="AA73" s="14"/>
      <c r="AB73" s="14"/>
      <c r="AC73" s="14"/>
    </row>
    <row r="74" spans="1:29" ht="33" customHeight="1"/>
    <row r="75" spans="1:29" ht="44.25" customHeight="1">
      <c r="A75" s="5"/>
    </row>
    <row r="76" spans="1:29" ht="27.75" customHeight="1">
      <c r="A76" s="5"/>
    </row>
    <row r="77" spans="1:29" ht="27" customHeight="1">
      <c r="A77" s="5"/>
    </row>
    <row r="79" spans="1:29" ht="39" customHeight="1">
      <c r="A79" s="5"/>
    </row>
    <row r="80" spans="1:29"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4" xr:uid="{00000000-0009-0000-0000-000009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C111"/>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5.2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54.75" customHeight="1">
      <c r="A3" s="5" t="str">
        <f t="shared" ref="A3:A4" si="1">W3</f>
        <v>総量目標達成</v>
      </c>
      <c r="B3" s="6">
        <v>1</v>
      </c>
      <c r="C3" s="32" t="s">
        <v>252</v>
      </c>
      <c r="D3" s="8" t="str">
        <f>VLOOKUP($C3,一覧表!$C$3:$W$123,2,FALSE)</f>
        <v>850-0035</v>
      </c>
      <c r="E3" s="7" t="str">
        <f>VLOOKUP($C3,一覧表!$C$3:$W$123,3,FALSE)</f>
        <v>長崎市元船町１７－１　長崎県大波止ビル７階</v>
      </c>
      <c r="F3" s="7">
        <f>VLOOKUP($C3,一覧表!$C$3:$W$123,4,FALSE)</f>
        <v>0</v>
      </c>
      <c r="G3" s="7">
        <f>VLOOKUP($C3,一覧表!$C$3:$W$123,5,FALSE)</f>
        <v>0</v>
      </c>
      <c r="H3" s="7" t="str">
        <f>VLOOKUP($C3,一覧表!$C$3:$W$123,6,FALSE)</f>
        <v>（11病院＋事務局）</v>
      </c>
      <c r="I3" s="7">
        <f>VLOOKUP($C3,一覧表!$C$3:$W$123,7,FALSE)</f>
        <v>83</v>
      </c>
      <c r="J3" s="7" t="str">
        <f>VLOOKUP($C3,一覧表!$C$3:$W$123,8,FALSE)</f>
        <v>特別地方公共団体として病院、診療所を設置・運営</v>
      </c>
      <c r="K3" s="7" t="str">
        <f>VLOOKUP($C3,一覧表!$C$3:$W$123,9,FALSE)</f>
        <v>H30～R2</v>
      </c>
      <c r="L3" s="15">
        <f>VLOOKUP($C3,一覧表!$C$3:$W$123,10,FALSE)</f>
        <v>14443.2</v>
      </c>
      <c r="M3" s="15">
        <f>VLOOKUP($C3,一覧表!$C$3:$W$123,11,FALSE)</f>
        <v>14032.65</v>
      </c>
      <c r="N3" s="27">
        <f>VLOOKUP($C3,一覧表!$C$3:$W$123,12,FALSE)</f>
        <v>2.8425141242937928E-2</v>
      </c>
      <c r="O3" s="15">
        <f>VLOOKUP($C3,一覧表!$C$3:$W$123,13,FALSE)</f>
        <v>12150</v>
      </c>
      <c r="P3" s="27">
        <f>VLOOKUP($C3,一覧表!$C$3:$W$123,14,FALSE)</f>
        <v>0.1587736789631107</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長崎県病院企業団</v>
      </c>
      <c r="W3" s="140" t="str">
        <f>VLOOKUP($C3,一覧表!$C$3:$W$123,21,FALSE)</f>
        <v>総量目標達成</v>
      </c>
      <c r="X3" s="104"/>
      <c r="Y3" s="104"/>
      <c r="Z3" s="104"/>
      <c r="AA3" s="104"/>
      <c r="AB3" s="104"/>
      <c r="AC3" s="104"/>
    </row>
    <row r="4" spans="1:29" ht="54.75" customHeight="1">
      <c r="A4" s="5" t="str">
        <f t="shared" si="1"/>
        <v>総量目標達成</v>
      </c>
      <c r="B4" s="6">
        <v>2</v>
      </c>
      <c r="C4" s="32" t="s">
        <v>693</v>
      </c>
      <c r="D4" s="8" t="str">
        <f>VLOOKUP($C4,一覧表!$C$3:$W$123,2,FALSE)</f>
        <v>851-0403</v>
      </c>
      <c r="E4" s="7" t="str">
        <f>VLOOKUP($C4,一覧表!$C$3:$W$123,3,FALSE)</f>
        <v>長崎市布巻町１６５－１</v>
      </c>
      <c r="F4" s="7">
        <f>VLOOKUP($C4,一覧表!$C$3:$W$123,4,FALSE)</f>
        <v>0</v>
      </c>
      <c r="G4" s="7">
        <f>VLOOKUP($C4,一覧表!$C$3:$W$123,5,FALSE)</f>
        <v>0</v>
      </c>
      <c r="H4" s="7">
        <f>VLOOKUP($C4,一覧表!$C$3:$W$123,6,FALSE)</f>
        <v>0</v>
      </c>
      <c r="I4" s="7">
        <f>VLOOKUP($C4,一覧表!$C$3:$W$123,7,FALSE)</f>
        <v>83</v>
      </c>
      <c r="J4" s="7" t="str">
        <f>VLOOKUP($C4,一覧表!$C$3:$W$123,8,FALSE)</f>
        <v>病院、介護老人保健施設ほか</v>
      </c>
      <c r="K4" s="7" t="str">
        <f>VLOOKUP($C4,一覧表!$C$3:$W$123,9,FALSE)</f>
        <v>R1～R3</v>
      </c>
      <c r="L4" s="15">
        <f>VLOOKUP($C4,一覧表!$C$3:$W$123,10,FALSE)</f>
        <v>4190</v>
      </c>
      <c r="M4" s="15">
        <f>VLOOKUP($C4,一覧表!$C$3:$W$123,11,FALSE)</f>
        <v>4127</v>
      </c>
      <c r="N4" s="27">
        <f>VLOOKUP($C4,一覧表!$C$3:$W$123,12,FALSE)</f>
        <v>1.5035799522673031E-2</v>
      </c>
      <c r="O4" s="15">
        <f>VLOOKUP($C4,一覧表!$C$3:$W$123,13,FALSE)</f>
        <v>3893</v>
      </c>
      <c r="P4" s="27">
        <f>VLOOKUP($C4,一覧表!$C$3:$W$123,14,FALSE)</f>
        <v>7.0883054892601438E-2</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①冷暖房の適正温度管理の徹底　②経過年数の長い空調機器の計画的な更新の実施</v>
      </c>
      <c r="W4" s="140" t="str">
        <f>VLOOKUP($C4,一覧表!$C$3:$W$123,21,FALSE)</f>
        <v>総量目標達成</v>
      </c>
    </row>
    <row r="5" spans="1:29" ht="54.75" customHeight="1">
      <c r="A5" s="5"/>
      <c r="B5" s="6">
        <v>3</v>
      </c>
      <c r="C5" s="118" t="s">
        <v>184</v>
      </c>
      <c r="D5" s="8" t="str">
        <f>VLOOKUP($C5,一覧表!$C$3:$W$123,2,FALSE)</f>
        <v>852-8523</v>
      </c>
      <c r="E5" s="7" t="str">
        <f>VLOOKUP($C5,一覧表!$C$3:$W$123,3,FALSE)</f>
        <v>長崎市坂本１－７－１</v>
      </c>
      <c r="F5" s="7" t="str">
        <f>VLOOKUP($C5,一覧表!$C$3:$W$123,4,FALSE)</f>
        <v>坂本２団地</v>
      </c>
      <c r="G5" s="7">
        <f>VLOOKUP($C5,一覧表!$C$3:$W$123,5,FALSE)</f>
        <v>0</v>
      </c>
      <c r="H5" s="7">
        <f>VLOOKUP($C5,一覧表!$C$3:$W$123,6,FALSE)</f>
        <v>0</v>
      </c>
      <c r="I5" s="7">
        <f>VLOOKUP($C5,一覧表!$C$3:$W$123,7,FALSE)</f>
        <v>83</v>
      </c>
      <c r="J5" s="7" t="str">
        <f>VLOOKUP($C5,一覧表!$C$3:$W$123,8,FALSE)</f>
        <v>医療提供、研究開発、医学・歯学教育の実践</v>
      </c>
      <c r="K5" s="7" t="str">
        <f>VLOOKUP($C5,一覧表!$C$3:$W$123,9,FALSE)</f>
        <v>R2～R4</v>
      </c>
      <c r="L5" s="15">
        <f>VLOOKUP($C5,一覧表!$C$3:$W$123,10,FALSE)</f>
        <v>13245</v>
      </c>
      <c r="M5" s="15" t="str">
        <f>VLOOKUP($C5,一覧表!$C$3:$W$123,11,FALSE)</f>
        <v>-</v>
      </c>
      <c r="N5" s="27" t="str">
        <f>VLOOKUP($C5,一覧表!$C$3:$W$123,12,FALSE)</f>
        <v>-</v>
      </c>
      <c r="O5" s="15">
        <f>VLOOKUP($C5,一覧表!$C$3:$W$123,13,FALSE)</f>
        <v>14116</v>
      </c>
      <c r="P5" s="27">
        <f>VLOOKUP($C5,一覧表!$C$3:$W$123,14,FALSE)</f>
        <v>-6.5760664401661006E-2</v>
      </c>
      <c r="Q5" s="7">
        <f>VLOOKUP($C5,一覧表!$C$3:$W$123,15,FALSE)</f>
        <v>0.12741</v>
      </c>
      <c r="R5" s="7">
        <f>VLOOKUP($C5,一覧表!$C$3:$W$123,16,FALSE)</f>
        <v>0.12358</v>
      </c>
      <c r="S5" s="27">
        <f>VLOOKUP($C5,一覧表!$C$3:$W$123,17,FALSE)</f>
        <v>3.0060434816733383E-2</v>
      </c>
      <c r="T5" s="7">
        <f>VLOOKUP($C5,一覧表!$C$3:$W$123,18,FALSE)</f>
        <v>0.13435</v>
      </c>
      <c r="U5" s="27">
        <f>VLOOKUP($C5,一覧表!$C$3:$W$123,19,FALSE)</f>
        <v>-5.4469821835020811E-2</v>
      </c>
      <c r="V5" s="7" t="str">
        <f>VLOOKUP($C5,一覧表!$C$3:$W$123,20,FALSE)</f>
        <v>①省エネルギータイプの空調機器の導入　②高効率変圧器への更新　③LED照明器具への更新　④学生・教職員へ省エネ推進活動の周知徹底</v>
      </c>
      <c r="W5" s="140"/>
    </row>
    <row r="6" spans="1:29" s="104" customFormat="1" ht="50.25" customHeight="1">
      <c r="A6" s="5"/>
      <c r="B6" s="6">
        <v>4</v>
      </c>
      <c r="C6" s="118" t="s">
        <v>185</v>
      </c>
      <c r="D6" s="8" t="str">
        <f>VLOOKUP($C6,一覧表!$C$3:$W$123,2,FALSE)</f>
        <v>102-8081</v>
      </c>
      <c r="E6" s="7" t="str">
        <f>VLOOKUP($C6,一覧表!$C$3:$W$123,3,FALSE)</f>
        <v>東京都千代田区九段南１－１－１０</v>
      </c>
      <c r="F6" s="7" t="str">
        <f>VLOOKUP($C6,一覧表!$C$3:$W$123,4,FALSE)</f>
        <v>佐世保共済病院</v>
      </c>
      <c r="G6" s="7" t="str">
        <f>VLOOKUP($C6,一覧表!$C$3:$W$123,5,FALSE)</f>
        <v>857-8585</v>
      </c>
      <c r="H6" s="7" t="str">
        <f>VLOOKUP($C6,一覧表!$C$3:$W$123,6,FALSE)</f>
        <v>佐世保市島地町１０番１７号</v>
      </c>
      <c r="I6" s="7">
        <f>VLOOKUP($C6,一覧表!$C$3:$W$123,7,FALSE)</f>
        <v>83</v>
      </c>
      <c r="J6" s="7" t="str">
        <f>VLOOKUP($C6,一覧表!$C$3:$W$123,8,FALSE)</f>
        <v>病院</v>
      </c>
      <c r="K6" s="7" t="str">
        <f>VLOOKUP($C6,一覧表!$C$3:$W$123,9,FALSE)</f>
        <v>R2～R4</v>
      </c>
      <c r="L6" s="15">
        <f>VLOOKUP($C6,一覧表!$C$3:$W$123,10,FALSE)</f>
        <v>2538</v>
      </c>
      <c r="M6" s="15">
        <f>VLOOKUP($C6,一覧表!$C$3:$W$123,11,FALSE)</f>
        <v>2512</v>
      </c>
      <c r="N6" s="27">
        <f>VLOOKUP($C6,一覧表!$C$3:$W$123,12,FALSE)</f>
        <v>1.024428684003152E-2</v>
      </c>
      <c r="O6" s="15">
        <f>VLOOKUP($C6,一覧表!$C$3:$W$123,13,FALSE)</f>
        <v>2654</v>
      </c>
      <c r="P6" s="27">
        <f>VLOOKUP($C6,一覧表!$C$3:$W$123,14,FALSE)</f>
        <v>-4.5705279747832936E-2</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①空調熱源の小まめなチューニングと運用　②啓発活動と巡回を通じて省エネ活動の推進　③省エネ機器への更新</v>
      </c>
      <c r="W6" s="140"/>
      <c r="X6"/>
      <c r="Y6"/>
      <c r="Z6"/>
      <c r="AA6"/>
      <c r="AB6"/>
      <c r="AC6"/>
    </row>
    <row r="7" spans="1:29" ht="54.75" customHeight="1">
      <c r="A7" s="5"/>
      <c r="B7" s="6">
        <v>5</v>
      </c>
      <c r="C7" s="118" t="s">
        <v>245</v>
      </c>
      <c r="D7" s="8" t="str">
        <f>VLOOKUP($C7,一覧表!$C$3:$W$123,2,FALSE)</f>
        <v>152-8621</v>
      </c>
      <c r="E7" s="7" t="str">
        <f>VLOOKUP($C7,一覧表!$C$3:$W$123,3,FALSE)</f>
        <v>東京都目黒区東が丘２－５－２１</v>
      </c>
      <c r="F7" s="7" t="str">
        <f>VLOOKUP($C7,一覧表!$C$3:$W$123,4,FALSE)</f>
        <v>長崎病院、長崎医療センター、川棚医療センター</v>
      </c>
      <c r="G7" s="7">
        <f>VLOOKUP($C7,一覧表!$C$3:$W$123,5,FALSE)</f>
        <v>0</v>
      </c>
      <c r="H7" s="7" t="str">
        <f>VLOOKUP($C7,一覧表!$C$3:$W$123,6,FALSE)</f>
        <v>（３病院）</v>
      </c>
      <c r="I7" s="7">
        <f>VLOOKUP($C7,一覧表!$C$3:$W$123,7,FALSE)</f>
        <v>83</v>
      </c>
      <c r="J7" s="7" t="str">
        <f>VLOOKUP($C7,一覧表!$C$3:$W$123,8,FALSE)</f>
        <v>病院</v>
      </c>
      <c r="K7" s="7" t="str">
        <f>VLOOKUP($C7,一覧表!$C$3:$W$123,9,FALSE)</f>
        <v>R2～R4</v>
      </c>
      <c r="L7" s="15">
        <f>VLOOKUP($C7,一覧表!$C$3:$W$123,10,FALSE)</f>
        <v>9991</v>
      </c>
      <c r="M7" s="15">
        <f>VLOOKUP($C7,一覧表!$C$3:$W$123,11,FALSE)</f>
        <v>9691</v>
      </c>
      <c r="N7" s="27">
        <f>VLOOKUP($C7,一覧表!$C$3:$W$123,12,FALSE)</f>
        <v>3.0027024321889702E-2</v>
      </c>
      <c r="O7" s="15">
        <f>VLOOKUP($C7,一覧表!$C$3:$W$123,13,FALSE)</f>
        <v>10395</v>
      </c>
      <c r="P7" s="27">
        <f>VLOOKUP($C7,一覧表!$C$3:$W$123,14,FALSE)</f>
        <v>-4.0436392753478129E-2</v>
      </c>
      <c r="Q7" s="7" t="str">
        <f>VLOOKUP($C7,一覧表!$C$3:$W$123,15,FALSE)</f>
        <v>-</v>
      </c>
      <c r="R7" s="7" t="str">
        <f>VLOOKUP($C7,一覧表!$C$3:$W$123,16,FALSE)</f>
        <v>-</v>
      </c>
      <c r="S7" s="27" t="str">
        <f>VLOOKUP($C7,一覧表!$C$3:$W$123,17,FALSE)</f>
        <v>-</v>
      </c>
      <c r="T7" s="7" t="str">
        <f>VLOOKUP($C7,一覧表!$C$3:$W$123,18,FALSE)</f>
        <v>-</v>
      </c>
      <c r="U7" s="27" t="str">
        <f>VLOOKUP($C7,一覧表!$C$3:$W$123,19,FALSE)</f>
        <v>-</v>
      </c>
      <c r="V7" s="7" t="str">
        <f>VLOOKUP($C7,一覧表!$C$3:$W$123,20,FALSE)</f>
        <v>低公害車の導入、自動車の効率的利用等、エネルギー消費効率の高い機器の導入、用紙類の使用量の削減、再生品などの再生品活用、HFCの代替物質を使用した製品の購入・使用の促進など</v>
      </c>
      <c r="W7" s="140"/>
    </row>
    <row r="8" spans="1:29" ht="54.75" customHeight="1">
      <c r="A8" s="5"/>
      <c r="B8" s="6">
        <v>6</v>
      </c>
      <c r="C8" s="118" t="s">
        <v>379</v>
      </c>
      <c r="D8" s="8" t="str">
        <f>VLOOKUP($C8,一覧表!$C$3:$W$123,2,FALSE)</f>
        <v>854-8501</v>
      </c>
      <c r="E8" s="7" t="str">
        <f>VLOOKUP($C8,一覧表!$C$3:$W$123,3,FALSE)</f>
        <v>諫早市永昌東町２４−１</v>
      </c>
      <c r="F8" s="7" t="str">
        <f>VLOOKUP($C8,一覧表!$C$3:$W$123,4,FALSE)</f>
        <v>諫早総合病院</v>
      </c>
      <c r="G8" s="7" t="str">
        <f>VLOOKUP($C8,一覧表!$C$3:$W$123,5,FALSE)</f>
        <v>854-8501</v>
      </c>
      <c r="H8" s="7" t="str">
        <f>VLOOKUP($C8,一覧表!$C$3:$W$123,6,FALSE)</f>
        <v>諫早市永昌東町２４－１</v>
      </c>
      <c r="I8" s="7">
        <f>VLOOKUP($C8,一覧表!$C$3:$W$123,7,FALSE)</f>
        <v>83</v>
      </c>
      <c r="J8" s="7" t="str">
        <f>VLOOKUP($C8,一覧表!$C$3:$W$123,8,FALSE)</f>
        <v>一般病院</v>
      </c>
      <c r="K8" s="7" t="str">
        <f>VLOOKUP($C8,一覧表!$C$3:$W$123,9,FALSE)</f>
        <v>R2～R4</v>
      </c>
      <c r="L8" s="15">
        <f>VLOOKUP($C8,一覧表!$C$3:$W$123,10,FALSE)</f>
        <v>2313</v>
      </c>
      <c r="M8" s="15">
        <f>VLOOKUP($C8,一覧表!$C$3:$W$123,11,FALSE)</f>
        <v>2244</v>
      </c>
      <c r="N8" s="27">
        <f>VLOOKUP($C8,一覧表!$C$3:$W$123,12,FALSE)</f>
        <v>2.9831387808041506E-2</v>
      </c>
      <c r="O8" s="15">
        <f>VLOOKUP($C8,一覧表!$C$3:$W$123,13,FALSE)</f>
        <v>2407</v>
      </c>
      <c r="P8" s="27">
        <f>VLOOKUP($C8,一覧表!$C$3:$W$123,14,FALSE)</f>
        <v>-4.0639861651534805E-2</v>
      </c>
      <c r="Q8" s="7" t="str">
        <f>VLOOKUP($C8,一覧表!$C$3:$W$123,15,FALSE)</f>
        <v>-</v>
      </c>
      <c r="R8" s="7" t="str">
        <f>VLOOKUP($C8,一覧表!$C$3:$W$123,16,FALSE)</f>
        <v>-</v>
      </c>
      <c r="S8" s="27" t="str">
        <f>VLOOKUP($C8,一覧表!$C$3:$W$123,17,FALSE)</f>
        <v>-</v>
      </c>
      <c r="T8" s="7" t="str">
        <f>VLOOKUP($C8,一覧表!$C$3:$W$123,18,FALSE)</f>
        <v>-</v>
      </c>
      <c r="U8" s="27" t="str">
        <f>VLOOKUP($C8,一覧表!$C$3:$W$123,19,FALSE)</f>
        <v>-</v>
      </c>
      <c r="V8" s="7" t="str">
        <f>VLOOKUP($C8,一覧表!$C$3:$W$123,20,FALSE)</f>
        <v>重油使用量の削減</v>
      </c>
      <c r="W8" s="140"/>
    </row>
    <row r="9" spans="1:29" ht="54.75" customHeight="1">
      <c r="A9" s="5"/>
      <c r="B9" s="6">
        <v>7</v>
      </c>
      <c r="C9" s="118" t="s">
        <v>607</v>
      </c>
      <c r="D9" s="8" t="str">
        <f>VLOOKUP($C9,一覧表!$C$3:$W$123,2,FALSE)</f>
        <v>211-0021</v>
      </c>
      <c r="E9" s="7" t="str">
        <f>VLOOKUP($C9,一覧表!$C$3:$W$123,3,FALSE)</f>
        <v>神奈川県川崎市中原区木月住吉町１－１</v>
      </c>
      <c r="F9" s="7" t="str">
        <f>VLOOKUP($C9,一覧表!$C$3:$W$123,4,FALSE)</f>
        <v>長崎労災病院</v>
      </c>
      <c r="G9" s="7" t="str">
        <f>VLOOKUP($C9,一覧表!$C$3:$W$123,5,FALSE)</f>
        <v>857-0134</v>
      </c>
      <c r="H9" s="7" t="str">
        <f>VLOOKUP($C9,一覧表!$C$3:$W$123,6,FALSE)</f>
        <v>佐世保市瀬戸越２－１２－５</v>
      </c>
      <c r="I9" s="7">
        <f>VLOOKUP($C9,一覧表!$C$3:$W$123,7,FALSE)</f>
        <v>83</v>
      </c>
      <c r="J9" s="7" t="str">
        <f>VLOOKUP($C9,一覧表!$C$3:$W$123,8,FALSE)</f>
        <v>病院（長崎労災病院）</v>
      </c>
      <c r="K9" s="7" t="str">
        <f>VLOOKUP($C9,一覧表!$C$3:$W$123,9,FALSE)</f>
        <v>R2～R4</v>
      </c>
      <c r="L9" s="15" t="str">
        <f>VLOOKUP($C9,一覧表!$C$3:$W$123,10,FALSE)</f>
        <v>-</v>
      </c>
      <c r="M9" s="15" t="str">
        <f>VLOOKUP($C9,一覧表!$C$3:$W$123,11,FALSE)</f>
        <v>-</v>
      </c>
      <c r="N9" s="27" t="str">
        <f>VLOOKUP($C9,一覧表!$C$3:$W$123,12,FALSE)</f>
        <v>-</v>
      </c>
      <c r="O9" s="15" t="str">
        <f>VLOOKUP($C9,一覧表!$C$3:$W$123,13,FALSE)</f>
        <v>-</v>
      </c>
      <c r="P9" s="27" t="str">
        <f>VLOOKUP($C9,一覧表!$C$3:$W$123,14,FALSE)</f>
        <v>-</v>
      </c>
      <c r="Q9" s="7">
        <f>VLOOKUP($C9,一覧表!$C$3:$W$123,15,FALSE)</f>
        <v>1559</v>
      </c>
      <c r="R9" s="7">
        <f>VLOOKUP($C9,一覧表!$C$3:$W$123,16,FALSE)</f>
        <v>1512</v>
      </c>
      <c r="S9" s="27">
        <f>VLOOKUP($C9,一覧表!$C$3:$W$123,17,FALSE)</f>
        <v>3.0147530468248876E-2</v>
      </c>
      <c r="T9" s="7">
        <f>VLOOKUP($C9,一覧表!$C$3:$W$123,18,FALSE)</f>
        <v>1659</v>
      </c>
      <c r="U9" s="27">
        <f>VLOOKUP($C9,一覧表!$C$3:$W$123,19,FALSE)</f>
        <v>-6.4143681847338041E-2</v>
      </c>
      <c r="V9" s="7" t="str">
        <f>VLOOKUP($C9,一覧表!$C$3:$W$123,20,FALSE)</f>
        <v>①冷温水一次ポンプのインバータ化　②ダウンライトのLED化</v>
      </c>
      <c r="W9" s="140"/>
      <c r="X9" s="14"/>
      <c r="Y9" s="14"/>
      <c r="Z9" s="14"/>
      <c r="AA9" s="14"/>
      <c r="AB9" s="14"/>
      <c r="AC9" s="14"/>
    </row>
    <row r="10" spans="1:29" ht="49.15" customHeight="1">
      <c r="A10" s="5"/>
      <c r="B10" s="6">
        <v>8</v>
      </c>
      <c r="C10" s="118" t="s">
        <v>493</v>
      </c>
      <c r="D10" s="8" t="str">
        <f>VLOOKUP($C10,一覧表!$C$3:$W$123,2,FALSE)</f>
        <v>857-8511</v>
      </c>
      <c r="E10" s="7" t="str">
        <f>VLOOKUP($C10,一覧表!$C$3:$W$123,3,FALSE)</f>
        <v>佐世保市平瀬町９－３</v>
      </c>
      <c r="F10" s="7" t="str">
        <f>VLOOKUP($C10,一覧表!$C$3:$W$123,4,FALSE)</f>
        <v>佐世保市総合医療センター</v>
      </c>
      <c r="G10" s="7" t="str">
        <f>VLOOKUP($C10,一覧表!$C$3:$W$123,5,FALSE)</f>
        <v>857-8511</v>
      </c>
      <c r="H10" s="7" t="str">
        <f>VLOOKUP($C10,一覧表!$C$3:$W$123,6,FALSE)</f>
        <v>佐世保市平瀬町９－３</v>
      </c>
      <c r="I10" s="7">
        <f>VLOOKUP($C10,一覧表!$C$3:$W$123,7,FALSE)</f>
        <v>83</v>
      </c>
      <c r="J10" s="7" t="str">
        <f>VLOOKUP($C10,一覧表!$C$3:$W$123,8,FALSE)</f>
        <v>病院</v>
      </c>
      <c r="K10" s="7" t="str">
        <f>VLOOKUP($C10,一覧表!$C$3:$W$123,9,FALSE)</f>
        <v>R2～R4</v>
      </c>
      <c r="L10" s="15">
        <f>VLOOKUP($C10,一覧表!$C$3:$W$123,10,FALSE)</f>
        <v>4385</v>
      </c>
      <c r="M10" s="15">
        <f>VLOOKUP($C10,一覧表!$C$3:$W$123,11,FALSE)</f>
        <v>4253</v>
      </c>
      <c r="N10" s="27">
        <f>VLOOKUP($C10,一覧表!$C$3:$W$123,12,FALSE)</f>
        <v>3.0102622576966932E-2</v>
      </c>
      <c r="O10" s="15">
        <f>VLOOKUP($C10,一覧表!$C$3:$W$123,13,FALSE)</f>
        <v>4873</v>
      </c>
      <c r="P10" s="27">
        <f>VLOOKUP($C10,一覧表!$C$3:$W$123,14,FALSE)</f>
        <v>-0.11128848346636259</v>
      </c>
      <c r="Q10" s="7" t="str">
        <f>VLOOKUP($C10,一覧表!$C$3:$W$123,15,FALSE)</f>
        <v>-</v>
      </c>
      <c r="R10" s="7" t="str">
        <f>VLOOKUP($C10,一覧表!$C$3:$W$123,16,FALSE)</f>
        <v>-</v>
      </c>
      <c r="S10" s="27" t="str">
        <f>VLOOKUP($C10,一覧表!$C$3:$W$123,17,FALSE)</f>
        <v>-</v>
      </c>
      <c r="T10" s="7" t="str">
        <f>VLOOKUP($C10,一覧表!$C$3:$W$123,18,FALSE)</f>
        <v>-</v>
      </c>
      <c r="U10" s="27" t="str">
        <f>VLOOKUP($C10,一覧表!$C$3:$W$123,19,FALSE)</f>
        <v>-</v>
      </c>
      <c r="V10" s="7" t="str">
        <f>VLOOKUP($C10,一覧表!$C$3:$W$123,20,FALSE)</f>
        <v>①冷暖房の適正な温度管理　②照明のＬＥＤ化</v>
      </c>
      <c r="W10" s="140"/>
    </row>
    <row r="11" spans="1:29" ht="54.75" customHeight="1">
      <c r="A11" s="5"/>
      <c r="B11" s="6">
        <v>9</v>
      </c>
      <c r="C11" s="118" t="s">
        <v>502</v>
      </c>
      <c r="D11" s="8" t="str">
        <f>VLOOKUP($C11,一覧表!$C$3:$W$123,2,FALSE)</f>
        <v>852-8055</v>
      </c>
      <c r="E11" s="7" t="str">
        <f>VLOOKUP($C11,一覧表!$C$3:$W$123,3,FALSE)</f>
        <v>長崎市虹が丘町１－１</v>
      </c>
      <c r="F11" s="7" t="str">
        <f>VLOOKUP($C11,一覧表!$C$3:$W$123,4,FALSE)</f>
        <v>道ノ尾病院、虹が丘病院</v>
      </c>
      <c r="G11" s="7">
        <f>VLOOKUP($C11,一覧表!$C$3:$W$123,5,FALSE)</f>
        <v>0</v>
      </c>
      <c r="H11" s="7" t="str">
        <f>VLOOKUP($C11,一覧表!$C$3:$W$123,6,FALSE)</f>
        <v>（２病院）</v>
      </c>
      <c r="I11" s="7">
        <f>VLOOKUP($C11,一覧表!$C$3:$W$123,7,FALSE)</f>
        <v>83</v>
      </c>
      <c r="J11" s="7" t="str">
        <f>VLOOKUP($C11,一覧表!$C$3:$W$123,8,FALSE)</f>
        <v>一般病院</v>
      </c>
      <c r="K11" s="7" t="str">
        <f>VLOOKUP($C11,一覧表!$C$3:$W$123,9,FALSE)</f>
        <v>R2～R4</v>
      </c>
      <c r="L11" s="15">
        <f>VLOOKUP($C11,一覧表!$C$3:$W$123,10,FALSE)</f>
        <v>2925</v>
      </c>
      <c r="M11" s="15">
        <f>VLOOKUP($C11,一覧表!$C$3:$W$123,11,FALSE)</f>
        <v>2896</v>
      </c>
      <c r="N11" s="27">
        <f>VLOOKUP($C11,一覧表!$C$3:$W$123,12,FALSE)</f>
        <v>9.9145299145299154E-3</v>
      </c>
      <c r="O11" s="15">
        <f>VLOOKUP($C11,一覧表!$C$3:$W$123,13,FALSE)</f>
        <v>2955</v>
      </c>
      <c r="P11" s="27">
        <f>VLOOKUP($C11,一覧表!$C$3:$W$123,14,FALSE)</f>
        <v>-1.0256410256410256E-2</v>
      </c>
      <c r="Q11" s="7" t="str">
        <f>VLOOKUP($C11,一覧表!$C$3:$W$123,15,FALSE)</f>
        <v>-</v>
      </c>
      <c r="R11" s="7" t="str">
        <f>VLOOKUP($C11,一覧表!$C$3:$W$123,16,FALSE)</f>
        <v>-</v>
      </c>
      <c r="S11" s="27" t="str">
        <f>VLOOKUP($C11,一覧表!$C$3:$W$123,17,FALSE)</f>
        <v>-</v>
      </c>
      <c r="T11" s="7" t="str">
        <f>VLOOKUP($C11,一覧表!$C$3:$W$123,18,FALSE)</f>
        <v>-</v>
      </c>
      <c r="U11" s="27" t="str">
        <f>VLOOKUP($C11,一覧表!$C$3:$W$123,19,FALSE)</f>
        <v>-</v>
      </c>
      <c r="V11" s="7" t="str">
        <f>VLOOKUP($C11,一覧表!$C$3:$W$123,20,FALSE)</f>
        <v>①アイドリングストップ　②地球温暖化防止啓発活動　③節水等　④事務部門温度管理の徹底（夏期28℃、冬期20℃）</v>
      </c>
      <c r="W11" s="140"/>
    </row>
    <row r="12" spans="1:29" ht="54.75" customHeight="1">
      <c r="A12" s="5"/>
      <c r="B12" s="6">
        <v>10</v>
      </c>
      <c r="C12" s="118" t="s">
        <v>463</v>
      </c>
      <c r="D12" s="8" t="str">
        <f>VLOOKUP($C12,一覧表!$C$3:$W$123,2,FALSE)</f>
        <v>857-1195</v>
      </c>
      <c r="E12" s="7" t="str">
        <f>VLOOKUP($C12,一覧表!$C$3:$W$123,3,FALSE)</f>
        <v>佐世保市大和町１５</v>
      </c>
      <c r="F12" s="7">
        <f>VLOOKUP($C12,一覧表!$C$3:$W$123,4,FALSE)</f>
        <v>0</v>
      </c>
      <c r="G12" s="7">
        <f>VLOOKUP($C12,一覧表!$C$3:$W$123,5,FALSE)</f>
        <v>0</v>
      </c>
      <c r="H12" s="7">
        <f>VLOOKUP($C12,一覧表!$C$3:$W$123,6,FALSE)</f>
        <v>0</v>
      </c>
      <c r="I12" s="7">
        <f>VLOOKUP($C12,一覧表!$C$3:$W$123,7,FALSE)</f>
        <v>83</v>
      </c>
      <c r="J12" s="7" t="str">
        <f>VLOOKUP($C12,一覧表!$C$3:$W$123,8,FALSE)</f>
        <v>病院、介護老人保健施設ほか</v>
      </c>
      <c r="K12" s="7" t="str">
        <f>VLOOKUP($C12,一覧表!$C$3:$W$123,9,FALSE)</f>
        <v>R2～R4</v>
      </c>
      <c r="L12" s="15" t="str">
        <f>VLOOKUP($C12,一覧表!$C$3:$W$123,10,FALSE)</f>
        <v>-</v>
      </c>
      <c r="M12" s="15" t="str">
        <f>VLOOKUP($C12,一覧表!$C$3:$W$123,11,FALSE)</f>
        <v>-</v>
      </c>
      <c r="N12" s="27" t="str">
        <f>VLOOKUP($C12,一覧表!$C$3:$W$123,12,FALSE)</f>
        <v>-</v>
      </c>
      <c r="O12" s="15" t="str">
        <f>VLOOKUP($C12,一覧表!$C$3:$W$123,13,FALSE)</f>
        <v>-</v>
      </c>
      <c r="P12" s="27" t="str">
        <f>VLOOKUP($C12,一覧表!$C$3:$W$123,14,FALSE)</f>
        <v>-</v>
      </c>
      <c r="Q12" s="7">
        <f>VLOOKUP($C12,一覧表!$C$3:$W$123,15,FALSE)</f>
        <v>5.0799999999999998E-2</v>
      </c>
      <c r="R12" s="7">
        <f>VLOOKUP($C12,一覧表!$C$3:$W$123,16,FALSE)</f>
        <v>5.0299999999999997E-2</v>
      </c>
      <c r="S12" s="27">
        <f>VLOOKUP($C12,一覧表!$C$3:$W$123,17,FALSE)</f>
        <v>9.8425196850393786E-3</v>
      </c>
      <c r="T12" s="7">
        <f>VLOOKUP($C12,一覧表!$C$3:$W$123,18,FALSE)</f>
        <v>5.2200000000000003E-2</v>
      </c>
      <c r="U12" s="27">
        <f>VLOOKUP($C12,一覧表!$C$3:$W$123,19,FALSE)</f>
        <v>-2.7559055118110343E-2</v>
      </c>
      <c r="V12" s="7" t="str">
        <f>VLOOKUP($C12,一覧表!$C$3:$W$123,20,FALSE)</f>
        <v>①エネルギー効率の高い機器を計画的導入及び更新　②冷暖房の適正温度管理　③省エネ委員による省エネ啓蒙活動</v>
      </c>
      <c r="W12" s="140"/>
    </row>
    <row r="13" spans="1:29" ht="54.75" customHeight="1">
      <c r="A13" s="5"/>
      <c r="B13" s="6">
        <v>11</v>
      </c>
      <c r="C13" s="118" t="s">
        <v>469</v>
      </c>
      <c r="D13" s="8" t="str">
        <f>VLOOKUP($C13,一覧表!$C$3:$W$123,2,FALSE)</f>
        <v>850-8555</v>
      </c>
      <c r="E13" s="7" t="str">
        <f>VLOOKUP($C13,一覧表!$C$3:$W$123,3,FALSE)</f>
        <v>長崎市新地町６－３９</v>
      </c>
      <c r="F13" s="7" t="str">
        <f>VLOOKUP($C13,一覧表!$C$3:$W$123,4,FALSE)</f>
        <v>長崎みなとメディカルセンター</v>
      </c>
      <c r="G13" s="7" t="str">
        <f>VLOOKUP($C13,一覧表!$C$3:$W$123,5,FALSE)</f>
        <v>850-8555</v>
      </c>
      <c r="H13" s="7" t="str">
        <f>VLOOKUP($C13,一覧表!$C$3:$W$123,6,FALSE)</f>
        <v>長崎市新地町６－３９</v>
      </c>
      <c r="I13" s="7">
        <f>VLOOKUP($C13,一覧表!$C$3:$W$123,7,FALSE)</f>
        <v>83</v>
      </c>
      <c r="J13" s="7" t="str">
        <f>VLOOKUP($C13,一覧表!$C$3:$W$123,8,FALSE)</f>
        <v>病院</v>
      </c>
      <c r="K13" s="7" t="str">
        <f>VLOOKUP($C13,一覧表!$C$3:$W$123,9,FALSE)</f>
        <v>R2～R4</v>
      </c>
      <c r="L13" s="15">
        <f>VLOOKUP($C13,一覧表!$C$3:$W$123,10,FALSE)</f>
        <v>4633</v>
      </c>
      <c r="M13" s="15">
        <f>VLOOKUP($C13,一覧表!$C$3:$W$123,11,FALSE)</f>
        <v>4494</v>
      </c>
      <c r="N13" s="27">
        <f>VLOOKUP($C13,一覧表!$C$3:$W$123,12,FALSE)</f>
        <v>3.0002158428663932E-2</v>
      </c>
      <c r="O13" s="15">
        <f>VLOOKUP($C13,一覧表!$C$3:$W$123,13,FALSE)</f>
        <v>4751</v>
      </c>
      <c r="P13" s="27">
        <f>VLOOKUP($C13,一覧表!$C$3:$W$123,14,FALSE)</f>
        <v>-2.5469458234405353E-2</v>
      </c>
      <c r="Q13" s="7" t="str">
        <f>VLOOKUP($C13,一覧表!$C$3:$W$123,15,FALSE)</f>
        <v>-</v>
      </c>
      <c r="R13" s="7" t="str">
        <f>VLOOKUP($C13,一覧表!$C$3:$W$123,16,FALSE)</f>
        <v>-</v>
      </c>
      <c r="S13" s="27" t="str">
        <f>VLOOKUP($C13,一覧表!$C$3:$W$123,17,FALSE)</f>
        <v>-</v>
      </c>
      <c r="T13" s="7" t="str">
        <f>VLOOKUP($C13,一覧表!$C$3:$W$123,18,FALSE)</f>
        <v>-</v>
      </c>
      <c r="U13" s="27" t="str">
        <f>VLOOKUP($C13,一覧表!$C$3:$W$123,19,FALSE)</f>
        <v>-</v>
      </c>
      <c r="V13" s="7" t="str">
        <f>VLOOKUP($C13,一覧表!$C$3:$W$123,20,FALSE)</f>
        <v>①院内空調における温度設定管理の一元化　②エネルギー使用の見える化　③冷水蓄熱システムの蓄熱運転時間延長　　④薬剤部照明LED化</v>
      </c>
      <c r="W13" s="140"/>
    </row>
    <row r="14" spans="1:29" ht="54.75" customHeight="1">
      <c r="A14" s="5"/>
      <c r="B14" s="6">
        <v>12</v>
      </c>
      <c r="C14" s="139" t="s">
        <v>715</v>
      </c>
      <c r="D14" s="8" t="str">
        <f>VLOOKUP($C14,一覧表!$C$3:$W$123,2,FALSE)</f>
        <v>852-8104</v>
      </c>
      <c r="E14" s="7" t="str">
        <f>VLOOKUP($C14,一覧表!$C$3:$W$123,3,FALSE)</f>
        <v>長崎市茂里町３－１５</v>
      </c>
      <c r="F14" s="7" t="str">
        <f>VLOOKUP($C14,一覧表!$C$3:$W$123,4,FALSE)</f>
        <v>長崎原爆病院ほか</v>
      </c>
      <c r="G14" s="7">
        <f>VLOOKUP($C14,一覧表!$C$3:$W$123,5,FALSE)</f>
        <v>0</v>
      </c>
      <c r="H14" s="7" t="str">
        <f>VLOOKUP($C14,一覧表!$C$3:$W$123,6,FALSE)</f>
        <v>（病院２、血液ｾﾝﾀｰ、事務所）</v>
      </c>
      <c r="I14" s="7">
        <f>VLOOKUP($C14,一覧表!$C$3:$W$123,7,FALSE)</f>
        <v>85</v>
      </c>
      <c r="J14" s="7" t="str">
        <f>VLOOKUP($C14,一覧表!$C$3:$W$123,8,FALSE)</f>
        <v>災害救護業務、医療事業、血液事業</v>
      </c>
      <c r="K14" s="7" t="str">
        <f>VLOOKUP($C14,一覧表!$C$3:$W$123,9,FALSE)</f>
        <v>R2～R4</v>
      </c>
      <c r="L14" s="15">
        <f>VLOOKUP($C14,一覧表!$C$3:$W$123,10,FALSE)</f>
        <v>3912.5</v>
      </c>
      <c r="M14" s="15">
        <f>VLOOKUP($C14,一覧表!$C$3:$W$123,11,FALSE)</f>
        <v>4330.3</v>
      </c>
      <c r="N14" s="27">
        <f>VLOOKUP($C14,一覧表!$C$3:$W$123,12,FALSE)</f>
        <v>-0.10678594249201283</v>
      </c>
      <c r="O14" s="15">
        <f>VLOOKUP($C14,一覧表!$C$3:$W$123,13,FALSE)</f>
        <v>4376.7</v>
      </c>
      <c r="P14" s="27">
        <f>VLOOKUP($C14,一覧表!$C$3:$W$123,14,FALSE)</f>
        <v>-0.11864536741214053</v>
      </c>
      <c r="Q14" s="7" t="str">
        <f>VLOOKUP($C14,一覧表!$C$3:$W$123,15,FALSE)</f>
        <v>-</v>
      </c>
      <c r="R14" s="7" t="str">
        <f>VLOOKUP($C14,一覧表!$C$3:$W$123,16,FALSE)</f>
        <v>-</v>
      </c>
      <c r="S14" s="27" t="str">
        <f>VLOOKUP($C14,一覧表!$C$3:$W$123,17,FALSE)</f>
        <v>-</v>
      </c>
      <c r="T14" s="7" t="str">
        <f>VLOOKUP($C14,一覧表!$C$3:$W$123,18,FALSE)</f>
        <v>-</v>
      </c>
      <c r="U14" s="27" t="str">
        <f>VLOOKUP($C14,一覧表!$C$3:$W$123,19,FALSE)</f>
        <v>-</v>
      </c>
      <c r="V14" s="7" t="str">
        <f>VLOOKUP($C14,一覧表!$C$3:$W$123,20,FALSE)</f>
        <v>日本赤十字社</v>
      </c>
      <c r="W14" s="140"/>
    </row>
    <row r="15" spans="1:29" ht="54" customHeight="1">
      <c r="A15" s="5"/>
      <c r="B15" s="202" t="s">
        <v>317</v>
      </c>
      <c r="C15" s="202"/>
      <c r="D15" s="202"/>
      <c r="E15" s="202"/>
      <c r="F15" s="202"/>
      <c r="G15" s="202"/>
      <c r="H15" s="202"/>
      <c r="I15" s="202"/>
      <c r="J15" s="202"/>
      <c r="K15" s="25"/>
      <c r="L15" s="154">
        <f>SUM(L3:L14)</f>
        <v>62575.7</v>
      </c>
      <c r="M15" s="99">
        <f>SUM(M3:M14)</f>
        <v>48579.950000000004</v>
      </c>
      <c r="N15" s="10">
        <f>+(L15-M15)/L15</f>
        <v>0.22366110167365277</v>
      </c>
      <c r="O15" s="154">
        <f>SUM(O3:O14)</f>
        <v>62570.7</v>
      </c>
      <c r="P15" s="11">
        <f>+(L15-O15)/L15</f>
        <v>7.99032212184602E-5</v>
      </c>
      <c r="Q15" s="23"/>
      <c r="R15" s="23"/>
      <c r="S15" s="19"/>
      <c r="T15" s="26"/>
      <c r="U15" s="27"/>
      <c r="V15" s="7"/>
    </row>
    <row r="16" spans="1:29">
      <c r="A16" s="5"/>
    </row>
    <row r="17" spans="1:29">
      <c r="A17" s="5"/>
    </row>
    <row r="18" spans="1:29" ht="36.75" customHeight="1">
      <c r="A18" s="5"/>
      <c r="T18" s="31"/>
      <c r="W18" s="14"/>
      <c r="X18" s="14"/>
      <c r="Y18" s="14"/>
      <c r="Z18" s="14"/>
      <c r="AA18" s="14"/>
      <c r="AB18" s="14"/>
      <c r="AC18" s="14"/>
    </row>
    <row r="19" spans="1:29">
      <c r="A19" s="5"/>
      <c r="T19" s="31"/>
    </row>
    <row r="20" spans="1:29" ht="37.5" customHeight="1">
      <c r="A20" s="5"/>
      <c r="T20" s="31"/>
    </row>
    <row r="21" spans="1:29" ht="37.5" customHeight="1">
      <c r="A21" s="5"/>
    </row>
    <row r="22" spans="1:29" ht="36.75" customHeight="1">
      <c r="A22" s="5"/>
    </row>
    <row r="23" spans="1:29" ht="38.25" customHeight="1">
      <c r="A23" s="5"/>
    </row>
    <row r="24" spans="1:29" ht="35.25" customHeight="1">
      <c r="A24" s="5"/>
    </row>
    <row r="25" spans="1:29" ht="35.25" customHeight="1">
      <c r="A25" s="5"/>
    </row>
    <row r="26" spans="1:29" ht="50.25" customHeight="1">
      <c r="A26" s="5"/>
    </row>
    <row r="27" spans="1:29" ht="35.25" customHeight="1">
      <c r="A27" s="5"/>
    </row>
    <row r="28" spans="1:29" ht="50.25" customHeight="1">
      <c r="A28" s="5"/>
    </row>
    <row r="29" spans="1:29" ht="36.75" customHeight="1">
      <c r="A29" s="5"/>
    </row>
    <row r="30" spans="1:29" ht="35.25" customHeight="1">
      <c r="A30" s="5"/>
    </row>
    <row r="31" spans="1:29" ht="35.25" customHeight="1">
      <c r="A31" s="5"/>
    </row>
    <row r="32" spans="1:29" ht="35.25" customHeight="1">
      <c r="A32" s="5"/>
    </row>
    <row r="33" spans="1:29" ht="35.25" customHeight="1">
      <c r="A33" s="5"/>
    </row>
    <row r="34" spans="1:29">
      <c r="A34" s="5"/>
    </row>
    <row r="35" spans="1:29" ht="23.25" customHeight="1">
      <c r="A35" s="5"/>
    </row>
    <row r="36" spans="1:29" s="14" customFormat="1">
      <c r="A36" s="5"/>
      <c r="B36" s="28"/>
      <c r="C36" s="29"/>
      <c r="D36" s="1"/>
      <c r="E36" s="29"/>
      <c r="F36"/>
      <c r="G36"/>
      <c r="H36"/>
      <c r="I36"/>
      <c r="J36" s="30"/>
      <c r="K36"/>
      <c r="L36"/>
      <c r="M36"/>
      <c r="N36"/>
      <c r="O36"/>
      <c r="P36"/>
      <c r="Q36"/>
      <c r="R36"/>
      <c r="S36" s="31"/>
      <c r="T36"/>
      <c r="U36"/>
      <c r="V36" s="29"/>
    </row>
    <row r="37" spans="1:29" ht="21" customHeight="1">
      <c r="A37" s="5"/>
    </row>
    <row r="38" spans="1:29" ht="58.5" customHeight="1">
      <c r="A38" s="5"/>
    </row>
    <row r="39" spans="1:29" ht="41.25" customHeight="1">
      <c r="A39" s="5"/>
    </row>
    <row r="40" spans="1:29" ht="36.75" customHeight="1">
      <c r="A40" s="5"/>
    </row>
    <row r="41" spans="1:29" ht="33" customHeight="1">
      <c r="A41" s="5"/>
    </row>
    <row r="42" spans="1:29" ht="41.25" customHeight="1">
      <c r="A42" s="5"/>
    </row>
    <row r="43" spans="1:29">
      <c r="A43" s="5"/>
    </row>
    <row r="44" spans="1:29" ht="27.75" customHeight="1">
      <c r="A44" s="5"/>
    </row>
    <row r="45" spans="1:29">
      <c r="A45" s="5"/>
    </row>
    <row r="46" spans="1:29" ht="39" customHeight="1">
      <c r="A46" s="5"/>
    </row>
    <row r="47" spans="1:29" ht="39" customHeight="1">
      <c r="A47" s="5"/>
      <c r="W47" s="14"/>
      <c r="X47" s="14"/>
      <c r="Y47" s="14"/>
      <c r="Z47" s="14"/>
      <c r="AA47" s="14"/>
      <c r="AB47" s="14"/>
      <c r="AC47" s="14"/>
    </row>
    <row r="48" spans="1:29" ht="48.75" customHeight="1">
      <c r="A48" s="5"/>
    </row>
    <row r="49" spans="1:29" ht="50.25" customHeight="1">
      <c r="A49" s="5"/>
    </row>
    <row r="50" spans="1:29" ht="34.5" customHeight="1">
      <c r="A50" s="5"/>
    </row>
    <row r="51" spans="1:29" ht="36.75" customHeight="1">
      <c r="A51" s="5"/>
    </row>
    <row r="52" spans="1:29" ht="36.75" customHeight="1">
      <c r="A52" s="5"/>
    </row>
    <row r="53" spans="1:29">
      <c r="A53" s="5"/>
      <c r="W53" s="14"/>
      <c r="X53" s="14"/>
      <c r="Y53" s="14"/>
      <c r="Z53" s="14"/>
      <c r="AA53" s="14"/>
      <c r="AB53" s="14"/>
      <c r="AC53" s="14"/>
    </row>
    <row r="54" spans="1:29" ht="30.75" customHeight="1">
      <c r="A54" s="5"/>
    </row>
    <row r="55" spans="1:29" s="14" customFormat="1" ht="23.25" customHeight="1">
      <c r="A55" s="18"/>
      <c r="B55" s="28"/>
      <c r="C55" s="29"/>
      <c r="D55" s="1"/>
      <c r="E55" s="29"/>
      <c r="F55"/>
      <c r="G55"/>
      <c r="H55"/>
      <c r="I55"/>
      <c r="J55" s="30"/>
      <c r="K55"/>
      <c r="L55"/>
      <c r="M55"/>
      <c r="N55"/>
      <c r="O55"/>
      <c r="P55"/>
      <c r="Q55"/>
      <c r="R55"/>
      <c r="S55" s="31"/>
      <c r="T55"/>
      <c r="U55"/>
      <c r="V55" s="29"/>
    </row>
    <row r="56" spans="1:29">
      <c r="A56" s="5"/>
    </row>
    <row r="57" spans="1:29" ht="41.25" customHeight="1">
      <c r="A57" s="5"/>
      <c r="W57" s="14"/>
      <c r="X57" s="14"/>
      <c r="Y57" s="14"/>
      <c r="Z57" s="14"/>
      <c r="AA57" s="14"/>
      <c r="AB57" s="14"/>
      <c r="AC57" s="14"/>
    </row>
    <row r="58" spans="1:29" ht="27" customHeight="1">
      <c r="A58" s="5"/>
    </row>
    <row r="59" spans="1:29" ht="33" customHeight="1">
      <c r="A59" s="5"/>
    </row>
    <row r="60" spans="1:29">
      <c r="A60" s="5"/>
    </row>
    <row r="61" spans="1:29">
      <c r="A61" s="5"/>
    </row>
    <row r="62" spans="1:29" ht="24.75" customHeight="1">
      <c r="A62" s="5"/>
    </row>
    <row r="63" spans="1:29">
      <c r="A63" s="5"/>
    </row>
    <row r="64" spans="1:29">
      <c r="A64" s="5"/>
    </row>
    <row r="65" spans="1:29" ht="29.25" customHeight="1">
      <c r="A65" s="5"/>
    </row>
    <row r="66" spans="1:29" ht="36.75" customHeight="1">
      <c r="A66" s="5"/>
    </row>
    <row r="67" spans="1:29" ht="39" customHeight="1">
      <c r="A67" s="5"/>
    </row>
    <row r="68" spans="1:29" ht="48" customHeight="1">
      <c r="A68" s="5"/>
    </row>
    <row r="69" spans="1:29" ht="34.5" customHeight="1">
      <c r="A69" s="5"/>
    </row>
    <row r="70" spans="1:29">
      <c r="A70" s="5"/>
    </row>
    <row r="71" spans="1:29">
      <c r="A71" s="5"/>
    </row>
    <row r="72" spans="1:29">
      <c r="A72" s="5"/>
    </row>
    <row r="73" spans="1:29">
      <c r="A73" s="5"/>
    </row>
    <row r="74" spans="1:29" ht="34.5" customHeight="1">
      <c r="A74" s="5"/>
    </row>
    <row r="75" spans="1:29" ht="33" customHeight="1">
      <c r="A75" s="5"/>
    </row>
    <row r="76" spans="1:29">
      <c r="A76" s="5"/>
    </row>
    <row r="77" spans="1:29" ht="41.25" customHeight="1">
      <c r="A77" s="18"/>
    </row>
    <row r="78" spans="1:29">
      <c r="A78" s="5"/>
      <c r="W78" s="14"/>
      <c r="X78" s="14"/>
      <c r="Y78" s="14"/>
      <c r="Z78" s="14"/>
      <c r="AA78" s="14"/>
      <c r="AB78" s="14"/>
      <c r="AC78" s="14"/>
    </row>
    <row r="79" spans="1:29" ht="33" customHeight="1"/>
    <row r="80" spans="1:29" ht="44.25" customHeight="1">
      <c r="A80" s="5"/>
    </row>
    <row r="81" spans="1:1" ht="27.75" customHeight="1">
      <c r="A81" s="5"/>
    </row>
    <row r="82" spans="1:1" ht="27" customHeight="1">
      <c r="A82" s="5"/>
    </row>
    <row r="84" spans="1:1" ht="39" customHeight="1">
      <c r="A84" s="5"/>
    </row>
    <row r="85" spans="1:1" ht="37.5" customHeight="1">
      <c r="A85" s="5"/>
    </row>
    <row r="87" spans="1:1">
      <c r="A87" s="5"/>
    </row>
    <row r="88" spans="1:1">
      <c r="A88" s="5"/>
    </row>
    <row r="89" spans="1:1" ht="39" customHeight="1">
      <c r="A89" s="5"/>
    </row>
    <row r="90" spans="1:1" ht="36.75" customHeight="1">
      <c r="A90" s="5"/>
    </row>
    <row r="91" spans="1:1" ht="21.75" customHeight="1">
      <c r="A91" s="18"/>
    </row>
    <row r="92" spans="1:1">
      <c r="A92" s="5"/>
    </row>
    <row r="93" spans="1:1" ht="36.75" customHeight="1"/>
    <row r="94" spans="1:1" ht="39" customHeight="1">
      <c r="A94" s="5"/>
    </row>
    <row r="95" spans="1:1" ht="56.25" customHeight="1">
      <c r="A95" s="5"/>
    </row>
    <row r="97" spans="1:1" ht="25.5" customHeight="1">
      <c r="A97" s="5"/>
    </row>
    <row r="98" spans="1:1" ht="63.75" customHeight="1">
      <c r="A98" s="5"/>
    </row>
    <row r="99" spans="1:1" ht="34.5" customHeight="1">
      <c r="A99" s="5"/>
    </row>
    <row r="100" spans="1:1">
      <c r="A100" s="5"/>
    </row>
    <row r="101" spans="1:1">
      <c r="A101" s="5"/>
    </row>
    <row r="102" spans="1:1">
      <c r="A102" s="5"/>
    </row>
    <row r="103" spans="1:1" ht="34.5" customHeight="1"/>
    <row r="104" spans="1:1" ht="36.75" customHeight="1">
      <c r="A104" s="5"/>
    </row>
    <row r="105" spans="1:1" ht="19.5" customHeight="1">
      <c r="A105" s="5"/>
    </row>
    <row r="106" spans="1:1" ht="33" customHeight="1">
      <c r="A106" s="5"/>
    </row>
    <row r="107" spans="1:1" ht="42.75" customHeight="1">
      <c r="A107" s="5"/>
    </row>
    <row r="108" spans="1:1">
      <c r="A108" s="5"/>
    </row>
    <row r="109" spans="1:1">
      <c r="A109" s="5"/>
    </row>
    <row r="110" spans="1:1">
      <c r="A110" s="5"/>
    </row>
    <row r="111" spans="1:1" ht="68.25" customHeight="1"/>
  </sheetData>
  <autoFilter ref="B1:V15" xr:uid="{00000000-0009-0000-0000-00000A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5:AC14">
    <sortCondition ref="B5:B14"/>
    <sortCondition ref="I5:I14"/>
  </sortState>
  <mergeCells count="11">
    <mergeCell ref="K1:K2"/>
    <mergeCell ref="L1:P1"/>
    <mergeCell ref="Q1:U1"/>
    <mergeCell ref="V1:V2"/>
    <mergeCell ref="B15:J15"/>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C108"/>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6"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36"/>
      <c r="W2" s="5" t="str">
        <f t="shared" ref="W2" si="0">A2</f>
        <v>達成状況</v>
      </c>
    </row>
    <row r="3" spans="1:29" ht="71.45" customHeight="1">
      <c r="A3" s="5" t="str">
        <f>W3</f>
        <v>総量目標達成</v>
      </c>
      <c r="B3" s="6">
        <v>1</v>
      </c>
      <c r="C3" s="32" t="s">
        <v>209</v>
      </c>
      <c r="D3" s="8" t="str">
        <f>VLOOKUP($C3,一覧表!$C$3:$W$123,2,FALSE)</f>
        <v>851-2121</v>
      </c>
      <c r="E3" s="7" t="str">
        <f>VLOOKUP($C3,一覧表!$C$3:$W$123,3,FALSE)</f>
        <v>西彼杵郡長与町岡郷１４７４</v>
      </c>
      <c r="F3" s="7" t="str">
        <f>VLOOKUP($C3,一覧表!$C$3:$W$123,4,FALSE)</f>
        <v>ララコープ</v>
      </c>
      <c r="G3" s="7">
        <f>VLOOKUP($C3,一覧表!$C$3:$W$123,5,FALSE)</f>
        <v>0</v>
      </c>
      <c r="H3" s="7" t="str">
        <f>VLOOKUP($C3,一覧表!$C$3:$W$123,6,FALSE)</f>
        <v>（20カ所）</v>
      </c>
      <c r="I3" s="7">
        <f>VLOOKUP($C3,一覧表!$C$3:$W$123,7,FALSE)</f>
        <v>87</v>
      </c>
      <c r="J3" s="7" t="str">
        <f>VLOOKUP($C3,一覧表!$C$3:$W$123,8,FALSE)</f>
        <v>無店舗、店舗業態による商品供給</v>
      </c>
      <c r="K3" s="7" t="str">
        <f>VLOOKUP($C3,一覧表!$C$3:$W$123,9,FALSE)</f>
        <v>R2～R4</v>
      </c>
      <c r="L3" s="15">
        <f>VLOOKUP($C3,一覧表!$C$3:$W$123,10,FALSE)</f>
        <v>5025</v>
      </c>
      <c r="M3" s="15">
        <f>VLOOKUP($C3,一覧表!$C$3:$W$123,11,FALSE)</f>
        <v>5016</v>
      </c>
      <c r="N3" s="27">
        <f>VLOOKUP($C3,一覧表!$C$3:$W$123,12,FALSE)</f>
        <v>1.791044776119403E-3</v>
      </c>
      <c r="O3" s="15">
        <f>VLOOKUP($C3,一覧表!$C$3:$W$123,13,FALSE)</f>
        <v>4901</v>
      </c>
      <c r="P3" s="27">
        <f>VLOOKUP($C3,一覧表!$C$3:$W$123,14,FALSE)</f>
        <v>2.4676616915422885E-2</v>
      </c>
      <c r="Q3" s="7">
        <f>VLOOKUP($C3,一覧表!$C$3:$W$123,15,FALSE)</f>
        <v>22.6</v>
      </c>
      <c r="R3" s="7">
        <f>VLOOKUP($C3,一覧表!$C$3:$W$123,16,FALSE)</f>
        <v>22.7</v>
      </c>
      <c r="S3" s="27">
        <f>VLOOKUP($C3,一覧表!$C$3:$W$123,17,FALSE)</f>
        <v>-4.4247787610618523E-3</v>
      </c>
      <c r="T3" s="7">
        <f>VLOOKUP($C3,一覧表!$C$3:$W$123,18,FALSE)</f>
        <v>20.2</v>
      </c>
      <c r="U3" s="27">
        <f>VLOOKUP($C3,一覧表!$C$3:$W$123,19,FALSE)</f>
        <v>0.10619469026548681</v>
      </c>
      <c r="V3" s="7" t="str">
        <f>VLOOKUP($C3,一覧表!$C$3:$W$123,20,FALSE)</f>
        <v>①専門業者との業務連携による省エネチューニング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v>
      </c>
      <c r="W3" s="141" t="str">
        <f>VLOOKUP($C3,一覧表!$C$3:$W$123,21,FALSE)</f>
        <v>総量目標達成</v>
      </c>
    </row>
    <row r="4" spans="1:29" ht="53.45" customHeight="1">
      <c r="A4" s="5" t="str">
        <f t="shared" ref="A4" si="1">W4</f>
        <v>総量目標達成</v>
      </c>
      <c r="B4" s="6">
        <v>2</v>
      </c>
      <c r="C4" s="32" t="s">
        <v>466</v>
      </c>
      <c r="D4" s="8" t="str">
        <f>VLOOKUP($C4,一覧表!$C$3:$W$123,2,FALSE)</f>
        <v>855-0851</v>
      </c>
      <c r="E4" s="7" t="str">
        <f>VLOOKUP($C4,一覧表!$C$3:$W$123,3,FALSE)</f>
        <v>島原市萩原２－５１９２－１</v>
      </c>
      <c r="F4" s="7" t="str">
        <f>VLOOKUP($C4,一覧表!$C$3:$W$123,4,FALSE)</f>
        <v>本店、基幹センター、営農センター、支店、店舗等</v>
      </c>
      <c r="G4" s="7">
        <f>VLOOKUP($C4,一覧表!$C$3:$W$123,5,FALSE)</f>
        <v>0</v>
      </c>
      <c r="H4" s="7">
        <f>VLOOKUP($C4,一覧表!$C$3:$W$123,6,FALSE)</f>
        <v>0</v>
      </c>
      <c r="I4" s="7">
        <f>VLOOKUP($C4,一覧表!$C$3:$W$123,7,FALSE)</f>
        <v>87</v>
      </c>
      <c r="J4" s="7" t="str">
        <f>VLOOKUP($C4,一覧表!$C$3:$W$123,8,FALSE)</f>
        <v>島原雲仙地区の農業協同組合</v>
      </c>
      <c r="K4" s="7" t="str">
        <f>VLOOKUP($C4,一覧表!$C$3:$W$123,9,FALSE)</f>
        <v>R2～R4</v>
      </c>
      <c r="L4" s="15">
        <f>VLOOKUP($C4,一覧表!$C$3:$W$123,10,FALSE)</f>
        <v>5078</v>
      </c>
      <c r="M4" s="15">
        <f>VLOOKUP($C4,一覧表!$C$3:$W$123,11,FALSE)</f>
        <v>4926</v>
      </c>
      <c r="N4" s="27">
        <f>VLOOKUP($C4,一覧表!$C$3:$W$123,12,FALSE)</f>
        <v>2.993304450571091E-2</v>
      </c>
      <c r="O4" s="15">
        <f>VLOOKUP($C4,一覧表!$C$3:$W$123,13,FALSE)</f>
        <v>4689</v>
      </c>
      <c r="P4" s="27">
        <f>VLOOKUP($C4,一覧表!$C$3:$W$123,14,FALSE)</f>
        <v>7.6604962583694369E-2</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①事務所等の空調温度設定を夏場28℃、冬場20℃にすることで空調消費電力を低減　②照明器具の更新の際はLED等を検討</v>
      </c>
      <c r="W4" s="141" t="str">
        <f>VLOOKUP($C4,一覧表!$C$3:$W$123,21,FALSE)</f>
        <v>総量目標達成</v>
      </c>
    </row>
    <row r="5" spans="1:29" ht="53.45" customHeight="1">
      <c r="A5" s="5"/>
      <c r="B5" s="6">
        <v>3</v>
      </c>
      <c r="C5" s="118" t="s">
        <v>498</v>
      </c>
      <c r="D5" s="8" t="str">
        <f>VLOOKUP($C5,一覧表!$C$3:$W$123,2,FALSE)</f>
        <v>854-0055</v>
      </c>
      <c r="E5" s="7" t="str">
        <f>VLOOKUP($C5,一覧表!$C$3:$W$123,3,FALSE)</f>
        <v>諫早市栗面町１７４－１</v>
      </c>
      <c r="F5" s="7" t="str">
        <f>VLOOKUP($C5,一覧表!$C$3:$W$123,4,FALSE)</f>
        <v>本店、支店、農機センター、LPGセンター、ライスセンター、営農センター等</v>
      </c>
      <c r="G5" s="7">
        <f>VLOOKUP($C5,一覧表!$C$3:$W$123,5,FALSE)</f>
        <v>0</v>
      </c>
      <c r="H5" s="7">
        <f>VLOOKUP($C5,一覧表!$C$3:$W$123,6,FALSE)</f>
        <v>0</v>
      </c>
      <c r="I5" s="7">
        <f>VLOOKUP($C5,一覧表!$C$3:$W$123,7,FALSE)</f>
        <v>87</v>
      </c>
      <c r="J5" s="7" t="str">
        <f>VLOOKUP($C5,一覧表!$C$3:$W$123,8,FALSE)</f>
        <v>長崎県央地区の農業協同組合</v>
      </c>
      <c r="K5" s="7" t="str">
        <f>VLOOKUP($C5,一覧表!$C$3:$W$123,9,FALSE)</f>
        <v>R2～R4</v>
      </c>
      <c r="L5" s="15">
        <f>VLOOKUP($C5,一覧表!$C$3:$W$123,10,FALSE)</f>
        <v>5659.2</v>
      </c>
      <c r="M5" s="15">
        <f>VLOOKUP($C5,一覧表!$C$3:$W$123,11,FALSE)</f>
        <v>5602.6</v>
      </c>
      <c r="N5" s="27">
        <f>VLOOKUP($C5,一覧表!$C$3:$W$123,12,FALSE)</f>
        <v>1.000141362736773E-2</v>
      </c>
      <c r="O5" s="15">
        <f>VLOOKUP($C5,一覧表!$C$3:$W$123,13,FALSE)</f>
        <v>5649.3</v>
      </c>
      <c r="P5" s="27">
        <f>VLOOKUP($C5,一覧表!$C$3:$W$123,14,FALSE)</f>
        <v>1.7493638676844142E-3</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①空調機の温度管理　②照明機器のこまめな電源オフ　③消費エネルギーの多い設備（空調機や公用車等）の更新時に省エネを考慮した選定</v>
      </c>
      <c r="W5" s="141"/>
    </row>
    <row r="6" spans="1:29" ht="45" customHeight="1">
      <c r="A6" s="5"/>
      <c r="B6" s="202" t="s">
        <v>317</v>
      </c>
      <c r="C6" s="202"/>
      <c r="D6" s="202"/>
      <c r="E6" s="202"/>
      <c r="F6" s="202"/>
      <c r="G6" s="202"/>
      <c r="H6" s="202"/>
      <c r="I6" s="202"/>
      <c r="J6" s="202"/>
      <c r="K6" s="25"/>
      <c r="L6" s="20">
        <f>SUM(L3:L5)</f>
        <v>15762.2</v>
      </c>
      <c r="M6" s="20">
        <f>SUM(M3:M5)</f>
        <v>15544.6</v>
      </c>
      <c r="N6" s="10">
        <f>+(L6-M6)/L6</f>
        <v>1.3805179480021846E-2</v>
      </c>
      <c r="O6" s="20">
        <f>SUM(O3:O5)</f>
        <v>15239.3</v>
      </c>
      <c r="P6" s="11">
        <f>+(L6-O6)/L6</f>
        <v>3.3174303079519449E-2</v>
      </c>
      <c r="Q6" s="23"/>
      <c r="R6" s="23"/>
      <c r="S6" s="19"/>
      <c r="T6" s="26"/>
      <c r="U6" s="27"/>
      <c r="V6" s="142"/>
    </row>
    <row r="7" spans="1:29" ht="45" customHeight="1">
      <c r="A7" s="5"/>
      <c r="W7" s="14"/>
    </row>
    <row r="8" spans="1:29" ht="45" customHeight="1">
      <c r="A8" s="5"/>
      <c r="X8" s="14"/>
      <c r="Y8" s="14"/>
      <c r="Z8" s="14"/>
      <c r="AA8" s="14"/>
      <c r="AB8" s="14"/>
      <c r="AC8" s="14"/>
    </row>
    <row r="9" spans="1:29" ht="28.5" customHeight="1">
      <c r="A9" s="5"/>
      <c r="T9" s="31"/>
    </row>
    <row r="10" spans="1:29" ht="54" customHeight="1">
      <c r="A10" s="5"/>
      <c r="T10" s="31"/>
    </row>
    <row r="11" spans="1:29" ht="30.75" customHeight="1">
      <c r="A11" s="5"/>
      <c r="T11" s="31"/>
    </row>
    <row r="12" spans="1:29" ht="54" customHeight="1">
      <c r="A12" s="5"/>
    </row>
    <row r="13" spans="1:29">
      <c r="A13" s="5"/>
    </row>
    <row r="14" spans="1:29">
      <c r="A14" s="5"/>
      <c r="W14" s="14"/>
    </row>
    <row r="15" spans="1:29" ht="36.75" customHeight="1">
      <c r="A15" s="5"/>
      <c r="X15" s="14"/>
      <c r="Y15" s="14"/>
      <c r="Z15" s="14"/>
      <c r="AA15" s="14"/>
      <c r="AB15" s="14"/>
      <c r="AC15" s="14"/>
    </row>
    <row r="16" spans="1:29">
      <c r="A16" s="5"/>
    </row>
    <row r="17" spans="1:23" ht="37.5" customHeight="1">
      <c r="A17" s="5"/>
    </row>
    <row r="18" spans="1:23" ht="37.5" customHeight="1">
      <c r="A18" s="5"/>
    </row>
    <row r="19" spans="1:23" ht="36.75" customHeight="1">
      <c r="A19" s="5"/>
    </row>
    <row r="20" spans="1:23" ht="38.25" customHeight="1">
      <c r="A20" s="5"/>
    </row>
    <row r="21" spans="1:23" ht="35.25" customHeight="1">
      <c r="A21" s="5"/>
    </row>
    <row r="22" spans="1:23" ht="35.25" customHeight="1">
      <c r="A22" s="5"/>
    </row>
    <row r="23" spans="1:23" ht="50.25" customHeight="1">
      <c r="A23" s="5"/>
    </row>
    <row r="24" spans="1:23" ht="35.25" customHeight="1">
      <c r="A24" s="5"/>
    </row>
    <row r="25" spans="1:23" ht="50.25" customHeight="1">
      <c r="A25" s="5"/>
    </row>
    <row r="26" spans="1:23" ht="36.75" customHeight="1">
      <c r="A26" s="5"/>
    </row>
    <row r="27" spans="1:23" ht="35.25" customHeight="1">
      <c r="A27" s="5"/>
    </row>
    <row r="28" spans="1:23" ht="35.25" customHeight="1">
      <c r="A28" s="5"/>
    </row>
    <row r="29" spans="1:23" ht="35.25" customHeight="1">
      <c r="A29" s="5"/>
    </row>
    <row r="30" spans="1:23" ht="35.25" customHeight="1">
      <c r="A30" s="5"/>
    </row>
    <row r="31" spans="1:23">
      <c r="A31" s="5"/>
    </row>
    <row r="32" spans="1:23" ht="23.25" customHeight="1">
      <c r="A32" s="5"/>
      <c r="W32" s="14"/>
    </row>
    <row r="33" spans="1:29" s="14" customFormat="1">
      <c r="A33" s="5"/>
      <c r="B33" s="28"/>
      <c r="C33" s="29"/>
      <c r="D33" s="1"/>
      <c r="E33" s="29"/>
      <c r="F33"/>
      <c r="G33"/>
      <c r="H33"/>
      <c r="I33"/>
      <c r="J33" s="30"/>
      <c r="K33"/>
      <c r="L33"/>
      <c r="M33"/>
      <c r="N33"/>
      <c r="O33"/>
      <c r="P33"/>
      <c r="Q33"/>
      <c r="R33"/>
      <c r="S33" s="31"/>
      <c r="T33"/>
      <c r="U33"/>
      <c r="V33" s="29"/>
      <c r="W33"/>
    </row>
    <row r="34" spans="1:29" ht="21" customHeight="1">
      <c r="A34" s="5"/>
    </row>
    <row r="35" spans="1:29" ht="58.5" customHeight="1">
      <c r="A35" s="5"/>
    </row>
    <row r="36" spans="1:29" ht="41.25" customHeight="1">
      <c r="A36" s="5"/>
    </row>
    <row r="37" spans="1:29" ht="36.75" customHeight="1">
      <c r="A37" s="5"/>
    </row>
    <row r="38" spans="1:29" ht="33" customHeight="1">
      <c r="A38" s="5"/>
    </row>
    <row r="39" spans="1:29" ht="41.25" customHeight="1">
      <c r="A39" s="5"/>
    </row>
    <row r="40" spans="1:29">
      <c r="A40" s="5"/>
    </row>
    <row r="41" spans="1:29" ht="41.25" customHeight="1">
      <c r="A41" s="5"/>
    </row>
    <row r="42" spans="1:29">
      <c r="A42" s="5"/>
    </row>
    <row r="43" spans="1:29" ht="39" customHeight="1">
      <c r="A43" s="5"/>
      <c r="W43" s="14"/>
    </row>
    <row r="44" spans="1:29" ht="39" customHeight="1">
      <c r="A44" s="5"/>
      <c r="X44" s="14"/>
      <c r="Y44" s="14"/>
      <c r="Z44" s="14"/>
      <c r="AA44" s="14"/>
      <c r="AB44" s="14"/>
      <c r="AC44" s="14"/>
    </row>
    <row r="45" spans="1:29" ht="48.75" customHeight="1">
      <c r="A45" s="5"/>
    </row>
    <row r="46" spans="1:29" ht="50.25" customHeight="1">
      <c r="A46" s="5"/>
    </row>
    <row r="47" spans="1:29" ht="34.5" customHeight="1">
      <c r="A47" s="5"/>
    </row>
    <row r="48" spans="1:29" ht="36.75" customHeight="1">
      <c r="A48" s="5"/>
    </row>
    <row r="49" spans="1:29" ht="36.75" customHeight="1">
      <c r="A49" s="5"/>
      <c r="W49" s="14"/>
    </row>
    <row r="50" spans="1:29">
      <c r="A50" s="5"/>
      <c r="X50" s="14"/>
      <c r="Y50" s="14"/>
      <c r="Z50" s="14"/>
      <c r="AA50" s="14"/>
      <c r="AB50" s="14"/>
      <c r="AC50" s="14"/>
    </row>
    <row r="51" spans="1:29" ht="30.75" customHeight="1">
      <c r="A51" s="5"/>
      <c r="W51" s="14"/>
    </row>
    <row r="52" spans="1:29" s="14" customFormat="1" ht="23.25" customHeight="1">
      <c r="A52" s="18"/>
      <c r="B52" s="28"/>
      <c r="C52" s="29"/>
      <c r="D52" s="1"/>
      <c r="E52" s="29"/>
      <c r="F52"/>
      <c r="G52"/>
      <c r="H52"/>
      <c r="I52"/>
      <c r="J52" s="30"/>
      <c r="K52"/>
      <c r="L52"/>
      <c r="M52"/>
      <c r="N52"/>
      <c r="O52"/>
      <c r="P52"/>
      <c r="Q52"/>
      <c r="R52"/>
      <c r="S52" s="31"/>
      <c r="T52"/>
      <c r="U52"/>
      <c r="V52" s="29"/>
      <c r="W52"/>
    </row>
    <row r="53" spans="1:29">
      <c r="A53" s="5"/>
      <c r="W53" s="14"/>
    </row>
    <row r="54" spans="1:29" ht="41.25" customHeight="1">
      <c r="A54" s="5"/>
      <c r="X54" s="14"/>
      <c r="Y54" s="14"/>
      <c r="Z54" s="14"/>
      <c r="AA54" s="14"/>
      <c r="AB54" s="14"/>
      <c r="AC54" s="14"/>
    </row>
    <row r="55" spans="1:29" ht="27" customHeight="1">
      <c r="A55" s="5"/>
    </row>
    <row r="56" spans="1:29" ht="33" customHeight="1">
      <c r="A56" s="5"/>
    </row>
    <row r="57" spans="1:29">
      <c r="A57" s="5"/>
    </row>
    <row r="58" spans="1:29">
      <c r="A58" s="5"/>
    </row>
    <row r="59" spans="1:29" ht="24.75" customHeight="1">
      <c r="A59" s="5"/>
    </row>
    <row r="60" spans="1:29">
      <c r="A60" s="5"/>
    </row>
    <row r="61" spans="1:29">
      <c r="A61" s="5"/>
    </row>
    <row r="62" spans="1:29" ht="29.25" customHeight="1">
      <c r="A62" s="5"/>
    </row>
    <row r="63" spans="1:29" ht="36.75" customHeight="1">
      <c r="A63" s="5"/>
    </row>
    <row r="64" spans="1:29" ht="39" customHeight="1">
      <c r="A64" s="5"/>
    </row>
    <row r="65" spans="1:29" ht="48" customHeight="1">
      <c r="A65" s="5"/>
    </row>
    <row r="66" spans="1:29" ht="34.5" customHeight="1">
      <c r="A66" s="5"/>
    </row>
    <row r="67" spans="1:29">
      <c r="A67" s="5"/>
    </row>
    <row r="68" spans="1:29">
      <c r="A68" s="5"/>
    </row>
    <row r="69" spans="1:29">
      <c r="A69" s="5"/>
    </row>
    <row r="70" spans="1:29">
      <c r="A70" s="5"/>
    </row>
    <row r="71" spans="1:29" ht="34.5" customHeight="1">
      <c r="A71" s="5"/>
    </row>
    <row r="72" spans="1:29" ht="33" customHeight="1">
      <c r="A72" s="5"/>
    </row>
    <row r="73" spans="1:29">
      <c r="A73" s="5"/>
    </row>
    <row r="74" spans="1:29" ht="41.25" customHeight="1">
      <c r="A74" s="18"/>
      <c r="W74" s="14"/>
    </row>
    <row r="75" spans="1:29">
      <c r="A75" s="5"/>
      <c r="X75" s="14"/>
      <c r="Y75" s="14"/>
      <c r="Z75" s="14"/>
      <c r="AA75" s="14"/>
      <c r="AB75" s="14"/>
      <c r="AC75" s="14"/>
    </row>
    <row r="76" spans="1:29" ht="33" customHeight="1"/>
    <row r="77" spans="1:29" ht="44.25" customHeight="1">
      <c r="A77" s="5"/>
    </row>
    <row r="78" spans="1:29" ht="27.75" customHeight="1">
      <c r="A78" s="5"/>
    </row>
    <row r="79" spans="1:29" ht="27" customHeight="1">
      <c r="A79" s="5"/>
    </row>
    <row r="81" spans="1:1" ht="39" customHeight="1">
      <c r="A81" s="5"/>
    </row>
    <row r="82" spans="1:1" ht="37.5" customHeight="1">
      <c r="A82" s="5"/>
    </row>
    <row r="84" spans="1:1">
      <c r="A84" s="5"/>
    </row>
    <row r="85" spans="1:1">
      <c r="A85" s="5"/>
    </row>
    <row r="86" spans="1:1" ht="39" customHeight="1">
      <c r="A86" s="5"/>
    </row>
    <row r="87" spans="1:1" ht="36.75" customHeight="1">
      <c r="A87" s="5"/>
    </row>
    <row r="88" spans="1:1" ht="21.75" customHeight="1">
      <c r="A88" s="18"/>
    </row>
    <row r="89" spans="1:1">
      <c r="A89" s="5"/>
    </row>
    <row r="90" spans="1:1" ht="36.75" customHeight="1"/>
    <row r="91" spans="1:1" ht="39" customHeight="1">
      <c r="A91" s="5"/>
    </row>
    <row r="92" spans="1:1" ht="56.25" customHeight="1">
      <c r="A92" s="5"/>
    </row>
    <row r="94" spans="1:1" ht="25.5" customHeight="1">
      <c r="A94" s="5"/>
    </row>
    <row r="95" spans="1:1" ht="63.75" customHeight="1">
      <c r="A95" s="5"/>
    </row>
    <row r="96" spans="1:1" ht="34.5" customHeight="1">
      <c r="A96" s="5"/>
    </row>
    <row r="97" spans="1:1">
      <c r="A97" s="5"/>
    </row>
    <row r="98" spans="1:1">
      <c r="A98" s="5"/>
    </row>
    <row r="99" spans="1:1">
      <c r="A99" s="5"/>
    </row>
    <row r="100" spans="1:1" ht="34.5" customHeight="1"/>
    <row r="101" spans="1:1" ht="36.75" customHeight="1">
      <c r="A101" s="5"/>
    </row>
    <row r="102" spans="1:1" ht="19.5" customHeight="1">
      <c r="A102" s="5"/>
    </row>
    <row r="103" spans="1:1" ht="33" customHeight="1">
      <c r="A103" s="5"/>
    </row>
    <row r="104" spans="1:1" ht="42.75" customHeight="1">
      <c r="A104" s="5"/>
    </row>
    <row r="105" spans="1:1">
      <c r="A105" s="5"/>
    </row>
    <row r="106" spans="1:1">
      <c r="A106" s="5"/>
    </row>
    <row r="107" spans="1:1">
      <c r="A107" s="5"/>
    </row>
    <row r="108" spans="1:1" ht="68.25" customHeight="1"/>
  </sheetData>
  <autoFilter ref="B1:V6" xr:uid="{00000000-0009-0000-0000-00000B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4081-1F83-484D-9770-228609434820}">
  <sheetPr>
    <tabColor rgb="FFFFC000"/>
    <pageSetUpPr fitToPage="1"/>
  </sheetPr>
  <dimension ref="A1:AC103"/>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9" customWidth="1"/>
    <col min="29" max="29" width="3.625" customWidth="1"/>
  </cols>
  <sheetData>
    <row r="1" spans="1:29" s="1" customFormat="1">
      <c r="B1" s="203" t="s">
        <v>0</v>
      </c>
      <c r="C1" s="204" t="s">
        <v>1</v>
      </c>
      <c r="D1" s="205" t="s">
        <v>2</v>
      </c>
      <c r="E1" s="204" t="s">
        <v>3</v>
      </c>
      <c r="F1" s="105" t="s">
        <v>4</v>
      </c>
      <c r="G1" s="105" t="s">
        <v>2</v>
      </c>
      <c r="H1" s="105"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105"/>
      <c r="G2" s="105"/>
      <c r="H2" s="105"/>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s="28" customFormat="1" ht="61.5" customHeight="1">
      <c r="A3" s="106" t="str">
        <f t="shared" ref="A3:A10" si="1">W3</f>
        <v>総量目標達成</v>
      </c>
      <c r="B3" s="6">
        <v>1</v>
      </c>
      <c r="C3" s="32" t="s">
        <v>312</v>
      </c>
      <c r="D3" s="8" t="str">
        <f>VLOOKUP($C3,一覧表!$C$3:$W$123,2,FALSE)</f>
        <v>858-8555</v>
      </c>
      <c r="E3" s="7" t="str">
        <f>VLOOKUP($C3,一覧表!$C$3:$W$123,3,FALSE)</f>
        <v>佐世保市大潟町６７８</v>
      </c>
      <c r="F3" s="7">
        <f>VLOOKUP($C3,一覧表!$C$3:$W$123,4,FALSE)</f>
        <v>0</v>
      </c>
      <c r="G3" s="7">
        <f>VLOOKUP($C3,一覧表!$C$3:$W$123,5,FALSE)</f>
        <v>0</v>
      </c>
      <c r="H3" s="7">
        <f>VLOOKUP($C3,一覧表!$C$3:$W$123,6,FALSE)</f>
        <v>0</v>
      </c>
      <c r="I3" s="7">
        <f>VLOOKUP($C3,一覧表!$C$3:$W$123,7,FALSE)</f>
        <v>97</v>
      </c>
      <c r="J3" s="7" t="str">
        <f>VLOOKUP($C3,一覧表!$C$3:$W$123,8,FALSE)</f>
        <v>陸上自衛隊基地施設</v>
      </c>
      <c r="K3" s="7" t="str">
        <f>VLOOKUP($C3,一覧表!$C$3:$W$123,9,FALSE)</f>
        <v>R2～R4</v>
      </c>
      <c r="L3" s="15">
        <f>VLOOKUP($C3,一覧表!$C$3:$W$123,10,FALSE)</f>
        <v>4247</v>
      </c>
      <c r="M3" s="15">
        <f>VLOOKUP($C3,一覧表!$C$3:$W$123,11,FALSE)</f>
        <v>4119</v>
      </c>
      <c r="N3" s="27">
        <f>VLOOKUP($C3,一覧表!$C$3:$W$123,12,FALSE)</f>
        <v>3.0138921591711797E-2</v>
      </c>
      <c r="O3" s="15">
        <f>VLOOKUP($C3,一覧表!$C$3:$W$123,13,FALSE)</f>
        <v>3838</v>
      </c>
      <c r="P3" s="27">
        <f>VLOOKUP($C3,一覧表!$C$3:$W$123,14,FALSE)</f>
        <v>9.6303272898516604E-2</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①温度管理の徹底（夏季28℃、冬季19℃）　②LED照明器具への更新　③昼休みの消灯、廊下等の間引き</v>
      </c>
      <c r="W3" s="140" t="str">
        <f>VLOOKUP($C3,一覧表!$C$3:$W$123,21,FALSE)</f>
        <v>総量目標達成</v>
      </c>
      <c r="X3"/>
      <c r="Y3"/>
      <c r="Z3"/>
      <c r="AA3"/>
      <c r="AB3"/>
      <c r="AC3"/>
    </row>
    <row r="4" spans="1:29" ht="36.75" customHeight="1">
      <c r="A4" s="106" t="str">
        <f t="shared" si="1"/>
        <v>総量目標達成</v>
      </c>
      <c r="B4" s="6">
        <v>2</v>
      </c>
      <c r="C4" s="32" t="s">
        <v>32</v>
      </c>
      <c r="D4" s="8" t="str">
        <f>VLOOKUP($C4,一覧表!$C$3:$W$123,2,FALSE)</f>
        <v>856-8686</v>
      </c>
      <c r="E4" s="7" t="str">
        <f>VLOOKUP($C4,一覧表!$C$3:$W$123,3,FALSE)</f>
        <v>大村市玖島１－２５</v>
      </c>
      <c r="F4" s="7" t="str">
        <f>VLOOKUP($C4,一覧表!$C$3:$W$123,4,FALSE)</f>
        <v>大村市役所</v>
      </c>
      <c r="G4" s="7">
        <f>VLOOKUP($C4,一覧表!$C$3:$W$123,5,FALSE)</f>
        <v>0</v>
      </c>
      <c r="H4" s="7">
        <f>VLOOKUP($C4,一覧表!$C$3:$W$123,6,FALSE)</f>
        <v>0</v>
      </c>
      <c r="I4" s="7">
        <f>VLOOKUP($C4,一覧表!$C$3:$W$123,7,FALSE)</f>
        <v>98</v>
      </c>
      <c r="J4" s="7" t="str">
        <f>VLOOKUP($C4,一覧表!$C$3:$W$123,8,FALSE)</f>
        <v>市町村機関</v>
      </c>
      <c r="K4" s="7" t="str">
        <f>VLOOKUP($C4,一覧表!$C$3:$W$123,9,FALSE)</f>
        <v>R2～R4</v>
      </c>
      <c r="L4" s="15">
        <f>VLOOKUP($C4,一覧表!$C$3:$W$123,10,FALSE)</f>
        <v>18198</v>
      </c>
      <c r="M4" s="15">
        <f>VLOOKUP($C4,一覧表!$C$3:$W$123,11,FALSE)</f>
        <v>17652</v>
      </c>
      <c r="N4" s="27">
        <f>VLOOKUP($C4,一覧表!$C$3:$W$123,12,FALSE)</f>
        <v>3.0003297065611605E-2</v>
      </c>
      <c r="O4" s="15">
        <f>VLOOKUP($C4,一覧表!$C$3:$W$123,13,FALSE)</f>
        <v>14623</v>
      </c>
      <c r="P4" s="27">
        <f>VLOOKUP($C4,一覧表!$C$3:$W$123,14,FALSE)</f>
        <v>0.19645015935817123</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①空調の適切な温度管理　②不必要な電灯の消灯の徹底　③低電力型照明設備（LED等）の導入　④低燃費車の導入等　⑤市民への地球温暖化防止につながる取組の普及・啓発</v>
      </c>
      <c r="W4" s="140" t="str">
        <f>VLOOKUP($C4,一覧表!$C$3:$W$123,21,FALSE)</f>
        <v>総量目標達成</v>
      </c>
    </row>
    <row r="5" spans="1:29" ht="45" customHeight="1">
      <c r="A5" s="106" t="str">
        <f t="shared" si="1"/>
        <v>総量目標達成</v>
      </c>
      <c r="B5" s="6">
        <v>3</v>
      </c>
      <c r="C5" s="32" t="s">
        <v>35</v>
      </c>
      <c r="D5" s="8" t="str">
        <f>VLOOKUP($C5,一覧表!$C$3:$W$123,2,FALSE)</f>
        <v>859-5192</v>
      </c>
      <c r="E5" s="7" t="str">
        <f>VLOOKUP($C5,一覧表!$C$3:$W$123,3,FALSE)</f>
        <v>平戸市岩の上町１５０８－３</v>
      </c>
      <c r="F5" s="7" t="str">
        <f>VLOOKUP($C5,一覧表!$C$3:$W$123,4,FALSE)</f>
        <v>平戸市役所</v>
      </c>
      <c r="G5" s="7">
        <f>VLOOKUP($C5,一覧表!$C$3:$W$123,5,FALSE)</f>
        <v>0</v>
      </c>
      <c r="H5" s="7">
        <f>VLOOKUP($C5,一覧表!$C$3:$W$123,6,FALSE)</f>
        <v>0</v>
      </c>
      <c r="I5" s="7">
        <f>VLOOKUP($C5,一覧表!$C$3:$W$123,7,FALSE)</f>
        <v>98</v>
      </c>
      <c r="J5" s="7" t="str">
        <f>VLOOKUP($C5,一覧表!$C$3:$W$123,8,FALSE)</f>
        <v>市町村機関</v>
      </c>
      <c r="K5" s="7" t="str">
        <f>VLOOKUP($C5,一覧表!$C$3:$W$123,9,FALSE)</f>
        <v>R2～R4</v>
      </c>
      <c r="L5" s="15">
        <f>VLOOKUP($C5,一覧表!$C$3:$W$123,10,FALSE)</f>
        <v>8248</v>
      </c>
      <c r="M5" s="15">
        <f>VLOOKUP($C5,一覧表!$C$3:$W$123,11,FALSE)</f>
        <v>7836</v>
      </c>
      <c r="N5" s="27">
        <f>VLOOKUP($C5,一覧表!$C$3:$W$123,12,FALSE)</f>
        <v>4.995150339476237E-2</v>
      </c>
      <c r="O5" s="15">
        <f>VLOOKUP($C5,一覧表!$C$3:$W$123,13,FALSE)</f>
        <v>7352</v>
      </c>
      <c r="P5" s="27">
        <f>VLOOKUP($C5,一覧表!$C$3:$W$123,14,FALSE)</f>
        <v>0.10863239573229874</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①照明機器のこまめな消灯・間引き、電気製品（冷蔵庫・電気ポット等）の使用禁止。退庁時、使用しない電気製品はコンセントから抜く　②空調使用時間の短縮及び空調温度の夏２８D、冬２０℃設定の徹底　③クールビズの拡大及びウォームビズの推奨　④電気事業所の変更</v>
      </c>
      <c r="W5" s="140" t="str">
        <f>VLOOKUP($C5,一覧表!$C$3:$W$123,21,FALSE)</f>
        <v>総量目標達成</v>
      </c>
    </row>
    <row r="6" spans="1:29" ht="54" customHeight="1">
      <c r="A6" s="106" t="str">
        <f t="shared" si="1"/>
        <v>総量目標達成</v>
      </c>
      <c r="B6" s="6">
        <v>4</v>
      </c>
      <c r="C6" s="32" t="s">
        <v>480</v>
      </c>
      <c r="D6" s="8" t="str">
        <f>VLOOKUP($C6,一覧表!$C$3:$W$123,2,FALSE)</f>
        <v>853-8501</v>
      </c>
      <c r="E6" s="7" t="str">
        <f>VLOOKUP($C6,一覧表!$C$3:$W$123,3,FALSE)</f>
        <v>五島市福江町１－１</v>
      </c>
      <c r="F6" s="7" t="str">
        <f>VLOOKUP($C6,一覧表!$C$3:$W$123,4,FALSE)</f>
        <v>五島市役所</v>
      </c>
      <c r="G6" s="7">
        <f>VLOOKUP($C6,一覧表!$C$3:$W$123,5,FALSE)</f>
        <v>0</v>
      </c>
      <c r="H6" s="7">
        <f>VLOOKUP($C6,一覧表!$C$3:$W$123,6,FALSE)</f>
        <v>0</v>
      </c>
      <c r="I6" s="7">
        <f>VLOOKUP($C6,一覧表!$C$3:$W$123,7,FALSE)</f>
        <v>98</v>
      </c>
      <c r="J6" s="7" t="str">
        <f>VLOOKUP($C6,一覧表!$C$3:$W$123,8,FALSE)</f>
        <v>市町村機関</v>
      </c>
      <c r="K6" s="7" t="str">
        <f>VLOOKUP($C6,一覧表!$C$3:$W$123,9,FALSE)</f>
        <v>R2～R4</v>
      </c>
      <c r="L6" s="15">
        <f>VLOOKUP($C6,一覧表!$C$3:$W$123,10,FALSE)</f>
        <v>7323</v>
      </c>
      <c r="M6" s="15">
        <f>VLOOKUP($C6,一覧表!$C$3:$W$123,11,FALSE)</f>
        <v>7103</v>
      </c>
      <c r="N6" s="27">
        <f>VLOOKUP($C6,一覧表!$C$3:$W$123,12,FALSE)</f>
        <v>3.0042332377440941E-2</v>
      </c>
      <c r="O6" s="15">
        <f>VLOOKUP($C6,一覧表!$C$3:$W$123,13,FALSE)</f>
        <v>6153.6</v>
      </c>
      <c r="P6" s="27">
        <f>VLOOKUP($C6,一覧表!$C$3:$W$123,14,FALSE)</f>
        <v>0.15968865219172465</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①電気使用量の削減　②燃料使用量の削減　③省資源の徹底　④市民及び職員の意識啓発</v>
      </c>
      <c r="W6" s="140" t="str">
        <f>VLOOKUP($C6,一覧表!$C$3:$W$123,21,FALSE)</f>
        <v>総量目標達成</v>
      </c>
    </row>
    <row r="7" spans="1:29" ht="36.75" customHeight="1">
      <c r="A7" s="106" t="str">
        <f t="shared" si="1"/>
        <v>総量目標達成</v>
      </c>
      <c r="B7" s="6">
        <v>5</v>
      </c>
      <c r="C7" s="32" t="s">
        <v>52</v>
      </c>
      <c r="D7" s="8" t="str">
        <f>VLOOKUP($C7,一覧表!$C$3:$W$123,2,FALSE)</f>
        <v>857-2392</v>
      </c>
      <c r="E7" s="7" t="str">
        <f>VLOOKUP($C7,一覧表!$C$3:$W$123,3,FALSE)</f>
        <v>西海市大瀬戸町瀬戸樫浦郷２２２２</v>
      </c>
      <c r="F7" s="7" t="str">
        <f>VLOOKUP($C7,一覧表!$C$3:$W$123,4,FALSE)</f>
        <v>西海市役所</v>
      </c>
      <c r="G7" s="7">
        <f>VLOOKUP($C7,一覧表!$C$3:$W$123,5,FALSE)</f>
        <v>0</v>
      </c>
      <c r="H7" s="7">
        <f>VLOOKUP($C7,一覧表!$C$3:$W$123,6,FALSE)</f>
        <v>0</v>
      </c>
      <c r="I7" s="7">
        <f>VLOOKUP($C7,一覧表!$C$3:$W$123,7,FALSE)</f>
        <v>98</v>
      </c>
      <c r="J7" s="7" t="str">
        <f>VLOOKUP($C7,一覧表!$C$3:$W$123,8,FALSE)</f>
        <v>市町村機関</v>
      </c>
      <c r="K7" s="7" t="str">
        <f>VLOOKUP($C7,一覧表!$C$3:$W$123,9,FALSE)</f>
        <v>R2～R4</v>
      </c>
      <c r="L7" s="15">
        <f>VLOOKUP($C7,一覧表!$C$3:$W$123,10,FALSE)</f>
        <v>4323.2</v>
      </c>
      <c r="M7" s="15">
        <f>VLOOKUP($C7,一覧表!$C$3:$W$123,11,FALSE)</f>
        <v>4193</v>
      </c>
      <c r="N7" s="27">
        <f>VLOOKUP($C7,一覧表!$C$3:$W$123,12,FALSE)</f>
        <v>3.0116580310880787E-2</v>
      </c>
      <c r="O7" s="15">
        <f>VLOOKUP($C7,一覧表!$C$3:$W$123,13,FALSE)</f>
        <v>4190.8999999999996</v>
      </c>
      <c r="P7" s="27">
        <f>VLOOKUP($C7,一覧表!$C$3:$W$123,14,FALSE)</f>
        <v>3.0602331606217659E-2</v>
      </c>
      <c r="Q7" s="7" t="str">
        <f>VLOOKUP($C7,一覧表!$C$3:$W$123,15,FALSE)</f>
        <v>-</v>
      </c>
      <c r="R7" s="7" t="str">
        <f>VLOOKUP($C7,一覧表!$C$3:$W$123,16,FALSE)</f>
        <v>-</v>
      </c>
      <c r="S7" s="27" t="str">
        <f>VLOOKUP($C7,一覧表!$C$3:$W$123,17,FALSE)</f>
        <v>-</v>
      </c>
      <c r="T7" s="7" t="str">
        <f>VLOOKUP($C7,一覧表!$C$3:$W$123,18,FALSE)</f>
        <v>-</v>
      </c>
      <c r="U7" s="27" t="str">
        <f>VLOOKUP($C7,一覧表!$C$3:$W$123,19,FALSE)</f>
        <v>-</v>
      </c>
      <c r="V7" s="7" t="str">
        <f>VLOOKUP($C7,一覧表!$C$3:$W$123,20,FALSE)</f>
        <v>①夏期及び冬期の節電取組の実施</v>
      </c>
      <c r="W7" s="140" t="str">
        <f>VLOOKUP($C7,一覧表!$C$3:$W$123,21,FALSE)</f>
        <v>総量目標達成</v>
      </c>
    </row>
    <row r="8" spans="1:29" ht="50.25" customHeight="1">
      <c r="A8" s="106" t="str">
        <f t="shared" si="1"/>
        <v>総量目標達成</v>
      </c>
      <c r="B8" s="6">
        <v>6</v>
      </c>
      <c r="C8" s="32" t="s">
        <v>55</v>
      </c>
      <c r="D8" s="8" t="str">
        <f>VLOOKUP($C8,一覧表!$C$3:$W$123,2,FALSE)</f>
        <v>859-1107</v>
      </c>
      <c r="E8" s="7" t="str">
        <f>VLOOKUP($C8,一覧表!$C$3:$W$123,3,FALSE)</f>
        <v>雲仙市吾妻町牛口名７１４</v>
      </c>
      <c r="F8" s="7" t="str">
        <f>VLOOKUP($C8,一覧表!$C$3:$W$123,4,FALSE)</f>
        <v>雲仙市役所</v>
      </c>
      <c r="G8" s="7">
        <f>VLOOKUP($C8,一覧表!$C$3:$W$123,5,FALSE)</f>
        <v>0</v>
      </c>
      <c r="H8" s="7">
        <f>VLOOKUP($C8,一覧表!$C$3:$W$123,6,FALSE)</f>
        <v>0</v>
      </c>
      <c r="I8" s="7">
        <f>VLOOKUP($C8,一覧表!$C$3:$W$123,7,FALSE)</f>
        <v>98</v>
      </c>
      <c r="J8" s="7" t="str">
        <f>VLOOKUP($C8,一覧表!$C$3:$W$123,8,FALSE)</f>
        <v>市町村機関</v>
      </c>
      <c r="K8" s="7" t="str">
        <f>VLOOKUP($C8,一覧表!$C$3:$W$123,9,FALSE)</f>
        <v>H26～R2</v>
      </c>
      <c r="L8" s="15">
        <f>VLOOKUP($C8,一覧表!$C$3:$W$123,10,FALSE)</f>
        <v>8462</v>
      </c>
      <c r="M8" s="15">
        <f>VLOOKUP($C8,一覧表!$C$3:$W$123,11,FALSE)</f>
        <v>8140</v>
      </c>
      <c r="N8" s="27">
        <f>VLOOKUP($C8,一覧表!$C$3:$W$123,12,FALSE)</f>
        <v>3.8052469865280075E-2</v>
      </c>
      <c r="O8" s="15">
        <f>VLOOKUP($C8,一覧表!$C$3:$W$123,13,FALSE)</f>
        <v>6127</v>
      </c>
      <c r="P8" s="27">
        <f>VLOOKUP($C8,一覧表!$C$3:$W$123,14,FALSE)</f>
        <v>0.27593949420940678</v>
      </c>
      <c r="Q8" s="7" t="str">
        <f>VLOOKUP($C8,一覧表!$C$3:$W$123,15,FALSE)</f>
        <v>-</v>
      </c>
      <c r="R8" s="7" t="str">
        <f>VLOOKUP($C8,一覧表!$C$3:$W$123,16,FALSE)</f>
        <v>-</v>
      </c>
      <c r="S8" s="27" t="str">
        <f>VLOOKUP($C8,一覧表!$C$3:$W$123,17,FALSE)</f>
        <v>-</v>
      </c>
      <c r="T8" s="7" t="str">
        <f>VLOOKUP($C8,一覧表!$C$3:$W$123,18,FALSE)</f>
        <v>-</v>
      </c>
      <c r="U8" s="27" t="str">
        <f>VLOOKUP($C8,一覧表!$C$3:$W$123,19,FALSE)</f>
        <v>-</v>
      </c>
      <c r="V8" s="7" t="str">
        <f>VLOOKUP($C8,一覧表!$C$3:$W$123,20,FALSE)</f>
        <v>①クールビズ及びウォームビズの実施　②クールビズ期間中（5～10月）におけるノー残業デー（毎週水曜日及び金曜日）の実施　③エアコンフィルターの清掃　④職場での電気ポット、冷蔵庫、電子レンジ等の機器の使用禁止　⑤パソコン輝度70％以下での使用及び不使用時のシャットダウン　⑥庁舎内照明の休憩時間消灯、一部取り外し、退庁時の待機電力オフ　⑦空調設備の利用時間短縮及び夏季冷房設定温度28℃、冬季の室内温度17℃以下での暖房運転の実施　⑧冷房運転時間8:30～17:15（時間外仕様19:00まで）　⑨庁舎照明のLED化</v>
      </c>
      <c r="W8" s="140" t="str">
        <f>VLOOKUP($C8,一覧表!$C$3:$W$123,21,FALSE)</f>
        <v>総量目標達成</v>
      </c>
    </row>
    <row r="9" spans="1:29" ht="58.5" customHeight="1">
      <c r="A9" s="106" t="str">
        <f t="shared" si="1"/>
        <v>総量目標達成</v>
      </c>
      <c r="B9" s="6">
        <v>7</v>
      </c>
      <c r="C9" s="102" t="s">
        <v>67</v>
      </c>
      <c r="D9" s="8" t="str">
        <f>VLOOKUP($C9,一覧表!$C$3:$W$123,2,FALSE)</f>
        <v>850-8570</v>
      </c>
      <c r="E9" s="7" t="str">
        <f>VLOOKUP($C9,一覧表!$C$3:$W$123,3,FALSE)</f>
        <v>長崎市尾上町３－１</v>
      </c>
      <c r="F9" s="7" t="str">
        <f>VLOOKUP($C9,一覧表!$C$3:$W$123,4,FALSE)</f>
        <v>県庁</v>
      </c>
      <c r="G9" s="7">
        <f>VLOOKUP($C9,一覧表!$C$3:$W$123,5,FALSE)</f>
        <v>0</v>
      </c>
      <c r="H9" s="7">
        <f>VLOOKUP($C9,一覧表!$C$3:$W$123,6,FALSE)</f>
        <v>0</v>
      </c>
      <c r="I9" s="7">
        <f>VLOOKUP($C9,一覧表!$C$3:$W$123,7,FALSE)</f>
        <v>98</v>
      </c>
      <c r="J9" s="7" t="str">
        <f>VLOOKUP($C9,一覧表!$C$3:$W$123,8,FALSE)</f>
        <v>地方行政</v>
      </c>
      <c r="K9" s="7" t="str">
        <f>VLOOKUP($C9,一覧表!$C$3:$W$123,9,FALSE)</f>
        <v>R2～R4</v>
      </c>
      <c r="L9" s="15">
        <f>VLOOKUP($C9,一覧表!$C$3:$W$123,10,FALSE)</f>
        <v>50741</v>
      </c>
      <c r="M9" s="15">
        <f>VLOOKUP($C9,一覧表!$C$3:$W$123,11,FALSE)</f>
        <v>48319</v>
      </c>
      <c r="N9" s="27">
        <f>VLOOKUP($C9,一覧表!$C$3:$W$123,12,FALSE)</f>
        <v>4.7732602826116945E-2</v>
      </c>
      <c r="O9" s="15">
        <f>VLOOKUP($C9,一覧表!$C$3:$W$123,13,FALSE)</f>
        <v>44237</v>
      </c>
      <c r="P9" s="27">
        <f>VLOOKUP($C9,一覧表!$C$3:$W$123,14,FALSE)</f>
        <v>0.12818036696162866</v>
      </c>
      <c r="Q9" s="7" t="str">
        <f>VLOOKUP($C9,一覧表!$C$3:$W$123,15,FALSE)</f>
        <v>-</v>
      </c>
      <c r="R9" s="7" t="str">
        <f>VLOOKUP($C9,一覧表!$C$3:$W$123,16,FALSE)</f>
        <v>-</v>
      </c>
      <c r="S9" s="27" t="str">
        <f>VLOOKUP($C9,一覧表!$C$3:$W$123,17,FALSE)</f>
        <v>-</v>
      </c>
      <c r="T9" s="7" t="str">
        <f>VLOOKUP($C9,一覧表!$C$3:$W$123,18,FALSE)</f>
        <v>-</v>
      </c>
      <c r="U9" s="27" t="str">
        <f>VLOOKUP($C9,一覧表!$C$3:$W$123,19,FALSE)</f>
        <v>-</v>
      </c>
      <c r="V9" s="7" t="str">
        <f>VLOOKUP($C9,一覧表!$C$3:$W$123,20,FALSE)</f>
        <v>「県庁エコオフィスプラン」を策定し、県の事務・事業に係る二酸化炭素の排出削減目標を定め、取組を行っている。</v>
      </c>
      <c r="W9" s="140" t="str">
        <f>VLOOKUP($C9,一覧表!$C$3:$W$123,21,FALSE)</f>
        <v>総量目標達成</v>
      </c>
    </row>
    <row r="10" spans="1:29" ht="90" customHeight="1">
      <c r="A10" s="106" t="str">
        <f t="shared" si="1"/>
        <v>原単位目標達成</v>
      </c>
      <c r="B10" s="6">
        <v>8</v>
      </c>
      <c r="C10" s="33" t="s">
        <v>286</v>
      </c>
      <c r="D10" s="8" t="str">
        <f>VLOOKUP($C10,一覧表!$C$3:$W$123,2,FALSE)</f>
        <v>859-4815</v>
      </c>
      <c r="E10" s="7" t="str">
        <f>VLOOKUP($C10,一覧表!$C$3:$W$123,3,FALSE)</f>
        <v>平戸市田平町下寺免１３１８</v>
      </c>
      <c r="F10" s="7" t="str">
        <f>VLOOKUP($C10,一覧表!$C$3:$W$123,4,FALSE)</f>
        <v>北松北部クリーンセンター</v>
      </c>
      <c r="G10" s="7" t="str">
        <f>VLOOKUP($C10,一覧表!$C$3:$W$123,5,FALSE)</f>
        <v>859-4815</v>
      </c>
      <c r="H10" s="7" t="str">
        <f>VLOOKUP($C10,一覧表!$C$3:$W$123,6,FALSE)</f>
        <v>平戸市田平町下寺免１３１８番地</v>
      </c>
      <c r="I10" s="7">
        <f>VLOOKUP($C10,一覧表!$C$3:$W$123,7,FALSE)</f>
        <v>98</v>
      </c>
      <c r="J10" s="7" t="str">
        <f>VLOOKUP($C10,一覧表!$C$3:$W$123,8,FALSE)</f>
        <v>一般廃棄物処理施設</v>
      </c>
      <c r="K10" s="7" t="str">
        <f>VLOOKUP($C10,一覧表!$C$3:$W$123,9,FALSE)</f>
        <v>H30～R2</v>
      </c>
      <c r="L10" s="15">
        <f>VLOOKUP($C10,一覧表!$C$3:$W$123,10,FALSE)</f>
        <v>10850</v>
      </c>
      <c r="M10" s="15">
        <f>VLOOKUP($C10,一覧表!$C$3:$W$123,11,FALSE)</f>
        <v>9510</v>
      </c>
      <c r="N10" s="27">
        <f>VLOOKUP($C10,一覧表!$C$3:$W$123,12,FALSE)</f>
        <v>0.12350230414746544</v>
      </c>
      <c r="O10" s="15">
        <f>VLOOKUP($C10,一覧表!$C$3:$W$123,13,FALSE)</f>
        <v>8961</v>
      </c>
      <c r="P10" s="27">
        <f>VLOOKUP($C10,一覧表!$C$3:$W$123,14,FALSE)</f>
        <v>0.17410138248847926</v>
      </c>
      <c r="Q10" s="7">
        <f>VLOOKUP($C10,一覧表!$C$3:$W$123,15,FALSE)</f>
        <v>0.57299999999999995</v>
      </c>
      <c r="R10" s="7">
        <f>VLOOKUP($C10,一覧表!$C$3:$W$123,16,FALSE)</f>
        <v>0.52100000000000002</v>
      </c>
      <c r="S10" s="27">
        <f>VLOOKUP($C10,一覧表!$C$3:$W$123,17,FALSE)</f>
        <v>9.0750436300174417E-2</v>
      </c>
      <c r="T10" s="7">
        <f>VLOOKUP($C10,一覧表!$C$3:$W$123,18,FALSE)</f>
        <v>0.48499999999999999</v>
      </c>
      <c r="U10" s="27">
        <f>VLOOKUP($C10,一覧表!$C$3:$W$123,19,FALSE)</f>
        <v>0.15357766143106452</v>
      </c>
      <c r="V10" s="7" t="str">
        <f>VLOOKUP($C10,一覧表!$C$3:$W$123,20,FALSE)</f>
        <v>①照明設備をLEDに移行　②ごみ処理運転の効率化　②汚泥脱水機を高効率のものに更新し、乾燥機に使用していた灯油を廃止</v>
      </c>
      <c r="W10" s="140" t="str">
        <f>VLOOKUP($C10,一覧表!$C$3:$W$123,21,FALSE)</f>
        <v>原単位目標達成</v>
      </c>
      <c r="X10" s="28"/>
      <c r="Y10" s="28"/>
      <c r="Z10" s="28"/>
      <c r="AA10" s="28"/>
      <c r="AB10" s="28"/>
      <c r="AC10" s="28"/>
    </row>
    <row r="11" spans="1:29" ht="39.6" customHeight="1">
      <c r="A11" s="106"/>
      <c r="B11" s="6">
        <v>9</v>
      </c>
      <c r="C11" s="118" t="s">
        <v>89</v>
      </c>
      <c r="D11" s="8" t="str">
        <f>VLOOKUP($C11,一覧表!$C$3:$W$123,2,FALSE)</f>
        <v>857-1176</v>
      </c>
      <c r="E11" s="7" t="str">
        <f>VLOOKUP($C11,一覧表!$C$3:$W$123,3,FALSE)</f>
        <v>佐世保市崎辺町無番地</v>
      </c>
      <c r="F11" s="7" t="str">
        <f>VLOOKUP($C11,一覧表!$C$3:$W$123,4,FALSE)</f>
        <v>崎辺地区海上自衛隊施設</v>
      </c>
      <c r="G11" s="7" t="str">
        <f>VLOOKUP($C11,一覧表!$C$3:$W$123,5,FALSE)</f>
        <v>857-1176</v>
      </c>
      <c r="H11" s="7" t="str">
        <f>VLOOKUP($C11,一覧表!$C$3:$W$123,6,FALSE)</f>
        <v>佐世保市崎辺町無番地</v>
      </c>
      <c r="I11" s="7">
        <f>VLOOKUP($C11,一覧表!$C$3:$W$123,7,FALSE)</f>
        <v>97</v>
      </c>
      <c r="J11" s="7" t="str">
        <f>VLOOKUP($C11,一覧表!$C$3:$W$123,8,FALSE)</f>
        <v>海上自衛隊基地施設</v>
      </c>
      <c r="K11" s="7" t="str">
        <f>VLOOKUP($C11,一覧表!$C$3:$W$123,9,FALSE)</f>
        <v>R2～R4</v>
      </c>
      <c r="L11" s="15">
        <f>VLOOKUP($C11,一覧表!$C$3:$W$123,10,FALSE)</f>
        <v>3229</v>
      </c>
      <c r="M11" s="15">
        <f>VLOOKUP($C11,一覧表!$C$3:$W$123,11,FALSE)</f>
        <v>3197</v>
      </c>
      <c r="N11" s="27">
        <f>VLOOKUP($C11,一覧表!$C$3:$W$123,12,FALSE)</f>
        <v>9.9101889129761533E-3</v>
      </c>
      <c r="O11" s="15">
        <f>VLOOKUP($C11,一覧表!$C$3:$W$123,13,FALSE)</f>
        <v>3361</v>
      </c>
      <c r="P11" s="27">
        <f>VLOOKUP($C11,一覧表!$C$3:$W$123,14,FALSE)</f>
        <v>-4.0879529266026636E-2</v>
      </c>
      <c r="Q11" s="7">
        <f>VLOOKUP($C11,一覧表!$C$3:$W$123,15,FALSE)</f>
        <v>4.5600000000000002E-2</v>
      </c>
      <c r="R11" s="7">
        <f>VLOOKUP($C11,一覧表!$C$3:$W$123,16,FALSE)</f>
        <v>4.514E-2</v>
      </c>
      <c r="S11" s="27">
        <f>VLOOKUP($C11,一覧表!$C$3:$W$123,17,FALSE)</f>
        <v>1.0087719298245659E-2</v>
      </c>
      <c r="T11" s="7">
        <f>VLOOKUP($C11,一覧表!$C$3:$W$123,18,FALSE)</f>
        <v>4.7460000000000002E-2</v>
      </c>
      <c r="U11" s="27">
        <f>VLOOKUP($C11,一覧表!$C$3:$W$123,19,FALSE)</f>
        <v>-4.0789473684210535E-2</v>
      </c>
      <c r="V11" s="7" t="str">
        <f>VLOOKUP($C11,一覧表!$C$3:$W$123,20,FALSE)</f>
        <v>①各施設の電力量計を使用し、前値度比較等きめ細かく電力管理　②動力機器等の換装時の高効率化　③照明器具のLED化</v>
      </c>
      <c r="W11" s="140"/>
      <c r="X11" s="14"/>
      <c r="Y11" s="14"/>
      <c r="Z11" s="14"/>
      <c r="AA11" s="14"/>
      <c r="AB11" s="14"/>
      <c r="AC11" s="14"/>
    </row>
    <row r="12" spans="1:29" ht="38.450000000000003" customHeight="1">
      <c r="A12" s="106"/>
      <c r="B12" s="6">
        <v>10</v>
      </c>
      <c r="C12" s="118" t="s">
        <v>95</v>
      </c>
      <c r="D12" s="8" t="str">
        <f>VLOOKUP($C12,一覧表!$C$3:$W$123,2,FALSE)</f>
        <v>856-8585</v>
      </c>
      <c r="E12" s="7" t="str">
        <f>VLOOKUP($C12,一覧表!$C$3:$W$123,3,FALSE)</f>
        <v>大村市今津町１０番地</v>
      </c>
      <c r="F12" s="7" t="str">
        <f>VLOOKUP($C12,一覧表!$C$3:$W$123,4,FALSE)</f>
        <v>海上自衛隊大村航空基地</v>
      </c>
      <c r="G12" s="7" t="str">
        <f>VLOOKUP($C12,一覧表!$C$3:$W$123,5,FALSE)</f>
        <v>856-8585</v>
      </c>
      <c r="H12" s="7" t="str">
        <f>VLOOKUP($C12,一覧表!$C$3:$W$123,6,FALSE)</f>
        <v>大村市今津町１０番地</v>
      </c>
      <c r="I12" s="7">
        <f>VLOOKUP($C12,一覧表!$C$3:$W$123,7,FALSE)</f>
        <v>97</v>
      </c>
      <c r="J12" s="7" t="str">
        <f>VLOOKUP($C12,一覧表!$C$3:$W$123,8,FALSE)</f>
        <v>海上自衛隊基地施設</v>
      </c>
      <c r="K12" s="7" t="str">
        <f>VLOOKUP($C12,一覧表!$C$3:$W$123,9,FALSE)</f>
        <v>R2～R4</v>
      </c>
      <c r="L12" s="15">
        <f>VLOOKUP($C12,一覧表!$C$3:$W$123,10,FALSE)</f>
        <v>2717</v>
      </c>
      <c r="M12" s="15">
        <f>VLOOKUP($C12,一覧表!$C$3:$W$123,11,FALSE)</f>
        <v>2635</v>
      </c>
      <c r="N12" s="27">
        <f>VLOOKUP($C12,一覧表!$C$3:$W$123,12,FALSE)</f>
        <v>3.0180345969819652E-2</v>
      </c>
      <c r="O12" s="15">
        <f>VLOOKUP($C12,一覧表!$C$3:$W$123,13,FALSE)</f>
        <v>2783</v>
      </c>
      <c r="P12" s="27">
        <f>VLOOKUP($C12,一覧表!$C$3:$W$123,14,FALSE)</f>
        <v>-2.4291497975708502E-2</v>
      </c>
      <c r="Q12" s="7">
        <f>VLOOKUP($C12,一覧表!$C$3:$W$123,15,FALSE)</f>
        <v>4.895E-2</v>
      </c>
      <c r="R12" s="7">
        <f>VLOOKUP($C12,一覧表!$C$3:$W$123,16,FALSE)</f>
        <v>4.7480000000000001E-2</v>
      </c>
      <c r="S12" s="27">
        <f>VLOOKUP($C12,一覧表!$C$3:$W$123,17,FALSE)</f>
        <v>3.0030643513789562E-2</v>
      </c>
      <c r="T12" s="7">
        <f>VLOOKUP($C12,一覧表!$C$3:$W$123,18,FALSE)</f>
        <v>5.0139999999999997E-2</v>
      </c>
      <c r="U12" s="27">
        <f>VLOOKUP($C12,一覧表!$C$3:$W$123,19,FALSE)</f>
        <v>-2.4310520939734355E-2</v>
      </c>
      <c r="V12" s="7" t="str">
        <f>VLOOKUP($C12,一覧表!$C$3:$W$123,20,FALSE)</f>
        <v>①庁舎室内温度の徹底（夏季28℃、冬季19℃）　②不要な照明の断、昼休みの消灯　③省エネパトロールの実施（室内温度の確認、退庁後の電源断の確認）</v>
      </c>
      <c r="W12" s="140"/>
    </row>
    <row r="13" spans="1:29" ht="45" customHeight="1">
      <c r="A13" s="106"/>
      <c r="B13" s="6">
        <v>11</v>
      </c>
      <c r="C13" s="7" t="s">
        <v>14</v>
      </c>
      <c r="D13" s="8" t="str">
        <f>VLOOKUP($C13,一覧表!$C$3:$W$123,2,FALSE)</f>
        <v>850-8685</v>
      </c>
      <c r="E13" s="7" t="str">
        <f>VLOOKUP($C13,一覧表!$C$3:$W$123,3,FALSE)</f>
        <v>長崎市桜町２－２２</v>
      </c>
      <c r="F13" s="7" t="str">
        <f>VLOOKUP($C13,一覧表!$C$3:$W$123,4,FALSE)</f>
        <v>長崎市役所</v>
      </c>
      <c r="G13" s="7">
        <f>VLOOKUP($C13,一覧表!$C$3:$W$123,5,FALSE)</f>
        <v>0</v>
      </c>
      <c r="H13" s="7">
        <f>VLOOKUP($C13,一覧表!$C$3:$W$123,6,FALSE)</f>
        <v>0</v>
      </c>
      <c r="I13" s="7">
        <f>VLOOKUP($C13,一覧表!$C$3:$W$123,7,FALSE)</f>
        <v>98</v>
      </c>
      <c r="J13" s="7" t="str">
        <f>VLOOKUP($C13,一覧表!$C$3:$W$123,8,FALSE)</f>
        <v>市町村機関</v>
      </c>
      <c r="K13" s="7" t="str">
        <f>VLOOKUP($C13,一覧表!$C$3:$W$123,9,FALSE)</f>
        <v>R1～R3</v>
      </c>
      <c r="L13" s="15">
        <f>VLOOKUP($C13,一覧表!$C$3:$W$123,10,FALSE)</f>
        <v>86515</v>
      </c>
      <c r="M13" s="15">
        <f>VLOOKUP($C13,一覧表!$C$3:$W$123,11,FALSE)</f>
        <v>59176</v>
      </c>
      <c r="N13" s="27">
        <f>VLOOKUP($C13,一覧表!$C$3:$W$123,12,FALSE)</f>
        <v>0.31600300525920361</v>
      </c>
      <c r="O13" s="15">
        <f>VLOOKUP($C13,一覧表!$C$3:$W$123,13,FALSE)</f>
        <v>66882</v>
      </c>
      <c r="P13" s="27">
        <f>VLOOKUP($C13,一覧表!$C$3:$W$123,14,FALSE)</f>
        <v>0.22693174594001039</v>
      </c>
      <c r="Q13" s="7" t="str">
        <f>VLOOKUP($C13,一覧表!$C$3:$W$123,15,FALSE)</f>
        <v>-</v>
      </c>
      <c r="R13" s="7" t="str">
        <f>VLOOKUP($C13,一覧表!$C$3:$W$123,16,FALSE)</f>
        <v>-</v>
      </c>
      <c r="S13" s="27" t="str">
        <f>VLOOKUP($C13,一覧表!$C$3:$W$123,17,FALSE)</f>
        <v>-</v>
      </c>
      <c r="T13" s="7" t="str">
        <f>VLOOKUP($C13,一覧表!$C$3:$W$123,18,FALSE)</f>
        <v>-</v>
      </c>
      <c r="U13" s="27" t="str">
        <f>VLOOKUP($C13,一覧表!$C$3:$W$123,19,FALSE)</f>
        <v>-</v>
      </c>
      <c r="V13" s="7" t="str">
        <f>VLOOKUP($C13,一覧表!$C$3:$W$123,20,FALSE)</f>
        <v>①省エネ（節電、ごみ減量、省エネ機器の導入、次世代自動車の導入）　②再エネの導入（太陽光発電設備の設置等）　③グリーン購入などの取組み</v>
      </c>
      <c r="W13" s="140"/>
    </row>
    <row r="14" spans="1:29" s="28" customFormat="1" ht="36" customHeight="1">
      <c r="A14" s="106"/>
      <c r="B14" s="6">
        <v>12</v>
      </c>
      <c r="C14" s="7" t="s">
        <v>20</v>
      </c>
      <c r="D14" s="8" t="str">
        <f>VLOOKUP($C14,一覧表!$C$3:$W$123,2,FALSE)</f>
        <v>857-8585</v>
      </c>
      <c r="E14" s="7" t="str">
        <f>VLOOKUP($C14,一覧表!$C$3:$W$123,3,FALSE)</f>
        <v>佐世保市八幡町１－１０</v>
      </c>
      <c r="F14" s="7" t="str">
        <f>VLOOKUP($C14,一覧表!$C$3:$W$123,4,FALSE)</f>
        <v>佐世保市役所</v>
      </c>
      <c r="G14" s="7">
        <f>VLOOKUP($C14,一覧表!$C$3:$W$123,5,FALSE)</f>
        <v>0</v>
      </c>
      <c r="H14" s="7">
        <f>VLOOKUP($C14,一覧表!$C$3:$W$123,6,FALSE)</f>
        <v>0</v>
      </c>
      <c r="I14" s="7">
        <f>VLOOKUP($C14,一覧表!$C$3:$W$123,7,FALSE)</f>
        <v>98</v>
      </c>
      <c r="J14" s="7" t="str">
        <f>VLOOKUP($C14,一覧表!$C$3:$W$123,8,FALSE)</f>
        <v>市町村機関</v>
      </c>
      <c r="K14" s="7" t="str">
        <f>VLOOKUP($C14,一覧表!$C$3:$W$123,9,FALSE)</f>
        <v>H30～R4</v>
      </c>
      <c r="L14" s="15">
        <f>VLOOKUP($C14,一覧表!$C$3:$W$123,10,FALSE)</f>
        <v>101869</v>
      </c>
      <c r="M14" s="15">
        <f>VLOOKUP($C14,一覧表!$C$3:$W$123,11,FALSE)</f>
        <v>85821</v>
      </c>
      <c r="N14" s="27">
        <f>VLOOKUP($C14,一覧表!$C$3:$W$123,12,FALSE)</f>
        <v>0.15753565854185278</v>
      </c>
      <c r="O14" s="15">
        <f>VLOOKUP($C14,一覧表!$C$3:$W$123,13,FALSE)</f>
        <v>88023</v>
      </c>
      <c r="P14" s="27">
        <f>VLOOKUP($C14,一覧表!$C$3:$W$123,14,FALSE)</f>
        <v>0.13591966152607762</v>
      </c>
      <c r="Q14" s="7" t="str">
        <f>VLOOKUP($C14,一覧表!$C$3:$W$123,15,FALSE)</f>
        <v>-</v>
      </c>
      <c r="R14" s="7" t="str">
        <f>VLOOKUP($C14,一覧表!$C$3:$W$123,16,FALSE)</f>
        <v>-</v>
      </c>
      <c r="S14" s="27" t="str">
        <f>VLOOKUP($C14,一覧表!$C$3:$W$123,17,FALSE)</f>
        <v>-</v>
      </c>
      <c r="T14" s="7" t="str">
        <f>VLOOKUP($C14,一覧表!$C$3:$W$123,18,FALSE)</f>
        <v>-</v>
      </c>
      <c r="U14" s="27" t="str">
        <f>VLOOKUP($C14,一覧表!$C$3:$W$123,19,FALSE)</f>
        <v>-</v>
      </c>
      <c r="V14" s="7" t="str">
        <f>VLOOKUP($C14,一覧表!$C$3:$W$123,20,FALSE)</f>
        <v>以下の5項目に取り組み、その進捗管理を佐世保市環境マネジメントシステムで行い、継続的に改善を図った。①省エネ行動の実践、②設備機器等の省エネ化・適正管理等、③環境負荷の少ないエネルギーの利用推進、④公用車における省エネ化の推進、⑤その他（事務用紙使用量の抑制、節水、廃棄物の削減、リサイクルの推進等）</v>
      </c>
      <c r="W14" s="140"/>
      <c r="X14"/>
      <c r="Y14"/>
      <c r="Z14"/>
      <c r="AA14"/>
      <c r="AB14"/>
      <c r="AC14"/>
    </row>
    <row r="15" spans="1:29" ht="51.6" customHeight="1">
      <c r="A15" s="106"/>
      <c r="B15" s="6">
        <v>13</v>
      </c>
      <c r="C15" s="118" t="s">
        <v>24</v>
      </c>
      <c r="D15" s="8" t="str">
        <f>VLOOKUP($C15,一覧表!$C$3:$W$123,2,FALSE)</f>
        <v>855-8555</v>
      </c>
      <c r="E15" s="7" t="str">
        <f>VLOOKUP($C15,一覧表!$C$3:$W$123,3,FALSE)</f>
        <v>島原市上の町５３７</v>
      </c>
      <c r="F15" s="7" t="str">
        <f>VLOOKUP($C15,一覧表!$C$3:$W$123,4,FALSE)</f>
        <v>島原市役所</v>
      </c>
      <c r="G15" s="7">
        <f>VLOOKUP($C15,一覧表!$C$3:$W$123,5,FALSE)</f>
        <v>0</v>
      </c>
      <c r="H15" s="7">
        <f>VLOOKUP($C15,一覧表!$C$3:$W$123,6,FALSE)</f>
        <v>0</v>
      </c>
      <c r="I15" s="7">
        <f>VLOOKUP($C15,一覧表!$C$3:$W$123,7,FALSE)</f>
        <v>98</v>
      </c>
      <c r="J15" s="7" t="str">
        <f>VLOOKUP($C15,一覧表!$C$3:$W$123,8,FALSE)</f>
        <v>市町村機関</v>
      </c>
      <c r="K15" s="7" t="str">
        <f>VLOOKUP($C15,一覧表!$C$3:$W$123,9,FALSE)</f>
        <v>R2～R4</v>
      </c>
      <c r="L15" s="15">
        <f>VLOOKUP($C15,一覧表!$C$3:$W$123,10,FALSE)</f>
        <v>4117</v>
      </c>
      <c r="M15" s="15">
        <f>VLOOKUP($C15,一覧表!$C$3:$W$123,11,FALSE)</f>
        <v>4117</v>
      </c>
      <c r="N15" s="27">
        <f>VLOOKUP($C15,一覧表!$C$3:$W$123,12,FALSE)</f>
        <v>0</v>
      </c>
      <c r="O15" s="15">
        <f>VLOOKUP($C15,一覧表!$C$3:$W$123,13,FALSE)</f>
        <v>4310</v>
      </c>
      <c r="P15" s="27">
        <f>VLOOKUP($C15,一覧表!$C$3:$W$123,14,FALSE)</f>
        <v>-4.6878795239251883E-2</v>
      </c>
      <c r="Q15" s="7" t="str">
        <f>VLOOKUP($C15,一覧表!$C$3:$W$123,15,FALSE)</f>
        <v>-</v>
      </c>
      <c r="R15" s="7" t="str">
        <f>VLOOKUP($C15,一覧表!$C$3:$W$123,16,FALSE)</f>
        <v>-</v>
      </c>
      <c r="S15" s="27" t="str">
        <f>VLOOKUP($C15,一覧表!$C$3:$W$123,17,FALSE)</f>
        <v>-</v>
      </c>
      <c r="T15" s="7" t="str">
        <f>VLOOKUP($C15,一覧表!$C$3:$W$123,18,FALSE)</f>
        <v>-</v>
      </c>
      <c r="U15" s="27" t="str">
        <f>VLOOKUP($C15,一覧表!$C$3:$W$123,19,FALSE)</f>
        <v>-</v>
      </c>
      <c r="V15" s="7" t="str">
        <f>VLOOKUP($C15,一覧表!$C$3:$W$123,20,FALSE)</f>
        <v>①島原市地球温暖化対策実行計画の推進　②省エネ法管理標準の遵守及び夏季・冬季の節電</v>
      </c>
      <c r="W15" s="140"/>
    </row>
    <row r="16" spans="1:29" ht="37.5" customHeight="1">
      <c r="A16" s="106"/>
      <c r="B16" s="6">
        <v>14</v>
      </c>
      <c r="C16" s="7" t="s">
        <v>28</v>
      </c>
      <c r="D16" s="8" t="str">
        <f>VLOOKUP($C16,一覧表!$C$3:$W$123,2,FALSE)</f>
        <v>854-8601</v>
      </c>
      <c r="E16" s="7" t="str">
        <f>VLOOKUP($C16,一覧表!$C$3:$W$123,3,FALSE)</f>
        <v>諫早市東小路町７－１</v>
      </c>
      <c r="F16" s="7" t="str">
        <f>VLOOKUP($C16,一覧表!$C$3:$W$123,4,FALSE)</f>
        <v>諫早市役所</v>
      </c>
      <c r="G16" s="7">
        <f>VLOOKUP($C16,一覧表!$C$3:$W$123,5,FALSE)</f>
        <v>0</v>
      </c>
      <c r="H16" s="7">
        <f>VLOOKUP($C16,一覧表!$C$3:$W$123,6,FALSE)</f>
        <v>0</v>
      </c>
      <c r="I16" s="7">
        <f>VLOOKUP($C16,一覧表!$C$3:$W$123,7,FALSE)</f>
        <v>98</v>
      </c>
      <c r="J16" s="7" t="str">
        <f>VLOOKUP($C16,一覧表!$C$3:$W$123,8,FALSE)</f>
        <v>市町村機関</v>
      </c>
      <c r="K16" s="7" t="str">
        <f>VLOOKUP($C16,一覧表!$C$3:$W$123,9,FALSE)</f>
        <v>H19～23
（現在、次期計画策定を検討中）</v>
      </c>
      <c r="L16" s="15">
        <f>VLOOKUP($C16,一覧表!$C$3:$W$123,10,FALSE)</f>
        <v>39796</v>
      </c>
      <c r="M16" s="15">
        <f>VLOOKUP($C16,一覧表!$C$3:$W$123,11,FALSE)</f>
        <v>37408</v>
      </c>
      <c r="N16" s="27">
        <f>VLOOKUP($C16,一覧表!$C$3:$W$123,12,FALSE)</f>
        <v>6.0006030756859986E-2</v>
      </c>
      <c r="O16" s="15">
        <f>VLOOKUP($C16,一覧表!$C$3:$W$123,13,FALSE)</f>
        <v>25737</v>
      </c>
      <c r="P16" s="27">
        <f>VLOOKUP($C16,一覧表!$C$3:$W$123,14,FALSE)</f>
        <v>0.35327671122725901</v>
      </c>
      <c r="Q16" s="7" t="str">
        <f>VLOOKUP($C16,一覧表!$C$3:$W$123,15,FALSE)</f>
        <v>-</v>
      </c>
      <c r="R16" s="7" t="str">
        <f>VLOOKUP($C16,一覧表!$C$3:$W$123,16,FALSE)</f>
        <v>-</v>
      </c>
      <c r="S16" s="27" t="str">
        <f>VLOOKUP($C16,一覧表!$C$3:$W$123,17,FALSE)</f>
        <v>-</v>
      </c>
      <c r="T16" s="7" t="str">
        <f>VLOOKUP($C16,一覧表!$C$3:$W$123,18,FALSE)</f>
        <v>-</v>
      </c>
      <c r="U16" s="27" t="str">
        <f>VLOOKUP($C16,一覧表!$C$3:$W$123,19,FALSE)</f>
        <v>-</v>
      </c>
      <c r="V16" s="7" t="str">
        <f>VLOOKUP($C16,一覧表!$C$3:$W$123,20,FALSE)</f>
        <v>昼休み時の消灯や冷暖房の設定温度の徹底管理など</v>
      </c>
      <c r="W16" s="140"/>
    </row>
    <row r="17" spans="1:29" ht="60" customHeight="1">
      <c r="A17" s="106"/>
      <c r="B17" s="6">
        <v>15</v>
      </c>
      <c r="C17" s="118" t="s">
        <v>39</v>
      </c>
      <c r="D17" s="8" t="str">
        <f>VLOOKUP($C17,一覧表!$C$3:$W$123,2,FALSE)</f>
        <v>859-4598</v>
      </c>
      <c r="E17" s="7" t="str">
        <f>VLOOKUP($C17,一覧表!$C$3:$W$123,3,FALSE)</f>
        <v>松浦市志佐町里免３６５</v>
      </c>
      <c r="F17" s="7" t="str">
        <f>VLOOKUP($C17,一覧表!$C$3:$W$123,4,FALSE)</f>
        <v>松浦市役所</v>
      </c>
      <c r="G17" s="7">
        <f>VLOOKUP($C17,一覧表!$C$3:$W$123,5,FALSE)</f>
        <v>0</v>
      </c>
      <c r="H17" s="7">
        <f>VLOOKUP($C17,一覧表!$C$3:$W$123,6,FALSE)</f>
        <v>0</v>
      </c>
      <c r="I17" s="7">
        <f>VLOOKUP($C17,一覧表!$C$3:$W$123,7,FALSE)</f>
        <v>98</v>
      </c>
      <c r="J17" s="7" t="str">
        <f>VLOOKUP($C17,一覧表!$C$3:$W$123,8,FALSE)</f>
        <v>市町村機関</v>
      </c>
      <c r="K17" s="7" t="str">
        <f>VLOOKUP($C17,一覧表!$C$3:$W$123,9,FALSE)</f>
        <v>R1～R5</v>
      </c>
      <c r="L17" s="15">
        <f>VLOOKUP($C17,一覧表!$C$3:$W$123,10,FALSE)</f>
        <v>4834</v>
      </c>
      <c r="M17" s="15">
        <f>VLOOKUP($C17,一覧表!$C$3:$W$123,11,FALSE)</f>
        <v>2900</v>
      </c>
      <c r="N17" s="27">
        <f>VLOOKUP($C17,一覧表!$C$3:$W$123,12,FALSE)</f>
        <v>0.40008274720728176</v>
      </c>
      <c r="O17" s="15">
        <f>VLOOKUP($C17,一覧表!$C$3:$W$123,13,FALSE)</f>
        <v>4434</v>
      </c>
      <c r="P17" s="27">
        <f>VLOOKUP($C17,一覧表!$C$3:$W$123,14,FALSE)</f>
        <v>8.2747207281754234E-2</v>
      </c>
      <c r="Q17" s="7" t="str">
        <f>VLOOKUP($C17,一覧表!$C$3:$W$123,15,FALSE)</f>
        <v>-</v>
      </c>
      <c r="R17" s="7" t="str">
        <f>VLOOKUP($C17,一覧表!$C$3:$W$123,16,FALSE)</f>
        <v>-</v>
      </c>
      <c r="S17" s="27" t="str">
        <f>VLOOKUP($C17,一覧表!$C$3:$W$123,17,FALSE)</f>
        <v>-</v>
      </c>
      <c r="T17" s="7" t="str">
        <f>VLOOKUP($C17,一覧表!$C$3:$W$123,18,FALSE)</f>
        <v>-</v>
      </c>
      <c r="U17" s="27" t="str">
        <f>VLOOKUP($C17,一覧表!$C$3:$W$123,19,FALSE)</f>
        <v>-</v>
      </c>
      <c r="V17" s="7" t="str">
        <f>VLOOKUP($C17,一覧表!$C$3:$W$123,20,FALSE)</f>
        <v>全庁において電気使用量及び車両等の燃料使用量の削減</v>
      </c>
      <c r="W17" s="140"/>
    </row>
    <row r="18" spans="1:29" ht="35.25" customHeight="1">
      <c r="A18" s="106"/>
      <c r="B18" s="6">
        <v>16</v>
      </c>
      <c r="C18" s="118" t="s">
        <v>43</v>
      </c>
      <c r="D18" s="8" t="str">
        <f>VLOOKUP($C18,一覧表!$C$3:$W$123,2,FALSE)</f>
        <v>817-8510</v>
      </c>
      <c r="E18" s="7" t="str">
        <f>VLOOKUP($C18,一覧表!$C$3:$W$123,3,FALSE)</f>
        <v>対馬市厳原町国分１４４１</v>
      </c>
      <c r="F18" s="7" t="str">
        <f>VLOOKUP($C18,一覧表!$C$3:$W$123,4,FALSE)</f>
        <v>対馬市役所</v>
      </c>
      <c r="G18" s="7">
        <f>VLOOKUP($C18,一覧表!$C$3:$W$123,5,FALSE)</f>
        <v>0</v>
      </c>
      <c r="H18" s="7">
        <f>VLOOKUP($C18,一覧表!$C$3:$W$123,6,FALSE)</f>
        <v>0</v>
      </c>
      <c r="I18" s="7">
        <f>VLOOKUP($C18,一覧表!$C$3:$W$123,7,FALSE)</f>
        <v>98</v>
      </c>
      <c r="J18" s="7" t="str">
        <f>VLOOKUP($C18,一覧表!$C$3:$W$123,8,FALSE)</f>
        <v>市町村機関</v>
      </c>
      <c r="K18" s="7" t="str">
        <f>VLOOKUP($C18,一覧表!$C$3:$W$123,9,FALSE)</f>
        <v>R2～R4</v>
      </c>
      <c r="L18" s="15">
        <f>VLOOKUP($C18,一覧表!$C$3:$W$123,10,FALSE)</f>
        <v>11313</v>
      </c>
      <c r="M18" s="15">
        <f>VLOOKUP($C18,一覧表!$C$3:$W$123,11,FALSE)</f>
        <v>10634</v>
      </c>
      <c r="N18" s="27">
        <f>VLOOKUP($C18,一覧表!$C$3:$W$123,12,FALSE)</f>
        <v>6.0019446654291521E-2</v>
      </c>
      <c r="O18" s="15">
        <f>VLOOKUP($C18,一覧表!$C$3:$W$123,13,FALSE)</f>
        <v>10965</v>
      </c>
      <c r="P18" s="27">
        <f>VLOOKUP($C18,一覧表!$C$3:$W$123,14,FALSE)</f>
        <v>3.0761071333863698E-2</v>
      </c>
      <c r="Q18" s="7" t="str">
        <f>VLOOKUP($C18,一覧表!$C$3:$W$123,15,FALSE)</f>
        <v>-</v>
      </c>
      <c r="R18" s="7" t="str">
        <f>VLOOKUP($C18,一覧表!$C$3:$W$123,16,FALSE)</f>
        <v>-</v>
      </c>
      <c r="S18" s="27" t="str">
        <f>VLOOKUP($C18,一覧表!$C$3:$W$123,17,FALSE)</f>
        <v>-</v>
      </c>
      <c r="T18" s="7" t="str">
        <f>VLOOKUP($C18,一覧表!$C$3:$W$123,18,FALSE)</f>
        <v>-</v>
      </c>
      <c r="U18" s="27" t="str">
        <f>VLOOKUP($C18,一覧表!$C$3:$W$123,19,FALSE)</f>
        <v>-</v>
      </c>
      <c r="V18" s="7" t="str">
        <f>VLOOKUP($C18,一覧表!$C$3:$W$123,20,FALSE)</f>
        <v>①冷暖房温度等、電気使用管理の徹底　②公用車のエコカーへの更新等</v>
      </c>
      <c r="W18" s="140"/>
    </row>
    <row r="19" spans="1:29" ht="57.6" customHeight="1">
      <c r="A19" s="106"/>
      <c r="B19" s="6">
        <v>17</v>
      </c>
      <c r="C19" s="7" t="s">
        <v>479</v>
      </c>
      <c r="D19" s="8" t="str">
        <f>VLOOKUP($C19,一覧表!$C$3:$W$123,2,FALSE)</f>
        <v>811-5192</v>
      </c>
      <c r="E19" s="7" t="str">
        <f>VLOOKUP($C19,一覧表!$C$3:$W$123,3,FALSE)</f>
        <v>壱岐市郷ノ浦町本村触５６２</v>
      </c>
      <c r="F19" s="7" t="str">
        <f>VLOOKUP($C19,一覧表!$C$3:$W$123,4,FALSE)</f>
        <v>壱岐市役所</v>
      </c>
      <c r="G19" s="7">
        <f>VLOOKUP($C19,一覧表!$C$3:$W$123,5,FALSE)</f>
        <v>0</v>
      </c>
      <c r="H19" s="7">
        <f>VLOOKUP($C19,一覧表!$C$3:$W$123,6,FALSE)</f>
        <v>0</v>
      </c>
      <c r="I19" s="7">
        <f>VLOOKUP($C19,一覧表!$C$3:$W$123,7,FALSE)</f>
        <v>98</v>
      </c>
      <c r="J19" s="7" t="str">
        <f>VLOOKUP($C19,一覧表!$C$3:$W$123,8,FALSE)</f>
        <v>市町村機関</v>
      </c>
      <c r="K19" s="7" t="str">
        <f>VLOOKUP($C19,一覧表!$C$3:$W$123,9,FALSE)</f>
        <v>R1～R3</v>
      </c>
      <c r="L19" s="15">
        <f>VLOOKUP($C19,一覧表!$C$3:$W$123,10,FALSE)</f>
        <v>13810</v>
      </c>
      <c r="M19" s="15">
        <f>VLOOKUP($C19,一覧表!$C$3:$W$123,11,FALSE)</f>
        <v>12981</v>
      </c>
      <c r="N19" s="27">
        <f>VLOOKUP($C19,一覧表!$C$3:$W$123,12,FALSE)</f>
        <v>6.0028964518464879E-2</v>
      </c>
      <c r="O19" s="15">
        <f>VLOOKUP($C19,一覧表!$C$3:$W$123,13,FALSE)</f>
        <v>14376</v>
      </c>
      <c r="P19" s="27">
        <f>VLOOKUP($C19,一覧表!$C$3:$W$123,14,FALSE)</f>
        <v>-4.0984793627805938E-2</v>
      </c>
      <c r="Q19" s="7" t="str">
        <f>VLOOKUP($C19,一覧表!$C$3:$W$123,15,FALSE)</f>
        <v>-</v>
      </c>
      <c r="R19" s="7" t="str">
        <f>VLOOKUP($C19,一覧表!$C$3:$W$123,16,FALSE)</f>
        <v>-</v>
      </c>
      <c r="S19" s="27" t="str">
        <f>VLOOKUP($C19,一覧表!$C$3:$W$123,17,FALSE)</f>
        <v>-</v>
      </c>
      <c r="T19" s="7" t="str">
        <f>VLOOKUP($C19,一覧表!$C$3:$W$123,18,FALSE)</f>
        <v>-</v>
      </c>
      <c r="U19" s="27" t="str">
        <f>VLOOKUP($C19,一覧表!$C$3:$W$123,19,FALSE)</f>
        <v>-</v>
      </c>
      <c r="V19" s="7" t="str">
        <f>VLOOKUP($C19,一覧表!$C$3:$W$123,20,FALSE)</f>
        <v>①「COOL CHOICE」の推進　②クールビズ・ウォームビズの実施　③昼休み時間の消灯</v>
      </c>
      <c r="W19" s="140"/>
    </row>
    <row r="20" spans="1:29" ht="40.5" customHeight="1">
      <c r="A20" s="106"/>
      <c r="B20" s="6">
        <v>18</v>
      </c>
      <c r="C20" s="118" t="s">
        <v>59</v>
      </c>
      <c r="D20" s="8" t="str">
        <f>VLOOKUP($C20,一覧表!$C$3:$W$123,2,FALSE)</f>
        <v>851-2185</v>
      </c>
      <c r="E20" s="7" t="str">
        <f>VLOOKUP($C20,一覧表!$C$3:$W$123,3,FALSE)</f>
        <v>西彼杵郡長与町嬉里郷６５９－１</v>
      </c>
      <c r="F20" s="7" t="str">
        <f>VLOOKUP($C20,一覧表!$C$3:$W$123,4,FALSE)</f>
        <v>長与町役場</v>
      </c>
      <c r="G20" s="7">
        <f>VLOOKUP($C20,一覧表!$C$3:$W$123,5,FALSE)</f>
        <v>0</v>
      </c>
      <c r="H20" s="7">
        <f>VLOOKUP($C20,一覧表!$C$3:$W$123,6,FALSE)</f>
        <v>0</v>
      </c>
      <c r="I20" s="7">
        <f>VLOOKUP($C20,一覧表!$C$3:$W$123,7,FALSE)</f>
        <v>98</v>
      </c>
      <c r="J20" s="7" t="str">
        <f>VLOOKUP($C20,一覧表!$C$3:$W$123,8,FALSE)</f>
        <v>市町村機関</v>
      </c>
      <c r="K20" s="7" t="str">
        <f>VLOOKUP($C20,一覧表!$C$3:$W$123,9,FALSE)</f>
        <v>R2～R4</v>
      </c>
      <c r="L20" s="15">
        <f>VLOOKUP($C20,一覧表!$C$3:$W$123,10,FALSE)</f>
        <v>3621</v>
      </c>
      <c r="M20" s="15">
        <f>VLOOKUP($C20,一覧表!$C$3:$W$123,11,FALSE)</f>
        <v>3584.8</v>
      </c>
      <c r="N20" s="27">
        <f>VLOOKUP($C20,一覧表!$C$3:$W$123,12,FALSE)</f>
        <v>9.9972383319524485E-3</v>
      </c>
      <c r="O20" s="15">
        <f>VLOOKUP($C20,一覧表!$C$3:$W$123,13,FALSE)</f>
        <v>3922.3</v>
      </c>
      <c r="P20" s="27">
        <f>VLOOKUP($C20,一覧表!$C$3:$W$123,14,FALSE)</f>
        <v>-8.3209058271195846E-2</v>
      </c>
      <c r="Q20" s="7" t="str">
        <f>VLOOKUP($C20,一覧表!$C$3:$W$123,15,FALSE)</f>
        <v>-</v>
      </c>
      <c r="R20" s="7" t="str">
        <f>VLOOKUP($C20,一覧表!$C$3:$W$123,16,FALSE)</f>
        <v>-</v>
      </c>
      <c r="S20" s="27" t="str">
        <f>VLOOKUP($C20,一覧表!$C$3:$W$123,17,FALSE)</f>
        <v>-</v>
      </c>
      <c r="T20" s="7" t="str">
        <f>VLOOKUP($C20,一覧表!$C$3:$W$123,18,FALSE)</f>
        <v>-</v>
      </c>
      <c r="U20" s="27" t="str">
        <f>VLOOKUP($C20,一覧表!$C$3:$W$123,19,FALSE)</f>
        <v>-</v>
      </c>
      <c r="V20" s="7" t="str">
        <f>VLOOKUP($C20,一覧表!$C$3:$W$123,20,FALSE)</f>
        <v>①町有施設４箇所でESCO事業実施　②温暖化対策に関する情報を職員や住民向けに周知</v>
      </c>
      <c r="W20" s="140"/>
      <c r="X20" s="14"/>
      <c r="Y20" s="14"/>
      <c r="Z20" s="14"/>
      <c r="AA20" s="14"/>
      <c r="AB20" s="14"/>
      <c r="AC20" s="14"/>
    </row>
    <row r="21" spans="1:29" ht="57" customHeight="1">
      <c r="A21" s="106"/>
      <c r="B21" s="6">
        <v>19</v>
      </c>
      <c r="C21" s="118" t="s">
        <v>63</v>
      </c>
      <c r="D21" s="8" t="str">
        <f>VLOOKUP($C21,一覧表!$C$3:$W$123,2,FALSE)</f>
        <v>857-4495</v>
      </c>
      <c r="E21" s="7" t="str">
        <f>VLOOKUP($C21,一覧表!$C$3:$W$123,3,FALSE)</f>
        <v>南松浦郡新上五島町青方郷１５８５－１</v>
      </c>
      <c r="F21" s="7" t="str">
        <f>VLOOKUP($C21,一覧表!$C$3:$W$123,4,FALSE)</f>
        <v>新上五島町役場</v>
      </c>
      <c r="G21" s="7">
        <f>VLOOKUP($C21,一覧表!$C$3:$W$123,5,FALSE)</f>
        <v>0</v>
      </c>
      <c r="H21" s="7">
        <f>VLOOKUP($C21,一覧表!$C$3:$W$123,6,FALSE)</f>
        <v>0</v>
      </c>
      <c r="I21" s="7">
        <f>VLOOKUP($C21,一覧表!$C$3:$W$123,7,FALSE)</f>
        <v>98</v>
      </c>
      <c r="J21" s="7" t="str">
        <f>VLOOKUP($C21,一覧表!$C$3:$W$123,8,FALSE)</f>
        <v>市町村機関</v>
      </c>
      <c r="K21" s="7" t="str">
        <f>VLOOKUP($C21,一覧表!$C$3:$W$123,9,FALSE)</f>
        <v>R2～R4</v>
      </c>
      <c r="L21" s="15">
        <f>VLOOKUP($C21,一覧表!$C$3:$W$123,10,FALSE)</f>
        <v>5244</v>
      </c>
      <c r="M21" s="15">
        <f>VLOOKUP($C21,一覧表!$C$3:$W$123,11,FALSE)</f>
        <v>4982</v>
      </c>
      <c r="N21" s="27">
        <f>VLOOKUP($C21,一覧表!$C$3:$W$123,12,FALSE)</f>
        <v>4.9961861174675819E-2</v>
      </c>
      <c r="O21" s="15">
        <f>VLOOKUP($C21,一覧表!$C$3:$W$123,13,FALSE)</f>
        <v>5246</v>
      </c>
      <c r="P21" s="27">
        <f>VLOOKUP($C21,一覧表!$C$3:$W$123,14,FALSE)</f>
        <v>-3.8138825324180017E-4</v>
      </c>
      <c r="Q21" s="7" t="str">
        <f>VLOOKUP($C21,一覧表!$C$3:$W$123,15,FALSE)</f>
        <v>-</v>
      </c>
      <c r="R21" s="7" t="str">
        <f>VLOOKUP($C21,一覧表!$C$3:$W$123,16,FALSE)</f>
        <v>-</v>
      </c>
      <c r="S21" s="27" t="str">
        <f>VLOOKUP($C21,一覧表!$C$3:$W$123,17,FALSE)</f>
        <v>-</v>
      </c>
      <c r="T21" s="7" t="str">
        <f>VLOOKUP($C21,一覧表!$C$3:$W$123,18,FALSE)</f>
        <v>-</v>
      </c>
      <c r="U21" s="27" t="str">
        <f>VLOOKUP($C21,一覧表!$C$3:$W$123,19,FALSE)</f>
        <v>-</v>
      </c>
      <c r="V21" s="7" t="str">
        <f>VLOOKUP($C21,一覧表!$C$3:$W$123,20,FALSE)</f>
        <v>夏季及び冬季に、全庁において照明、パソコン等のこまめな節電、クールビズ・ウォームビズの推進</v>
      </c>
      <c r="W21" s="140"/>
    </row>
    <row r="22" spans="1:29" ht="38.25" customHeight="1">
      <c r="A22" s="106"/>
      <c r="B22" s="6">
        <v>20</v>
      </c>
      <c r="C22" s="118" t="s">
        <v>175</v>
      </c>
      <c r="D22" s="8" t="str">
        <f>VLOOKUP($C22,一覧表!$C$3:$W$123,2,FALSE)</f>
        <v>854-0001</v>
      </c>
      <c r="E22" s="7" t="str">
        <f>VLOOKUP($C22,一覧表!$C$3:$W$123,3,FALSE)</f>
        <v>諫早市福田町１２５０</v>
      </c>
      <c r="F22" s="7" t="str">
        <f>VLOOKUP($C22,一覧表!$C$3:$W$123,4,FALSE)</f>
        <v>県央県南クリーンセンター</v>
      </c>
      <c r="G22" s="7" t="str">
        <f>VLOOKUP($C22,一覧表!$C$3:$W$123,5,FALSE)</f>
        <v>854-0001</v>
      </c>
      <c r="H22" s="7" t="str">
        <f>VLOOKUP($C22,一覧表!$C$3:$W$123,6,FALSE)</f>
        <v>諫早市福田町１２５０番地</v>
      </c>
      <c r="I22" s="7">
        <f>VLOOKUP($C22,一覧表!$C$3:$W$123,7,FALSE)</f>
        <v>98</v>
      </c>
      <c r="J22" s="7" t="str">
        <f>VLOOKUP($C22,一覧表!$C$3:$W$123,8,FALSE)</f>
        <v>一般廃棄物の処理</v>
      </c>
      <c r="K22" s="7" t="str">
        <f>VLOOKUP($C22,一覧表!$C$3:$W$123,9,FALSE)</f>
        <v>R2～R4</v>
      </c>
      <c r="L22" s="15">
        <f>VLOOKUP($C22,一覧表!$C$3:$W$123,10,FALSE)</f>
        <v>10378</v>
      </c>
      <c r="M22" s="15">
        <f>VLOOKUP($C22,一覧表!$C$3:$W$123,11,FALSE)</f>
        <v>10070</v>
      </c>
      <c r="N22" s="27">
        <f>VLOOKUP($C22,一覧表!$C$3:$W$123,12,FALSE)</f>
        <v>2.9678165349778376E-2</v>
      </c>
      <c r="O22" s="15">
        <f>VLOOKUP($C22,一覧表!$C$3:$W$123,13,FALSE)</f>
        <v>12007</v>
      </c>
      <c r="P22" s="27">
        <f>VLOOKUP($C22,一覧表!$C$3:$W$123,14,FALSE)</f>
        <v>-0.15696666024282135</v>
      </c>
      <c r="Q22" s="7" t="str">
        <f>VLOOKUP($C22,一覧表!$C$3:$W$123,15,FALSE)</f>
        <v>-</v>
      </c>
      <c r="R22" s="7" t="str">
        <f>VLOOKUP($C22,一覧表!$C$3:$W$123,16,FALSE)</f>
        <v>-</v>
      </c>
      <c r="S22" s="27" t="str">
        <f>VLOOKUP($C22,一覧表!$C$3:$W$123,17,FALSE)</f>
        <v>-</v>
      </c>
      <c r="T22" s="7" t="str">
        <f>VLOOKUP($C22,一覧表!$C$3:$W$123,18,FALSE)</f>
        <v>-</v>
      </c>
      <c r="U22" s="27" t="str">
        <f>VLOOKUP($C22,一覧表!$C$3:$W$123,19,FALSE)</f>
        <v>-</v>
      </c>
      <c r="V22" s="7" t="str">
        <f>VLOOKUP($C22,一覧表!$C$3:$W$123,20,FALSE)</f>
        <v>①施設の効率化運転によるエネルギー使用量の削減　②空調、照明、給排気設備の省エネ運転　③デマンド監視装置による電力量の管理　④環境教育の一環として、約1826人の施設見学者にごみ減量化・リサイクル等の広報を行った。</v>
      </c>
      <c r="W22" s="140"/>
      <c r="X22" s="28"/>
      <c r="Y22" s="28"/>
      <c r="Z22" s="28"/>
      <c r="AA22" s="28"/>
      <c r="AB22" s="28"/>
      <c r="AC22" s="28"/>
    </row>
    <row r="23" spans="1:29" ht="35.25" customHeight="1">
      <c r="A23" s="5"/>
      <c r="B23" s="202" t="s">
        <v>317</v>
      </c>
      <c r="C23" s="202"/>
      <c r="D23" s="202"/>
      <c r="E23" s="202"/>
      <c r="F23" s="202"/>
      <c r="G23" s="202"/>
      <c r="H23" s="202"/>
      <c r="I23" s="202"/>
      <c r="J23" s="202"/>
      <c r="K23" s="25"/>
      <c r="L23" s="154">
        <f>SUM(L3:L22)</f>
        <v>399835.2</v>
      </c>
      <c r="M23" s="99">
        <f>SUM(M3:M22)</f>
        <v>344377.8</v>
      </c>
      <c r="N23" s="10">
        <f>+(L23-M23)/L23</f>
        <v>0.13870064466560228</v>
      </c>
      <c r="O23" s="154">
        <f>SUM(O3:O22)</f>
        <v>337528.8</v>
      </c>
      <c r="P23" s="11">
        <f t="shared" ref="P23" si="2">+(L23-O23)/L23</f>
        <v>0.15583020204324186</v>
      </c>
      <c r="Q23" s="23"/>
      <c r="R23" s="23"/>
      <c r="S23" s="19"/>
      <c r="T23" s="26"/>
      <c r="U23" s="27"/>
      <c r="V23" s="7"/>
    </row>
    <row r="24" spans="1:29" ht="35.25" customHeight="1">
      <c r="A24" s="5"/>
    </row>
    <row r="25" spans="1:29" ht="35.25" customHeight="1">
      <c r="A25" s="5"/>
    </row>
    <row r="26" spans="1:29">
      <c r="A26" s="5"/>
      <c r="T26" s="31"/>
    </row>
    <row r="27" spans="1:29" ht="23.25" customHeight="1">
      <c r="A27" s="5"/>
      <c r="T27" s="31"/>
    </row>
    <row r="28" spans="1:29" s="14" customFormat="1">
      <c r="A28" s="5"/>
      <c r="B28" s="28"/>
      <c r="C28" s="29"/>
      <c r="D28" s="1"/>
      <c r="E28" s="29"/>
      <c r="F28"/>
      <c r="G28"/>
      <c r="H28"/>
      <c r="I28"/>
      <c r="J28" s="30"/>
      <c r="K28"/>
      <c r="L28"/>
      <c r="M28"/>
      <c r="N28"/>
      <c r="O28"/>
      <c r="P28"/>
      <c r="Q28"/>
      <c r="R28"/>
      <c r="S28" s="31"/>
      <c r="T28" s="31"/>
      <c r="U28"/>
      <c r="V28" s="29"/>
    </row>
    <row r="29" spans="1:29" ht="21" customHeight="1">
      <c r="A29" s="5"/>
    </row>
    <row r="30" spans="1:29" ht="58.5" customHeight="1">
      <c r="A30" s="5"/>
    </row>
    <row r="31" spans="1:29" ht="41.25" customHeight="1">
      <c r="A31" s="5"/>
    </row>
    <row r="32" spans="1:29" ht="36.75" customHeight="1">
      <c r="A32" s="5"/>
    </row>
    <row r="33" spans="1:29" ht="33" customHeight="1">
      <c r="A33" s="5"/>
    </row>
    <row r="34" spans="1:29" ht="41.25" customHeight="1">
      <c r="A34" s="5"/>
    </row>
    <row r="35" spans="1:29">
      <c r="A35" s="5"/>
    </row>
    <row r="36" spans="1:29" ht="27.75" customHeight="1">
      <c r="A36" s="5"/>
    </row>
    <row r="37" spans="1:29">
      <c r="A37" s="5"/>
    </row>
    <row r="38" spans="1:29" ht="39" customHeight="1">
      <c r="A38" s="5"/>
    </row>
    <row r="39" spans="1:29" ht="39" customHeight="1">
      <c r="A39" s="5"/>
      <c r="W39" s="14"/>
      <c r="X39" s="14"/>
      <c r="Y39" s="14"/>
      <c r="Z39" s="14"/>
      <c r="AA39" s="14"/>
      <c r="AB39" s="14"/>
      <c r="AC39" s="14"/>
    </row>
    <row r="40" spans="1:29" ht="48.75" customHeight="1">
      <c r="A40" s="5"/>
    </row>
    <row r="41" spans="1:29" ht="50.25" customHeight="1">
      <c r="A41" s="5"/>
    </row>
    <row r="42" spans="1:29" ht="34.5" customHeight="1">
      <c r="A42" s="5"/>
    </row>
    <row r="43" spans="1:29" ht="36.75" customHeight="1">
      <c r="A43" s="5"/>
    </row>
    <row r="44" spans="1:29" ht="36.75" customHeight="1">
      <c r="A44" s="5"/>
    </row>
    <row r="45" spans="1:29">
      <c r="A45" s="5"/>
      <c r="W45" s="14"/>
      <c r="X45" s="14"/>
      <c r="Y45" s="14"/>
      <c r="Z45" s="14"/>
      <c r="AA45" s="14"/>
      <c r="AB45" s="14"/>
      <c r="AC45" s="14"/>
    </row>
    <row r="46" spans="1:29" ht="30.75" customHeight="1">
      <c r="A46" s="5"/>
    </row>
    <row r="47" spans="1:29" s="14" customFormat="1" ht="23.25" customHeight="1">
      <c r="A47" s="18"/>
      <c r="B47" s="28"/>
      <c r="C47" s="29"/>
      <c r="D47" s="1"/>
      <c r="E47" s="29"/>
      <c r="F47"/>
      <c r="G47"/>
      <c r="H47"/>
      <c r="I47"/>
      <c r="J47" s="30"/>
      <c r="K47"/>
      <c r="L47"/>
      <c r="M47"/>
      <c r="N47"/>
      <c r="O47"/>
      <c r="P47"/>
      <c r="Q47"/>
      <c r="R47"/>
      <c r="S47" s="31"/>
      <c r="T47"/>
      <c r="U47"/>
      <c r="V47" s="29"/>
    </row>
    <row r="48" spans="1:29">
      <c r="A48" s="5"/>
    </row>
    <row r="49" spans="1:29" ht="41.25" customHeight="1">
      <c r="A49" s="5"/>
      <c r="W49" s="14"/>
      <c r="X49" s="14"/>
      <c r="Y49" s="14"/>
      <c r="Z49" s="14"/>
      <c r="AA49" s="14"/>
      <c r="AB49" s="14"/>
      <c r="AC49" s="14"/>
    </row>
    <row r="50" spans="1:29" ht="27" customHeight="1">
      <c r="A50" s="5"/>
    </row>
    <row r="51" spans="1:29" ht="33" customHeight="1">
      <c r="A51" s="5"/>
    </row>
    <row r="52" spans="1:29">
      <c r="A52" s="5"/>
    </row>
    <row r="53" spans="1:29">
      <c r="A53" s="5"/>
    </row>
    <row r="54" spans="1:29" ht="24.75" customHeight="1">
      <c r="A54" s="5"/>
    </row>
    <row r="55" spans="1:29">
      <c r="A55" s="5"/>
    </row>
    <row r="56" spans="1:29">
      <c r="A56" s="5"/>
    </row>
    <row r="57" spans="1:29" ht="29.25" customHeight="1">
      <c r="A57" s="5"/>
    </row>
    <row r="58" spans="1:29" ht="36.75" customHeight="1">
      <c r="A58" s="5"/>
    </row>
    <row r="59" spans="1:29" ht="39" customHeight="1">
      <c r="A59" s="5"/>
    </row>
    <row r="60" spans="1:29" ht="48" customHeight="1">
      <c r="A60" s="5"/>
    </row>
    <row r="61" spans="1:29" ht="34.5" customHeight="1">
      <c r="A61" s="5"/>
    </row>
    <row r="62" spans="1:29">
      <c r="A62" s="5"/>
    </row>
    <row r="63" spans="1:29">
      <c r="A63" s="5"/>
    </row>
    <row r="64" spans="1:29">
      <c r="A64" s="5"/>
    </row>
    <row r="65" spans="1:29">
      <c r="A65" s="5"/>
    </row>
    <row r="66" spans="1:29" ht="34.5" customHeight="1">
      <c r="A66" s="5"/>
    </row>
    <row r="67" spans="1:29" ht="33" customHeight="1">
      <c r="A67" s="5"/>
    </row>
    <row r="68" spans="1:29">
      <c r="A68" s="5"/>
    </row>
    <row r="69" spans="1:29" ht="41.25" customHeight="1">
      <c r="A69" s="18"/>
    </row>
    <row r="70" spans="1:29">
      <c r="A70" s="5"/>
      <c r="W70" s="14"/>
      <c r="X70" s="14"/>
      <c r="Y70" s="14"/>
      <c r="Z70" s="14"/>
      <c r="AA70" s="14"/>
      <c r="AB70" s="14"/>
      <c r="AC70" s="14"/>
    </row>
    <row r="71" spans="1:29" ht="33" customHeight="1"/>
    <row r="72" spans="1:29" ht="44.25" customHeight="1">
      <c r="A72" s="5"/>
    </row>
    <row r="73" spans="1:29" ht="27.75" customHeight="1">
      <c r="A73" s="5"/>
    </row>
    <row r="74" spans="1:29" ht="27" customHeight="1">
      <c r="A74" s="5"/>
    </row>
    <row r="76" spans="1:29" ht="39" customHeight="1">
      <c r="A76" s="5"/>
    </row>
    <row r="77" spans="1:29" s="28" customFormat="1" ht="37.5" customHeight="1">
      <c r="A77" s="5"/>
      <c r="C77" s="29"/>
      <c r="D77" s="1"/>
      <c r="E77" s="29"/>
      <c r="F77"/>
      <c r="G77"/>
      <c r="H77"/>
      <c r="I77"/>
      <c r="J77" s="30"/>
      <c r="K77"/>
      <c r="L77"/>
      <c r="M77"/>
      <c r="N77"/>
      <c r="O77"/>
      <c r="P77"/>
      <c r="Q77"/>
      <c r="R77"/>
      <c r="S77" s="31"/>
      <c r="T77"/>
      <c r="U77"/>
      <c r="V77" s="29"/>
      <c r="W77"/>
      <c r="X77"/>
      <c r="Y77"/>
      <c r="Z77"/>
      <c r="AA77"/>
      <c r="AB77"/>
      <c r="AC77"/>
    </row>
    <row r="79" spans="1:29" s="28" customFormat="1">
      <c r="A79" s="5"/>
      <c r="C79" s="29"/>
      <c r="D79" s="1"/>
      <c r="E79" s="29"/>
      <c r="F79"/>
      <c r="G79"/>
      <c r="H79"/>
      <c r="I79"/>
      <c r="J79" s="30"/>
      <c r="K79"/>
      <c r="L79"/>
      <c r="M79"/>
      <c r="N79"/>
      <c r="O79"/>
      <c r="P79"/>
      <c r="Q79"/>
      <c r="R79"/>
      <c r="S79" s="31"/>
      <c r="T79"/>
      <c r="U79"/>
      <c r="V79" s="29"/>
      <c r="W79"/>
      <c r="X79"/>
      <c r="Y79"/>
      <c r="Z79"/>
      <c r="AA79"/>
      <c r="AB79"/>
      <c r="AC79"/>
    </row>
    <row r="80" spans="1:29" s="28" customFormat="1">
      <c r="A80" s="5"/>
      <c r="C80" s="29"/>
      <c r="D80" s="1"/>
      <c r="E80" s="29"/>
      <c r="F80"/>
      <c r="G80"/>
      <c r="H80"/>
      <c r="I80"/>
      <c r="J80" s="30"/>
      <c r="K80"/>
      <c r="L80"/>
      <c r="M80"/>
      <c r="N80"/>
      <c r="O80"/>
      <c r="P80"/>
      <c r="Q80"/>
      <c r="R80"/>
      <c r="S80" s="31"/>
      <c r="T80"/>
      <c r="U80"/>
      <c r="V80" s="29"/>
      <c r="W80"/>
      <c r="X80"/>
      <c r="Y80"/>
      <c r="Z80"/>
      <c r="AA80"/>
      <c r="AB80"/>
      <c r="AC80"/>
    </row>
    <row r="81" spans="1:29" s="28" customFormat="1" ht="39" customHeight="1">
      <c r="A81" s="5"/>
      <c r="C81" s="29"/>
      <c r="D81" s="1"/>
      <c r="E81" s="29"/>
      <c r="F81"/>
      <c r="G81"/>
      <c r="H81"/>
      <c r="I81"/>
      <c r="J81" s="30"/>
      <c r="K81"/>
      <c r="L81"/>
      <c r="M81"/>
      <c r="N81"/>
      <c r="O81"/>
      <c r="P81"/>
      <c r="Q81"/>
      <c r="R81"/>
      <c r="S81" s="31"/>
      <c r="T81"/>
      <c r="U81"/>
      <c r="V81" s="29"/>
      <c r="W81"/>
      <c r="X81"/>
      <c r="Y81"/>
      <c r="Z81"/>
      <c r="AA81"/>
      <c r="AB81"/>
      <c r="AC81"/>
    </row>
    <row r="82" spans="1:29" s="28" customFormat="1" ht="36.75" customHeight="1">
      <c r="A82" s="5"/>
      <c r="C82" s="29"/>
      <c r="D82" s="1"/>
      <c r="E82" s="29"/>
      <c r="F82"/>
      <c r="G82"/>
      <c r="H82"/>
      <c r="I82"/>
      <c r="J82" s="30"/>
      <c r="K82"/>
      <c r="L82"/>
      <c r="M82"/>
      <c r="N82"/>
      <c r="O82"/>
      <c r="P82"/>
      <c r="Q82"/>
      <c r="R82"/>
      <c r="S82" s="31"/>
      <c r="T82"/>
      <c r="U82"/>
      <c r="V82" s="29"/>
      <c r="W82"/>
      <c r="X82"/>
      <c r="Y82"/>
      <c r="Z82"/>
      <c r="AA82"/>
      <c r="AB82"/>
      <c r="AC82"/>
    </row>
    <row r="83" spans="1:29" s="28" customFormat="1" ht="21.75" customHeight="1">
      <c r="A83" s="18"/>
      <c r="C83" s="29"/>
      <c r="D83" s="1"/>
      <c r="E83" s="29"/>
      <c r="F83"/>
      <c r="G83"/>
      <c r="H83"/>
      <c r="I83"/>
      <c r="J83" s="30"/>
      <c r="K83"/>
      <c r="L83"/>
      <c r="M83"/>
      <c r="N83"/>
      <c r="O83"/>
      <c r="P83"/>
      <c r="Q83"/>
      <c r="R83"/>
      <c r="S83" s="31"/>
      <c r="T83"/>
      <c r="U83"/>
      <c r="V83" s="29"/>
      <c r="W83"/>
      <c r="X83"/>
      <c r="Y83"/>
      <c r="Z83"/>
      <c r="AA83"/>
      <c r="AB83"/>
      <c r="AC83"/>
    </row>
    <row r="84" spans="1:29" s="28" customFormat="1">
      <c r="A84" s="5"/>
      <c r="C84" s="29"/>
      <c r="D84" s="1"/>
      <c r="E84" s="29"/>
      <c r="F84"/>
      <c r="G84"/>
      <c r="H84"/>
      <c r="I84"/>
      <c r="J84" s="30"/>
      <c r="K84"/>
      <c r="L84"/>
      <c r="M84"/>
      <c r="N84"/>
      <c r="O84"/>
      <c r="P84"/>
      <c r="Q84"/>
      <c r="R84"/>
      <c r="S84" s="31"/>
      <c r="T84"/>
      <c r="U84"/>
      <c r="V84" s="29"/>
      <c r="W84"/>
      <c r="X84"/>
      <c r="Y84"/>
      <c r="Z84"/>
      <c r="AA84"/>
      <c r="AB84"/>
      <c r="AC84"/>
    </row>
    <row r="85" spans="1:29" s="28" customFormat="1" ht="36.75" customHeight="1">
      <c r="A85"/>
      <c r="C85" s="29"/>
      <c r="D85" s="1"/>
      <c r="E85" s="29"/>
      <c r="F85"/>
      <c r="G85"/>
      <c r="H85"/>
      <c r="I85"/>
      <c r="J85" s="30"/>
      <c r="K85"/>
      <c r="L85"/>
      <c r="M85"/>
      <c r="N85"/>
      <c r="O85"/>
      <c r="P85"/>
      <c r="Q85"/>
      <c r="R85"/>
      <c r="S85" s="31"/>
      <c r="T85"/>
      <c r="U85"/>
      <c r="V85" s="29"/>
      <c r="W85"/>
      <c r="X85"/>
      <c r="Y85"/>
      <c r="Z85"/>
      <c r="AA85"/>
      <c r="AB85"/>
      <c r="AC85"/>
    </row>
    <row r="86" spans="1:29" s="28" customFormat="1" ht="39" customHeight="1">
      <c r="A86" s="5"/>
      <c r="C86" s="29"/>
      <c r="D86" s="1"/>
      <c r="E86" s="29"/>
      <c r="F86"/>
      <c r="G86"/>
      <c r="H86"/>
      <c r="I86"/>
      <c r="J86" s="30"/>
      <c r="K86"/>
      <c r="L86"/>
      <c r="M86"/>
      <c r="N86"/>
      <c r="O86"/>
      <c r="P86"/>
      <c r="Q86"/>
      <c r="R86"/>
      <c r="S86" s="31"/>
      <c r="T86"/>
      <c r="U86"/>
      <c r="V86" s="29"/>
      <c r="W86"/>
      <c r="X86"/>
      <c r="Y86"/>
      <c r="Z86"/>
      <c r="AA86"/>
      <c r="AB86"/>
      <c r="AC86"/>
    </row>
    <row r="87" spans="1:29" s="28" customFormat="1" ht="56.25" customHeight="1">
      <c r="A87" s="5"/>
      <c r="C87" s="29"/>
      <c r="D87" s="1"/>
      <c r="E87" s="29"/>
      <c r="F87"/>
      <c r="G87"/>
      <c r="H87"/>
      <c r="I87"/>
      <c r="J87" s="30"/>
      <c r="K87"/>
      <c r="L87"/>
      <c r="M87"/>
      <c r="N87"/>
      <c r="O87"/>
      <c r="P87"/>
      <c r="Q87"/>
      <c r="R87"/>
      <c r="S87" s="31"/>
      <c r="T87"/>
      <c r="U87"/>
      <c r="V87" s="29"/>
      <c r="W87"/>
      <c r="X87"/>
      <c r="Y87"/>
      <c r="Z87"/>
      <c r="AA87"/>
      <c r="AB87"/>
      <c r="AC87"/>
    </row>
    <row r="89" spans="1:29" s="28" customFormat="1" ht="25.5" customHeight="1">
      <c r="A89" s="5"/>
      <c r="C89" s="29"/>
      <c r="D89" s="1"/>
      <c r="E89" s="29"/>
      <c r="F89"/>
      <c r="G89"/>
      <c r="H89"/>
      <c r="I89"/>
      <c r="J89" s="30"/>
      <c r="K89"/>
      <c r="L89"/>
      <c r="M89"/>
      <c r="N89"/>
      <c r="O89"/>
      <c r="P89"/>
      <c r="Q89"/>
      <c r="R89"/>
      <c r="S89" s="31"/>
      <c r="T89"/>
      <c r="U89"/>
      <c r="V89" s="29"/>
      <c r="W89"/>
      <c r="X89"/>
      <c r="Y89"/>
      <c r="Z89"/>
      <c r="AA89"/>
      <c r="AB89"/>
      <c r="AC89"/>
    </row>
    <row r="90" spans="1:29" s="28" customFormat="1" ht="63.75" customHeight="1">
      <c r="A90" s="5"/>
      <c r="C90" s="29"/>
      <c r="D90" s="1"/>
      <c r="E90" s="29"/>
      <c r="F90"/>
      <c r="G90"/>
      <c r="H90"/>
      <c r="I90"/>
      <c r="J90" s="30"/>
      <c r="K90"/>
      <c r="L90"/>
      <c r="M90"/>
      <c r="N90"/>
      <c r="O90"/>
      <c r="P90"/>
      <c r="Q90"/>
      <c r="R90"/>
      <c r="S90" s="31"/>
      <c r="T90"/>
      <c r="U90"/>
      <c r="V90" s="29"/>
      <c r="W90"/>
      <c r="X90"/>
      <c r="Y90"/>
      <c r="Z90"/>
      <c r="AA90"/>
      <c r="AB90"/>
      <c r="AC90"/>
    </row>
    <row r="91" spans="1:29" s="28" customFormat="1" ht="34.5" customHeight="1">
      <c r="A91" s="5"/>
      <c r="C91" s="29"/>
      <c r="D91" s="1"/>
      <c r="E91" s="29"/>
      <c r="F91"/>
      <c r="G91"/>
      <c r="H91"/>
      <c r="I91"/>
      <c r="J91" s="30"/>
      <c r="K91"/>
      <c r="L91"/>
      <c r="M91"/>
      <c r="N91"/>
      <c r="O91"/>
      <c r="P91"/>
      <c r="Q91"/>
      <c r="R91"/>
      <c r="S91" s="31"/>
      <c r="T91"/>
      <c r="U91"/>
      <c r="V91" s="29"/>
      <c r="W91"/>
      <c r="X91"/>
      <c r="Y91"/>
      <c r="Z91"/>
      <c r="AA91"/>
      <c r="AB91"/>
      <c r="AC91"/>
    </row>
    <row r="92" spans="1:29" s="28" customFormat="1">
      <c r="A92" s="5"/>
      <c r="C92" s="29"/>
      <c r="D92" s="1"/>
      <c r="E92" s="29"/>
      <c r="F92"/>
      <c r="G92"/>
      <c r="H92"/>
      <c r="I92"/>
      <c r="J92" s="30"/>
      <c r="K92"/>
      <c r="L92"/>
      <c r="M92"/>
      <c r="N92"/>
      <c r="O92"/>
      <c r="P92"/>
      <c r="Q92"/>
      <c r="R92"/>
      <c r="S92" s="31"/>
      <c r="T92"/>
      <c r="U92"/>
      <c r="V92" s="29"/>
      <c r="W92"/>
      <c r="X92"/>
      <c r="Y92"/>
      <c r="Z92"/>
      <c r="AA92"/>
      <c r="AB92"/>
      <c r="AC92"/>
    </row>
    <row r="93" spans="1:29" s="28" customFormat="1">
      <c r="A93" s="5"/>
      <c r="C93" s="29"/>
      <c r="D93" s="1"/>
      <c r="E93" s="29"/>
      <c r="F93"/>
      <c r="G93"/>
      <c r="H93"/>
      <c r="I93"/>
      <c r="J93" s="30"/>
      <c r="K93"/>
      <c r="L93"/>
      <c r="M93"/>
      <c r="N93"/>
      <c r="O93"/>
      <c r="P93"/>
      <c r="Q93"/>
      <c r="R93"/>
      <c r="S93" s="31"/>
      <c r="T93"/>
      <c r="U93"/>
      <c r="V93" s="29"/>
      <c r="W93"/>
      <c r="X93"/>
      <c r="Y93"/>
      <c r="Z93"/>
      <c r="AA93"/>
      <c r="AB93"/>
      <c r="AC93"/>
    </row>
    <row r="94" spans="1:29" s="28" customFormat="1">
      <c r="A94" s="5"/>
      <c r="C94" s="29"/>
      <c r="D94" s="1"/>
      <c r="E94" s="29"/>
      <c r="F94"/>
      <c r="G94"/>
      <c r="H94"/>
      <c r="I94"/>
      <c r="J94" s="30"/>
      <c r="K94"/>
      <c r="L94"/>
      <c r="M94"/>
      <c r="N94"/>
      <c r="O94"/>
      <c r="P94"/>
      <c r="Q94"/>
      <c r="R94"/>
      <c r="S94" s="31"/>
      <c r="T94"/>
      <c r="U94"/>
      <c r="V94" s="29"/>
      <c r="W94"/>
      <c r="X94"/>
      <c r="Y94"/>
      <c r="Z94"/>
      <c r="AA94"/>
      <c r="AB94"/>
      <c r="AC94"/>
    </row>
    <row r="95" spans="1:29" s="28" customFormat="1" ht="34.5" customHeight="1">
      <c r="A95"/>
      <c r="C95" s="29"/>
      <c r="D95" s="1"/>
      <c r="E95" s="29"/>
      <c r="F95"/>
      <c r="G95"/>
      <c r="H95"/>
      <c r="I95"/>
      <c r="J95" s="30"/>
      <c r="K95"/>
      <c r="L95"/>
      <c r="M95"/>
      <c r="N95"/>
      <c r="O95"/>
      <c r="P95"/>
      <c r="Q95"/>
      <c r="R95"/>
      <c r="S95" s="31"/>
      <c r="T95"/>
      <c r="U95"/>
      <c r="V95" s="29"/>
      <c r="W95"/>
      <c r="X95"/>
      <c r="Y95"/>
      <c r="Z95"/>
      <c r="AA95"/>
      <c r="AB95"/>
      <c r="AC95"/>
    </row>
    <row r="96" spans="1:29" s="28" customFormat="1" ht="36.75" customHeight="1">
      <c r="A96" s="5"/>
      <c r="C96" s="29"/>
      <c r="D96" s="1"/>
      <c r="E96" s="29"/>
      <c r="F96"/>
      <c r="G96"/>
      <c r="H96"/>
      <c r="I96"/>
      <c r="J96" s="30"/>
      <c r="K96"/>
      <c r="L96"/>
      <c r="M96"/>
      <c r="N96"/>
      <c r="O96"/>
      <c r="P96"/>
      <c r="Q96"/>
      <c r="R96"/>
      <c r="S96" s="31"/>
      <c r="T96"/>
      <c r="U96"/>
      <c r="V96" s="29"/>
      <c r="W96"/>
      <c r="X96"/>
      <c r="Y96"/>
      <c r="Z96"/>
      <c r="AA96"/>
      <c r="AB96"/>
      <c r="AC96"/>
    </row>
    <row r="97" spans="1:29" s="28" customFormat="1" ht="19.5" customHeight="1">
      <c r="A97" s="5"/>
      <c r="C97" s="29"/>
      <c r="D97" s="1"/>
      <c r="E97" s="29"/>
      <c r="F97"/>
      <c r="G97"/>
      <c r="H97"/>
      <c r="I97"/>
      <c r="J97" s="30"/>
      <c r="K97"/>
      <c r="L97"/>
      <c r="M97"/>
      <c r="N97"/>
      <c r="O97"/>
      <c r="P97"/>
      <c r="Q97"/>
      <c r="R97"/>
      <c r="S97" s="31"/>
      <c r="T97"/>
      <c r="U97"/>
      <c r="V97" s="29"/>
      <c r="W97"/>
      <c r="X97"/>
      <c r="Y97"/>
      <c r="Z97"/>
      <c r="AA97"/>
      <c r="AB97"/>
      <c r="AC97"/>
    </row>
    <row r="98" spans="1:29" s="28" customFormat="1" ht="33" customHeight="1">
      <c r="A98" s="5"/>
      <c r="C98" s="29"/>
      <c r="D98" s="1"/>
      <c r="E98" s="29"/>
      <c r="F98"/>
      <c r="G98"/>
      <c r="H98"/>
      <c r="I98"/>
      <c r="J98" s="30"/>
      <c r="K98"/>
      <c r="L98"/>
      <c r="M98"/>
      <c r="N98"/>
      <c r="O98"/>
      <c r="P98"/>
      <c r="Q98"/>
      <c r="R98"/>
      <c r="S98" s="31"/>
      <c r="T98"/>
      <c r="U98"/>
      <c r="V98" s="29"/>
      <c r="W98"/>
      <c r="X98"/>
      <c r="Y98"/>
      <c r="Z98"/>
      <c r="AA98"/>
      <c r="AB98"/>
      <c r="AC98"/>
    </row>
    <row r="99" spans="1:29" s="28" customFormat="1" ht="42.75" customHeight="1">
      <c r="A99" s="5"/>
      <c r="C99" s="29"/>
      <c r="D99" s="1"/>
      <c r="E99" s="29"/>
      <c r="F99"/>
      <c r="G99"/>
      <c r="H99"/>
      <c r="I99"/>
      <c r="J99" s="30"/>
      <c r="K99"/>
      <c r="L99"/>
      <c r="M99"/>
      <c r="N99"/>
      <c r="O99"/>
      <c r="P99"/>
      <c r="Q99"/>
      <c r="R99"/>
      <c r="S99" s="31"/>
      <c r="T99"/>
      <c r="U99"/>
      <c r="V99" s="29"/>
      <c r="W99"/>
      <c r="X99"/>
      <c r="Y99"/>
      <c r="Z99"/>
      <c r="AA99"/>
      <c r="AB99"/>
      <c r="AC99"/>
    </row>
    <row r="100" spans="1:29" s="28" customFormat="1">
      <c r="A100" s="5"/>
      <c r="C100" s="29"/>
      <c r="D100" s="1"/>
      <c r="E100" s="29"/>
      <c r="F100"/>
      <c r="G100"/>
      <c r="H100"/>
      <c r="I100"/>
      <c r="J100" s="30"/>
      <c r="K100"/>
      <c r="L100"/>
      <c r="M100"/>
      <c r="N100"/>
      <c r="O100"/>
      <c r="P100"/>
      <c r="Q100"/>
      <c r="R100"/>
      <c r="S100" s="31"/>
      <c r="T100"/>
      <c r="U100"/>
      <c r="V100" s="29"/>
      <c r="W100"/>
      <c r="X100"/>
      <c r="Y100"/>
      <c r="Z100"/>
      <c r="AA100"/>
      <c r="AB100"/>
      <c r="AC100"/>
    </row>
    <row r="101" spans="1:29" s="28" customFormat="1">
      <c r="A101" s="5"/>
      <c r="C101" s="29"/>
      <c r="D101" s="1"/>
      <c r="E101" s="29"/>
      <c r="F101"/>
      <c r="G101"/>
      <c r="H101"/>
      <c r="I101"/>
      <c r="J101" s="30"/>
      <c r="K101"/>
      <c r="L101"/>
      <c r="M101"/>
      <c r="N101"/>
      <c r="O101"/>
      <c r="P101"/>
      <c r="Q101"/>
      <c r="R101"/>
      <c r="S101" s="31"/>
      <c r="T101"/>
      <c r="U101"/>
      <c r="V101" s="29"/>
      <c r="W101"/>
      <c r="X101"/>
      <c r="Y101"/>
      <c r="Z101"/>
      <c r="AA101"/>
      <c r="AB101"/>
      <c r="AC101"/>
    </row>
    <row r="102" spans="1:29" s="28" customFormat="1">
      <c r="A102" s="5"/>
      <c r="C102" s="29"/>
      <c r="D102" s="1"/>
      <c r="E102" s="29"/>
      <c r="F102"/>
      <c r="G102"/>
      <c r="H102"/>
      <c r="I102"/>
      <c r="J102" s="30"/>
      <c r="K102"/>
      <c r="L102"/>
      <c r="M102"/>
      <c r="N102"/>
      <c r="O102"/>
      <c r="P102"/>
      <c r="Q102"/>
      <c r="R102"/>
      <c r="S102" s="31"/>
      <c r="T102"/>
      <c r="U102"/>
      <c r="V102" s="29"/>
      <c r="W102"/>
      <c r="X102"/>
      <c r="Y102"/>
      <c r="Z102"/>
      <c r="AA102"/>
      <c r="AB102"/>
      <c r="AC102"/>
    </row>
    <row r="103" spans="1:29" s="28" customFormat="1" ht="68.25" customHeight="1">
      <c r="A103"/>
      <c r="C103" s="29"/>
      <c r="D103" s="1"/>
      <c r="E103" s="29"/>
      <c r="F103"/>
      <c r="G103"/>
      <c r="H103"/>
      <c r="I103"/>
      <c r="J103" s="30"/>
      <c r="K103"/>
      <c r="L103"/>
      <c r="M103"/>
      <c r="N103"/>
      <c r="O103"/>
      <c r="P103"/>
      <c r="Q103"/>
      <c r="R103"/>
      <c r="S103" s="31"/>
      <c r="T103"/>
      <c r="U103"/>
      <c r="V103" s="29"/>
      <c r="W103"/>
      <c r="X103"/>
      <c r="Y103"/>
      <c r="Z103"/>
      <c r="AA103"/>
      <c r="AB103"/>
      <c r="AC103"/>
    </row>
  </sheetData>
  <autoFilter ref="B1:V23" xr:uid="{00000000-0009-0000-0000-00000C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11:AC22">
    <sortCondition ref="I11:I22"/>
  </sortState>
  <mergeCells count="11">
    <mergeCell ref="K1:K2"/>
    <mergeCell ref="L1:P1"/>
    <mergeCell ref="Q1:U1"/>
    <mergeCell ref="V1:V2"/>
    <mergeCell ref="B23:J23"/>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1" fitToHeight="15" orientation="landscape" r:id="rId1"/>
  <headerFooter alignWithMargins="0">
    <oddHeader>&amp;L□温室効果ガス排出削減状況（令和２年度）&amp;R&amp;10&amp;A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C106"/>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6.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87.6" customHeight="1">
      <c r="A3" s="5" t="str">
        <f>W3</f>
        <v>総量目標達成</v>
      </c>
      <c r="B3" s="6">
        <v>1</v>
      </c>
      <c r="C3" s="32" t="s">
        <v>247</v>
      </c>
      <c r="D3" s="8" t="str">
        <f>VLOOKUP($C3,一覧表!$C$3:$W$123,2,FALSE)</f>
        <v>105-0001</v>
      </c>
      <c r="E3" s="7" t="str">
        <f>VLOOKUP($C3,一覧表!$C$3:$W$123,3,FALSE)</f>
        <v>東京都港区虎ノ門２－１０－１</v>
      </c>
      <c r="F3" s="7" t="str">
        <f>VLOOKUP($C3,一覧表!$C$3:$W$123,4,FALSE)</f>
        <v>上五島国家石油備蓄基地、福島国家石油ガス備蓄基地</v>
      </c>
      <c r="G3" s="7">
        <f>VLOOKUP($C3,一覧表!$C$3:$W$123,5,FALSE)</f>
        <v>0</v>
      </c>
      <c r="H3" s="7" t="str">
        <f>VLOOKUP($C3,一覧表!$C$3:$W$123,6,FALSE)</f>
        <v>（２備蓄基地）</v>
      </c>
      <c r="I3" s="7">
        <f>VLOOKUP($C3,一覧表!$C$3:$W$123,7,FALSE)</f>
        <v>99</v>
      </c>
      <c r="J3" s="7" t="str">
        <f>VLOOKUP($C3,一覧表!$C$3:$W$123,8,FALSE)</f>
        <v>石油、石油ガス及び金属鉱産物の備蓄に必要な業務等</v>
      </c>
      <c r="K3" s="7" t="str">
        <f>VLOOKUP($C3,一覧表!$C$3:$W$123,9,FALSE)</f>
        <v>H30～R2</v>
      </c>
      <c r="L3" s="15">
        <f>VLOOKUP($C3,一覧表!$C$3:$W$123,10,FALSE)</f>
        <v>7852.4</v>
      </c>
      <c r="M3" s="15">
        <f>VLOOKUP($C3,一覧表!$C$3:$W$123,11,FALSE)</f>
        <v>7133</v>
      </c>
      <c r="N3" s="27">
        <f>VLOOKUP($C3,一覧表!$C$3:$W$123,12,FALSE)</f>
        <v>9.1615302327950648E-2</v>
      </c>
      <c r="O3" s="15">
        <f>VLOOKUP($C3,一覧表!$C$3:$W$123,13,FALSE)</f>
        <v>3910</v>
      </c>
      <c r="P3" s="27">
        <f>VLOOKUP($C3,一覧表!$C$3:$W$123,14,FALSE)</f>
        <v>0.50206306352198049</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（福島国家石油ガス備蓄基地）①基地内道路灯他照明49灯をナトリウム灯からＬＥＤへ変更 
（上五島国家石油備蓄基地）①原油循環、ウェッティングの運転時間見直しによるＡ重油使用量削減　②室内外照明のＬＥＤ化</v>
      </c>
      <c r="W3" s="140" t="str">
        <f>VLOOKUP($C3,一覧表!$C$3:$W$123,21,FALSE)</f>
        <v>総量目標達成</v>
      </c>
    </row>
    <row r="4" spans="1:29" ht="45" customHeight="1">
      <c r="A4" s="5"/>
      <c r="B4" s="202" t="s">
        <v>317</v>
      </c>
      <c r="C4" s="202"/>
      <c r="D4" s="202"/>
      <c r="E4" s="202"/>
      <c r="F4" s="202"/>
      <c r="G4" s="202"/>
      <c r="H4" s="202"/>
      <c r="I4" s="202"/>
      <c r="J4" s="202"/>
      <c r="K4" s="25"/>
      <c r="L4" s="20">
        <f>L3</f>
        <v>7852.4</v>
      </c>
      <c r="M4" s="20">
        <f>M3</f>
        <v>7133</v>
      </c>
      <c r="N4" s="10">
        <f>+(L4-M4)/L4</f>
        <v>9.1615302327950648E-2</v>
      </c>
      <c r="O4" s="20">
        <f>O3</f>
        <v>3910</v>
      </c>
      <c r="P4" s="11">
        <f>+(L4-O4)/L4</f>
        <v>0.50206306352198049</v>
      </c>
      <c r="Q4" s="23"/>
      <c r="R4" s="23"/>
      <c r="S4" s="19"/>
      <c r="T4" s="26"/>
      <c r="U4" s="27"/>
      <c r="V4" s="7"/>
    </row>
    <row r="5" spans="1:29" ht="45" customHeight="1">
      <c r="A5" s="5"/>
      <c r="W5" s="14"/>
    </row>
    <row r="6" spans="1:29" ht="45" customHeight="1">
      <c r="A6" s="5"/>
      <c r="X6" s="14"/>
      <c r="Y6" s="14"/>
      <c r="Z6" s="14"/>
      <c r="AA6" s="14"/>
      <c r="AB6" s="14"/>
      <c r="AC6" s="14"/>
    </row>
    <row r="7" spans="1:29" ht="28.5" customHeight="1">
      <c r="A7" s="5"/>
      <c r="T7" s="31"/>
    </row>
    <row r="8" spans="1:29" ht="54" customHeight="1">
      <c r="A8" s="5"/>
      <c r="T8" s="31"/>
    </row>
    <row r="9" spans="1:29" ht="30.75" customHeight="1">
      <c r="A9" s="5"/>
      <c r="T9" s="31"/>
    </row>
    <row r="10" spans="1:29" ht="54" customHeight="1">
      <c r="A10" s="5"/>
    </row>
    <row r="11" spans="1:29">
      <c r="A11" s="5"/>
    </row>
    <row r="12" spans="1:29">
      <c r="A12" s="5"/>
      <c r="W12" s="14"/>
    </row>
    <row r="13" spans="1:29" ht="36.75" customHeight="1">
      <c r="A13" s="5"/>
      <c r="X13" s="14"/>
      <c r="Y13" s="14"/>
      <c r="Z13" s="14"/>
      <c r="AA13" s="14"/>
      <c r="AB13" s="14"/>
      <c r="AC13" s="14"/>
    </row>
    <row r="14" spans="1:29">
      <c r="A14" s="5"/>
    </row>
    <row r="15" spans="1:29" ht="37.5" customHeight="1">
      <c r="A15" s="5"/>
    </row>
    <row r="16" spans="1:29" ht="37.5" customHeight="1">
      <c r="A16" s="5"/>
    </row>
    <row r="17" spans="1:23" ht="36.75" customHeight="1">
      <c r="A17" s="5"/>
    </row>
    <row r="18" spans="1:23" ht="38.25" customHeight="1">
      <c r="A18" s="5"/>
    </row>
    <row r="19" spans="1:23" ht="35.25" customHeight="1">
      <c r="A19" s="5"/>
    </row>
    <row r="20" spans="1:23" ht="35.25" customHeight="1">
      <c r="A20" s="5"/>
    </row>
    <row r="21" spans="1:23" ht="50.25" customHeight="1">
      <c r="A21" s="5"/>
    </row>
    <row r="22" spans="1:23" ht="35.25" customHeight="1">
      <c r="A22" s="5"/>
    </row>
    <row r="23" spans="1:23" ht="50.25" customHeight="1">
      <c r="A23" s="5"/>
    </row>
    <row r="24" spans="1:23" ht="36.75" customHeight="1">
      <c r="A24" s="5"/>
    </row>
    <row r="25" spans="1:23" ht="35.25" customHeight="1">
      <c r="A25" s="5"/>
    </row>
    <row r="26" spans="1:23" ht="35.25" customHeight="1">
      <c r="A26" s="5"/>
    </row>
    <row r="27" spans="1:23" ht="35.25" customHeight="1">
      <c r="A27" s="5"/>
    </row>
    <row r="28" spans="1:23" ht="35.25" customHeight="1">
      <c r="A28" s="5"/>
    </row>
    <row r="29" spans="1:23">
      <c r="A29" s="5"/>
    </row>
    <row r="30" spans="1:23" ht="23.25" customHeight="1">
      <c r="A30" s="5"/>
      <c r="W30" s="14"/>
    </row>
    <row r="31" spans="1:23" s="14" customFormat="1">
      <c r="A31" s="5"/>
      <c r="B31" s="28"/>
      <c r="C31" s="29"/>
      <c r="D31" s="1"/>
      <c r="E31" s="29"/>
      <c r="F31"/>
      <c r="G31"/>
      <c r="H31"/>
      <c r="I31"/>
      <c r="J31" s="30"/>
      <c r="K31"/>
      <c r="L31"/>
      <c r="M31"/>
      <c r="N31"/>
      <c r="O31"/>
      <c r="P31"/>
      <c r="Q31"/>
      <c r="R31"/>
      <c r="S31" s="31"/>
      <c r="T31"/>
      <c r="U31"/>
      <c r="V31" s="29"/>
      <c r="W31"/>
    </row>
    <row r="32" spans="1:23" ht="21" customHeight="1">
      <c r="A32" s="5"/>
    </row>
    <row r="33" spans="1:29" ht="58.5" customHeight="1">
      <c r="A33" s="5"/>
    </row>
    <row r="34" spans="1:29" ht="41.25" customHeight="1">
      <c r="A34" s="5"/>
    </row>
    <row r="35" spans="1:29" ht="36.75" customHeight="1">
      <c r="A35" s="5"/>
    </row>
    <row r="36" spans="1:29" ht="33" customHeight="1">
      <c r="A36" s="5"/>
    </row>
    <row r="37" spans="1:29" ht="41.25" customHeight="1">
      <c r="A37" s="5"/>
    </row>
    <row r="38" spans="1:29">
      <c r="A38" s="5"/>
    </row>
    <row r="39" spans="1:29" ht="41.25" customHeight="1">
      <c r="A39" s="5"/>
    </row>
    <row r="40" spans="1:29">
      <c r="A40" s="5"/>
    </row>
    <row r="41" spans="1:29" ht="39" customHeight="1">
      <c r="A41" s="5"/>
      <c r="W41" s="14"/>
    </row>
    <row r="42" spans="1:29" ht="39" customHeight="1">
      <c r="A42" s="5"/>
      <c r="X42" s="14"/>
      <c r="Y42" s="14"/>
      <c r="Z42" s="14"/>
      <c r="AA42" s="14"/>
      <c r="AB42" s="14"/>
      <c r="AC42" s="14"/>
    </row>
    <row r="43" spans="1:29" ht="48.75" customHeight="1">
      <c r="A43" s="5"/>
    </row>
    <row r="44" spans="1:29" ht="50.25" customHeight="1">
      <c r="A44" s="5"/>
    </row>
    <row r="45" spans="1:29" ht="34.5" customHeight="1">
      <c r="A45" s="5"/>
    </row>
    <row r="46" spans="1:29" ht="36.75" customHeight="1">
      <c r="A46" s="5"/>
    </row>
    <row r="47" spans="1:29" ht="36.75" customHeight="1">
      <c r="A47" s="5"/>
      <c r="W47" s="14"/>
    </row>
    <row r="48" spans="1:29">
      <c r="A48" s="5"/>
      <c r="X48" s="14"/>
      <c r="Y48" s="14"/>
      <c r="Z48" s="14"/>
      <c r="AA48" s="14"/>
      <c r="AB48" s="14"/>
      <c r="AC48" s="14"/>
    </row>
    <row r="49" spans="1:29" ht="30.75" customHeight="1">
      <c r="A49" s="5"/>
      <c r="W49" s="14"/>
    </row>
    <row r="50" spans="1:29" s="14" customFormat="1" ht="23.25" customHeight="1">
      <c r="A50" s="18"/>
      <c r="B50" s="28"/>
      <c r="C50" s="29"/>
      <c r="D50" s="1"/>
      <c r="E50" s="29"/>
      <c r="F50"/>
      <c r="G50"/>
      <c r="H50"/>
      <c r="I50"/>
      <c r="J50" s="30"/>
      <c r="K50"/>
      <c r="L50"/>
      <c r="M50"/>
      <c r="N50"/>
      <c r="O50"/>
      <c r="P50"/>
      <c r="Q50"/>
      <c r="R50"/>
      <c r="S50" s="31"/>
      <c r="T50"/>
      <c r="U50"/>
      <c r="V50" s="29"/>
      <c r="W50"/>
    </row>
    <row r="51" spans="1:29">
      <c r="A51" s="5"/>
      <c r="W51" s="14"/>
    </row>
    <row r="52" spans="1:29" ht="41.25" customHeight="1">
      <c r="A52" s="5"/>
      <c r="X52" s="14"/>
      <c r="Y52" s="14"/>
      <c r="Z52" s="14"/>
      <c r="AA52" s="14"/>
      <c r="AB52" s="14"/>
      <c r="AC52" s="14"/>
    </row>
    <row r="53" spans="1:29" ht="27" customHeight="1">
      <c r="A53" s="5"/>
    </row>
    <row r="54" spans="1:29" ht="33" customHeight="1">
      <c r="A54" s="5"/>
    </row>
    <row r="55" spans="1:29">
      <c r="A55" s="5"/>
    </row>
    <row r="56" spans="1:29">
      <c r="A56" s="5"/>
    </row>
    <row r="57" spans="1:29" ht="24.75" customHeight="1">
      <c r="A57" s="5"/>
    </row>
    <row r="58" spans="1:29">
      <c r="A58" s="5"/>
    </row>
    <row r="59" spans="1:29">
      <c r="A59" s="5"/>
    </row>
    <row r="60" spans="1:29" ht="29.25" customHeight="1">
      <c r="A60" s="5"/>
    </row>
    <row r="61" spans="1:29" ht="36.75" customHeight="1">
      <c r="A61" s="5"/>
    </row>
    <row r="62" spans="1:29" ht="39" customHeight="1">
      <c r="A62" s="5"/>
    </row>
    <row r="63" spans="1:29" ht="48" customHeight="1">
      <c r="A63" s="5"/>
    </row>
    <row r="64" spans="1:29" ht="34.5" customHeight="1">
      <c r="A64" s="5"/>
    </row>
    <row r="65" spans="1:29">
      <c r="A65" s="5"/>
    </row>
    <row r="66" spans="1:29">
      <c r="A66" s="5"/>
    </row>
    <row r="67" spans="1:29">
      <c r="A67" s="5"/>
    </row>
    <row r="68" spans="1:29">
      <c r="A68" s="5"/>
    </row>
    <row r="69" spans="1:29" ht="34.5" customHeight="1">
      <c r="A69" s="5"/>
    </row>
    <row r="70" spans="1:29" ht="33" customHeight="1">
      <c r="A70" s="5"/>
    </row>
    <row r="71" spans="1:29">
      <c r="A71" s="5"/>
    </row>
    <row r="72" spans="1:29" ht="41.25" customHeight="1">
      <c r="A72" s="18"/>
      <c r="W72" s="14"/>
    </row>
    <row r="73" spans="1:29">
      <c r="A73" s="5"/>
      <c r="X73" s="14"/>
      <c r="Y73" s="14"/>
      <c r="Z73" s="14"/>
      <c r="AA73" s="14"/>
      <c r="AB73" s="14"/>
      <c r="AC73" s="14"/>
    </row>
    <row r="74" spans="1:29" ht="33" customHeight="1"/>
    <row r="75" spans="1:29" ht="44.25" customHeight="1">
      <c r="A75" s="5"/>
    </row>
    <row r="76" spans="1:29" ht="27.75" customHeight="1">
      <c r="A76" s="5"/>
    </row>
    <row r="77" spans="1:29" ht="27" customHeight="1">
      <c r="A77" s="5"/>
    </row>
    <row r="79" spans="1:29" ht="39" customHeight="1">
      <c r="A79" s="5"/>
    </row>
    <row r="80" spans="1:29"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4" xr:uid="{00000000-0009-0000-0000-00000D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6"/>
  <sheetViews>
    <sheetView zoomScaleNormal="100" workbookViewId="0"/>
  </sheetViews>
  <sheetFormatPr defaultRowHeight="13.5"/>
  <cols>
    <col min="1" max="1" width="23" customWidth="1"/>
    <col min="2" max="4" width="10.625" customWidth="1"/>
    <col min="5" max="5" width="19.25" customWidth="1"/>
    <col min="6" max="6" width="10.625" customWidth="1"/>
    <col min="7" max="7" width="15" customWidth="1"/>
  </cols>
  <sheetData>
    <row r="1" spans="1:8">
      <c r="H1" s="34" t="s">
        <v>319</v>
      </c>
    </row>
    <row r="2" spans="1:8">
      <c r="A2" t="s">
        <v>431</v>
      </c>
      <c r="D2" t="s">
        <v>383</v>
      </c>
    </row>
    <row r="4" spans="1:8">
      <c r="A4" s="243" t="s">
        <v>433</v>
      </c>
      <c r="B4" s="79" t="s">
        <v>10</v>
      </c>
      <c r="C4" s="245" t="s">
        <v>328</v>
      </c>
      <c r="D4" s="246"/>
      <c r="E4" s="245" t="s">
        <v>322</v>
      </c>
      <c r="F4" s="246"/>
    </row>
    <row r="5" spans="1:8">
      <c r="A5" s="244"/>
      <c r="B5" s="75" t="s">
        <v>776</v>
      </c>
      <c r="C5" s="75" t="s">
        <v>777</v>
      </c>
      <c r="D5" s="95" t="s">
        <v>329</v>
      </c>
      <c r="E5" s="75" t="s">
        <v>778</v>
      </c>
      <c r="F5" s="95" t="s">
        <v>330</v>
      </c>
      <c r="G5" s="81"/>
    </row>
    <row r="6" spans="1:8">
      <c r="A6" s="84" t="s">
        <v>432</v>
      </c>
      <c r="B6" s="65">
        <v>100.9</v>
      </c>
      <c r="C6" s="65">
        <v>95.8</v>
      </c>
      <c r="D6" s="74">
        <f>(B6-C6)/B6</f>
        <v>5.0545094152626445E-2</v>
      </c>
      <c r="E6" s="65">
        <v>108.7</v>
      </c>
      <c r="F6" s="27">
        <f>(B6-E6)/B6</f>
        <v>-7.7304261645193231E-2</v>
      </c>
      <c r="G6" s="41"/>
    </row>
    <row r="7" spans="1:8">
      <c r="A7" s="84" t="s">
        <v>434</v>
      </c>
      <c r="B7" s="65">
        <v>201</v>
      </c>
      <c r="C7" s="65">
        <v>180.9</v>
      </c>
      <c r="D7" s="74">
        <f t="shared" ref="D7:D18" si="0">(B7-C7)/B7</f>
        <v>9.9999999999999978E-2</v>
      </c>
      <c r="E7" s="65">
        <v>212.5</v>
      </c>
      <c r="F7" s="27">
        <f t="shared" ref="F7:F18" si="1">(B7-E7)/B7</f>
        <v>-5.721393034825871E-2</v>
      </c>
      <c r="G7" s="41"/>
    </row>
    <row r="8" spans="1:8">
      <c r="A8" s="84" t="s">
        <v>435</v>
      </c>
      <c r="B8" s="65">
        <v>193.7</v>
      </c>
      <c r="C8" s="65">
        <v>184</v>
      </c>
      <c r="D8" s="74">
        <f t="shared" si="0"/>
        <v>5.0077439339184251E-2</v>
      </c>
      <c r="E8" s="65">
        <v>212.5</v>
      </c>
      <c r="F8" s="27">
        <f t="shared" si="1"/>
        <v>-9.7057305110996445E-2</v>
      </c>
      <c r="G8" s="41"/>
    </row>
    <row r="9" spans="1:8">
      <c r="A9" s="84" t="s">
        <v>436</v>
      </c>
      <c r="B9" s="65">
        <v>159.5</v>
      </c>
      <c r="C9" s="65">
        <v>151.5</v>
      </c>
      <c r="D9" s="74">
        <f t="shared" si="0"/>
        <v>5.0156739811912224E-2</v>
      </c>
      <c r="E9" s="65">
        <v>177</v>
      </c>
      <c r="F9" s="27">
        <f t="shared" si="1"/>
        <v>-0.109717868338558</v>
      </c>
      <c r="G9" s="41"/>
    </row>
    <row r="10" spans="1:8">
      <c r="A10" s="84" t="s">
        <v>437</v>
      </c>
      <c r="B10" s="65">
        <v>249</v>
      </c>
      <c r="C10" s="65">
        <v>236.5</v>
      </c>
      <c r="D10" s="74">
        <f t="shared" si="0"/>
        <v>5.0200803212851405E-2</v>
      </c>
      <c r="E10" s="65">
        <v>273.89999999999998</v>
      </c>
      <c r="F10" s="27">
        <f t="shared" si="1"/>
        <v>-9.9999999999999908E-2</v>
      </c>
      <c r="G10" s="41"/>
    </row>
    <row r="11" spans="1:8">
      <c r="A11" s="84" t="s">
        <v>438</v>
      </c>
      <c r="B11" s="65">
        <v>145.4</v>
      </c>
      <c r="C11" s="65">
        <v>138.1</v>
      </c>
      <c r="D11" s="74">
        <f t="shared" si="0"/>
        <v>5.0206327372764863E-2</v>
      </c>
      <c r="E11" s="65">
        <v>160.69999999999999</v>
      </c>
      <c r="F11" s="27">
        <f t="shared" si="1"/>
        <v>-0.10522696011004114</v>
      </c>
      <c r="G11" s="41"/>
    </row>
    <row r="12" spans="1:8">
      <c r="A12" s="84" t="s">
        <v>439</v>
      </c>
      <c r="B12" s="65">
        <v>274.3</v>
      </c>
      <c r="C12" s="65">
        <v>246.8</v>
      </c>
      <c r="D12" s="74">
        <f t="shared" si="0"/>
        <v>0.1002551950419249</v>
      </c>
      <c r="E12" s="65">
        <v>250.7</v>
      </c>
      <c r="F12" s="27">
        <f t="shared" si="1"/>
        <v>8.6037185563251989E-2</v>
      </c>
      <c r="G12" s="41"/>
    </row>
    <row r="13" spans="1:8">
      <c r="A13" s="84" t="s">
        <v>440</v>
      </c>
      <c r="B13" s="65">
        <v>226.7</v>
      </c>
      <c r="C13" s="65">
        <v>215.3</v>
      </c>
      <c r="D13" s="74">
        <f t="shared" si="0"/>
        <v>5.0286722540802728E-2</v>
      </c>
      <c r="E13" s="65">
        <v>252.1</v>
      </c>
      <c r="F13" s="27">
        <f t="shared" si="1"/>
        <v>-0.1120423467137186</v>
      </c>
      <c r="G13" s="41"/>
    </row>
    <row r="14" spans="1:8">
      <c r="A14" s="84" t="s">
        <v>441</v>
      </c>
      <c r="B14" s="65">
        <v>237.3</v>
      </c>
      <c r="C14" s="65">
        <v>213.5</v>
      </c>
      <c r="D14" s="74">
        <f t="shared" si="0"/>
        <v>0.1002949852507375</v>
      </c>
      <c r="E14" s="65">
        <v>250.5</v>
      </c>
      <c r="F14" s="27">
        <f t="shared" si="1"/>
        <v>-5.5625790139064428E-2</v>
      </c>
      <c r="G14" s="41"/>
    </row>
    <row r="15" spans="1:8">
      <c r="A15" s="84" t="s">
        <v>442</v>
      </c>
      <c r="B15" s="65">
        <v>276.7</v>
      </c>
      <c r="C15" s="65">
        <v>262.8</v>
      </c>
      <c r="D15" s="74">
        <f t="shared" si="0"/>
        <v>5.0234911456450947E-2</v>
      </c>
      <c r="E15" s="65">
        <v>304.60000000000002</v>
      </c>
      <c r="F15" s="27">
        <f t="shared" si="1"/>
        <v>-0.10083122515359608</v>
      </c>
      <c r="G15" s="41"/>
    </row>
    <row r="16" spans="1:8">
      <c r="A16" s="84" t="s">
        <v>443</v>
      </c>
      <c r="B16" s="65">
        <v>259.60000000000002</v>
      </c>
      <c r="C16" s="65">
        <v>246.6</v>
      </c>
      <c r="D16" s="74">
        <f t="shared" si="0"/>
        <v>5.0077041602465434E-2</v>
      </c>
      <c r="E16" s="65">
        <v>276.39999999999998</v>
      </c>
      <c r="F16" s="27">
        <f t="shared" si="1"/>
        <v>-6.471494607087809E-2</v>
      </c>
      <c r="G16" s="41"/>
    </row>
    <row r="17" spans="1:9">
      <c r="A17" s="84" t="s">
        <v>444</v>
      </c>
      <c r="B17" s="65">
        <v>332</v>
      </c>
      <c r="C17" s="65">
        <v>315.39999999999998</v>
      </c>
      <c r="D17" s="74">
        <f t="shared" si="0"/>
        <v>5.0000000000000065E-2</v>
      </c>
      <c r="E17" s="65">
        <v>298.3</v>
      </c>
      <c r="F17" s="27">
        <f t="shared" si="1"/>
        <v>0.10150602409638551</v>
      </c>
      <c r="G17" s="41"/>
    </row>
    <row r="18" spans="1:9">
      <c r="A18" s="84" t="s">
        <v>445</v>
      </c>
      <c r="B18" s="65">
        <v>204.3</v>
      </c>
      <c r="C18" s="65">
        <v>194</v>
      </c>
      <c r="D18" s="74">
        <f t="shared" si="0"/>
        <v>5.0416054821341219E-2</v>
      </c>
      <c r="E18" s="65">
        <v>225.7</v>
      </c>
      <c r="F18" s="27">
        <f t="shared" si="1"/>
        <v>-0.10474791972589317</v>
      </c>
      <c r="G18" s="41"/>
    </row>
    <row r="19" spans="1:9">
      <c r="A19" s="84" t="s">
        <v>446</v>
      </c>
      <c r="B19" s="65">
        <v>185.3</v>
      </c>
      <c r="C19" s="65">
        <v>176</v>
      </c>
      <c r="D19" s="74">
        <f t="shared" ref="D19:D22" si="2">(B19-C19)/B19</f>
        <v>5.0188882892606645E-2</v>
      </c>
      <c r="E19" s="65">
        <v>200.5</v>
      </c>
      <c r="F19" s="27">
        <f t="shared" ref="F19:F22" si="3">(B19-E19)/B19</f>
        <v>-8.2029141932002086E-2</v>
      </c>
      <c r="G19" s="41"/>
    </row>
    <row r="20" spans="1:9">
      <c r="A20" s="84" t="s">
        <v>447</v>
      </c>
      <c r="B20" s="65">
        <v>205.9</v>
      </c>
      <c r="C20" s="65">
        <v>195.6</v>
      </c>
      <c r="D20" s="74">
        <f t="shared" si="2"/>
        <v>5.0024283632831526E-2</v>
      </c>
      <c r="E20" s="65">
        <v>230.2</v>
      </c>
      <c r="F20" s="27">
        <f t="shared" si="3"/>
        <v>-0.11801845556095183</v>
      </c>
      <c r="G20" s="41"/>
    </row>
    <row r="21" spans="1:9">
      <c r="A21" s="84" t="s">
        <v>448</v>
      </c>
      <c r="B21" s="65">
        <v>227.7</v>
      </c>
      <c r="C21" s="65">
        <v>216.3</v>
      </c>
      <c r="D21" s="74">
        <f t="shared" si="2"/>
        <v>5.0065876152832575E-2</v>
      </c>
      <c r="E21" s="65">
        <v>243.7</v>
      </c>
      <c r="F21" s="27">
        <f t="shared" si="3"/>
        <v>-7.026789635485288E-2</v>
      </c>
      <c r="G21" s="41"/>
    </row>
    <row r="22" spans="1:9">
      <c r="A22" s="62" t="s">
        <v>317</v>
      </c>
      <c r="B22" s="65">
        <f>SUM(B6:B21)</f>
        <v>3479.3</v>
      </c>
      <c r="C22" s="65">
        <f>SUM(C6:C21)</f>
        <v>3269.1000000000004</v>
      </c>
      <c r="D22" s="74">
        <f t="shared" si="2"/>
        <v>6.0414451182709113E-2</v>
      </c>
      <c r="E22" s="65">
        <f>SUM(E6:E21)</f>
        <v>3677.9999999999995</v>
      </c>
      <c r="F22" s="27">
        <f t="shared" si="3"/>
        <v>-5.7109188629896633E-2</v>
      </c>
      <c r="G22" s="48"/>
    </row>
    <row r="25" spans="1:9">
      <c r="A25" s="237" t="s">
        <v>815</v>
      </c>
      <c r="B25" s="238"/>
      <c r="C25" s="238"/>
      <c r="D25" s="238"/>
      <c r="E25" s="238"/>
      <c r="F25" s="238"/>
      <c r="G25" s="238"/>
      <c r="H25" s="238"/>
      <c r="I25" s="239"/>
    </row>
    <row r="26" spans="1:9" ht="75.599999999999994" customHeight="1">
      <c r="A26" s="240" t="s">
        <v>701</v>
      </c>
      <c r="B26" s="241"/>
      <c r="C26" s="241"/>
      <c r="D26" s="241"/>
      <c r="E26" s="241"/>
      <c r="F26" s="241"/>
      <c r="G26" s="241"/>
      <c r="H26" s="241"/>
      <c r="I26" s="242"/>
    </row>
  </sheetData>
  <mergeCells count="5">
    <mergeCell ref="A25:I25"/>
    <mergeCell ref="A26:I26"/>
    <mergeCell ref="A4:A5"/>
    <mergeCell ref="C4:D4"/>
    <mergeCell ref="E4:F4"/>
  </mergeCells>
  <phoneticPr fontId="2"/>
  <hyperlinks>
    <hyperlink ref="H1" location="一覧表!V14" display="戻る" xr:uid="{00000000-0004-0000-16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ignoredErrors>
    <ignoredError sqref="D2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pageSetUpPr fitToPage="1"/>
  </sheetPr>
  <dimension ref="A1:C15"/>
  <sheetViews>
    <sheetView zoomScaleNormal="100" workbookViewId="0"/>
  </sheetViews>
  <sheetFormatPr defaultRowHeight="13.5"/>
  <cols>
    <col min="1" max="1" width="23.75" customWidth="1"/>
    <col min="2" max="2" width="67.5" customWidth="1"/>
  </cols>
  <sheetData>
    <row r="1" spans="1:3">
      <c r="A1" t="s">
        <v>879</v>
      </c>
      <c r="C1" s="34" t="s">
        <v>319</v>
      </c>
    </row>
    <row r="2" spans="1:3">
      <c r="C2" s="34"/>
    </row>
    <row r="3" spans="1:3">
      <c r="B3" t="s">
        <v>669</v>
      </c>
    </row>
    <row r="4" spans="1:3" ht="48" customHeight="1">
      <c r="A4" s="53" t="s">
        <v>348</v>
      </c>
      <c r="B4" s="53" t="s">
        <v>476</v>
      </c>
    </row>
    <row r="5" spans="1:3" ht="83.45" customHeight="1">
      <c r="A5" s="53" t="s">
        <v>349</v>
      </c>
      <c r="B5" s="53" t="s">
        <v>786</v>
      </c>
    </row>
    <row r="6" spans="1:3" ht="49.15" customHeight="1">
      <c r="A6" s="53" t="s">
        <v>350</v>
      </c>
      <c r="B6" s="53" t="s">
        <v>670</v>
      </c>
    </row>
    <row r="7" spans="1:3" ht="48.6" customHeight="1">
      <c r="A7" s="53" t="s">
        <v>351</v>
      </c>
      <c r="B7" s="53" t="s">
        <v>787</v>
      </c>
    </row>
    <row r="8" spans="1:3" ht="36" customHeight="1">
      <c r="A8" s="53" t="s">
        <v>352</v>
      </c>
      <c r="B8" s="108"/>
    </row>
    <row r="9" spans="1:3" ht="48" customHeight="1">
      <c r="A9" s="53" t="s">
        <v>353</v>
      </c>
      <c r="B9" s="108" t="s">
        <v>788</v>
      </c>
    </row>
    <row r="10" spans="1:3" ht="48" customHeight="1">
      <c r="A10" s="53" t="s">
        <v>354</v>
      </c>
      <c r="B10" s="108" t="s">
        <v>789</v>
      </c>
    </row>
    <row r="11" spans="1:3" ht="46.15" customHeight="1">
      <c r="A11" s="53" t="s">
        <v>355</v>
      </c>
      <c r="B11" s="53" t="s">
        <v>671</v>
      </c>
    </row>
    <row r="12" spans="1:3" ht="40.9" customHeight="1">
      <c r="A12" s="53" t="s">
        <v>356</v>
      </c>
      <c r="B12" s="53" t="s">
        <v>672</v>
      </c>
    </row>
    <row r="13" spans="1:3" ht="65.45" customHeight="1">
      <c r="A13" s="53" t="s">
        <v>357</v>
      </c>
      <c r="B13" s="53" t="s">
        <v>720</v>
      </c>
    </row>
    <row r="14" spans="1:3" ht="36" customHeight="1">
      <c r="A14" s="53" t="s">
        <v>358</v>
      </c>
      <c r="B14" s="53" t="s">
        <v>477</v>
      </c>
    </row>
    <row r="15" spans="1:3" ht="55.9" customHeight="1">
      <c r="A15" s="53" t="s">
        <v>359</v>
      </c>
      <c r="B15" s="108" t="s">
        <v>790</v>
      </c>
    </row>
  </sheetData>
  <phoneticPr fontId="2"/>
  <hyperlinks>
    <hyperlink ref="C1" location="一覧表!V24" display="戻る" xr:uid="{00000000-0004-0000-1500-000000000000}"/>
  </hyperlinks>
  <printOptions horizontalCentered="1" verticalCentered="1"/>
  <pageMargins left="0.74803149606299213" right="0.74803149606299213" top="0.74803149606299213" bottom="0.51181102362204722" header="0.51181102362204722" footer="0.31496062992125984"/>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5"/>
  <sheetViews>
    <sheetView zoomScaleNormal="100" workbookViewId="0"/>
  </sheetViews>
  <sheetFormatPr defaultRowHeight="13.5"/>
  <cols>
    <col min="1" max="1" width="5" style="14" customWidth="1"/>
    <col min="2" max="7" width="9.375" customWidth="1"/>
    <col min="8" max="8" width="14.5" customWidth="1"/>
  </cols>
  <sheetData>
    <row r="1" spans="1:8">
      <c r="H1" s="34" t="s">
        <v>319</v>
      </c>
    </row>
    <row r="3" spans="1:8">
      <c r="A3" s="14" t="s">
        <v>810</v>
      </c>
    </row>
    <row r="5" spans="1:8">
      <c r="H5" s="1" t="s">
        <v>346</v>
      </c>
    </row>
    <row r="6" spans="1:8" ht="16.899999999999999" customHeight="1">
      <c r="B6" s="248" t="s">
        <v>347</v>
      </c>
      <c r="C6" s="248"/>
      <c r="D6" s="248"/>
      <c r="E6" s="248"/>
      <c r="F6" s="248"/>
      <c r="G6" s="248"/>
      <c r="H6" s="201" t="s">
        <v>809</v>
      </c>
    </row>
    <row r="7" spans="1:8" ht="16.899999999999999" customHeight="1">
      <c r="B7" s="266" t="s">
        <v>934</v>
      </c>
      <c r="C7" s="267"/>
      <c r="D7" s="267"/>
      <c r="E7" s="267"/>
      <c r="F7" s="267"/>
      <c r="G7" s="268"/>
      <c r="H7" s="40">
        <v>932</v>
      </c>
    </row>
    <row r="8" spans="1:8" ht="16.5" customHeight="1">
      <c r="A8" s="51"/>
      <c r="B8" s="269" t="s">
        <v>935</v>
      </c>
      <c r="C8" s="269"/>
      <c r="D8" s="269"/>
      <c r="E8" s="269"/>
      <c r="F8" s="269"/>
      <c r="G8" s="269"/>
      <c r="H8" s="40">
        <v>312</v>
      </c>
    </row>
    <row r="9" spans="1:8" ht="16.5" customHeight="1">
      <c r="A9" s="51"/>
      <c r="B9" s="266" t="s">
        <v>936</v>
      </c>
      <c r="C9" s="267"/>
      <c r="D9" s="267"/>
      <c r="E9" s="267"/>
      <c r="F9" s="267"/>
      <c r="G9" s="268"/>
      <c r="H9" s="40">
        <v>296</v>
      </c>
    </row>
    <row r="10" spans="1:8" ht="16.5" customHeight="1">
      <c r="A10" s="51"/>
      <c r="B10" s="269" t="s">
        <v>937</v>
      </c>
      <c r="C10" s="269"/>
      <c r="D10" s="269"/>
      <c r="E10" s="269"/>
      <c r="F10" s="269"/>
      <c r="G10" s="269"/>
      <c r="H10" s="40">
        <v>107</v>
      </c>
    </row>
    <row r="11" spans="1:8" ht="16.5" customHeight="1">
      <c r="A11" s="51"/>
      <c r="B11" s="269" t="s">
        <v>938</v>
      </c>
      <c r="C11" s="269"/>
      <c r="D11" s="269"/>
      <c r="E11" s="269"/>
      <c r="F11" s="269"/>
      <c r="G11" s="269"/>
      <c r="H11" s="40">
        <v>427</v>
      </c>
    </row>
    <row r="12" spans="1:8" ht="16.5" customHeight="1">
      <c r="A12" s="51"/>
      <c r="B12" s="266" t="s">
        <v>939</v>
      </c>
      <c r="C12" s="267"/>
      <c r="D12" s="267"/>
      <c r="E12" s="267"/>
      <c r="F12" s="267"/>
      <c r="G12" s="268"/>
      <c r="H12" s="40">
        <v>58</v>
      </c>
    </row>
    <row r="13" spans="1:8" ht="16.5" customHeight="1">
      <c r="A13" s="51"/>
      <c r="B13" s="269" t="s">
        <v>940</v>
      </c>
      <c r="C13" s="269"/>
      <c r="D13" s="269"/>
      <c r="E13" s="269"/>
      <c r="F13" s="269"/>
      <c r="G13" s="269"/>
      <c r="H13" s="40">
        <v>107</v>
      </c>
    </row>
    <row r="14" spans="1:8" ht="16.899999999999999" customHeight="1">
      <c r="B14" s="269" t="s">
        <v>941</v>
      </c>
      <c r="C14" s="269"/>
      <c r="D14" s="269"/>
      <c r="E14" s="269"/>
      <c r="F14" s="269"/>
      <c r="G14" s="269"/>
      <c r="H14" s="40">
        <v>701</v>
      </c>
    </row>
    <row r="15" spans="1:8" ht="16.5" customHeight="1">
      <c r="A15" s="51"/>
      <c r="B15" s="247" t="s">
        <v>317</v>
      </c>
      <c r="C15" s="247"/>
      <c r="D15" s="247"/>
      <c r="E15" s="247"/>
      <c r="F15" s="247"/>
      <c r="G15" s="247"/>
      <c r="H15" s="40">
        <f>SUM(H7:H14)</f>
        <v>2940</v>
      </c>
    </row>
  </sheetData>
  <mergeCells count="10">
    <mergeCell ref="B15:G15"/>
    <mergeCell ref="B14:G14"/>
    <mergeCell ref="B6:G6"/>
    <mergeCell ref="B8:G8"/>
    <mergeCell ref="B9:G9"/>
    <mergeCell ref="B10:G10"/>
    <mergeCell ref="B11:G11"/>
    <mergeCell ref="B7:G7"/>
    <mergeCell ref="B12:G12"/>
    <mergeCell ref="B13:G13"/>
  </mergeCells>
  <phoneticPr fontId="2"/>
  <hyperlinks>
    <hyperlink ref="H1" location="一覧表!V66" display="戻る" xr:uid="{00000000-0004-0000-1300-000000000000}"/>
  </hyperlinks>
  <printOptions horizontalCentered="1" verticalCentered="1"/>
  <pageMargins left="0.59055118110236227" right="0.3937007874015748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zoomScaleNormal="100" workbookViewId="0"/>
  </sheetViews>
  <sheetFormatPr defaultRowHeight="13.5"/>
  <cols>
    <col min="1" max="1" width="12.625" customWidth="1"/>
    <col min="2" max="7" width="11.125" customWidth="1"/>
  </cols>
  <sheetData>
    <row r="1" spans="1:8">
      <c r="H1" s="34" t="s">
        <v>319</v>
      </c>
    </row>
    <row r="2" spans="1:8">
      <c r="A2" t="s">
        <v>320</v>
      </c>
      <c r="D2" t="s">
        <v>496</v>
      </c>
    </row>
    <row r="4" spans="1:8" s="1" customFormat="1" ht="15" customHeight="1">
      <c r="A4" s="243"/>
      <c r="B4" s="35" t="s">
        <v>10</v>
      </c>
      <c r="C4" s="245" t="s">
        <v>11</v>
      </c>
      <c r="D4" s="246"/>
      <c r="E4" s="245" t="s">
        <v>322</v>
      </c>
      <c r="F4" s="246"/>
      <c r="G4" s="243" t="s">
        <v>324</v>
      </c>
    </row>
    <row r="5" spans="1:8" s="1" customFormat="1" ht="15" customHeight="1">
      <c r="A5" s="244"/>
      <c r="B5" s="127" t="s">
        <v>668</v>
      </c>
      <c r="C5" s="96" t="s">
        <v>777</v>
      </c>
      <c r="D5" s="96" t="s">
        <v>321</v>
      </c>
      <c r="E5" s="96" t="s">
        <v>794</v>
      </c>
      <c r="F5" s="96" t="s">
        <v>323</v>
      </c>
      <c r="G5" s="244"/>
    </row>
    <row r="6" spans="1:8" ht="15" customHeight="1">
      <c r="A6" s="36" t="s">
        <v>112</v>
      </c>
      <c r="B6" s="36">
        <v>0.51400000000000001</v>
      </c>
      <c r="C6" s="54">
        <v>0.49859999999999999</v>
      </c>
      <c r="D6" s="38">
        <f>+(B6-C6)/B6</f>
        <v>2.996108949416347E-2</v>
      </c>
      <c r="E6" s="54">
        <v>0.55500000000000005</v>
      </c>
      <c r="F6" s="38">
        <f>+(B6-E6)/B6</f>
        <v>-7.9766536964980608E-2</v>
      </c>
      <c r="G6" s="96" t="s">
        <v>325</v>
      </c>
    </row>
    <row r="7" spans="1:8" ht="15" customHeight="1">
      <c r="A7" s="36" t="s">
        <v>326</v>
      </c>
      <c r="B7" s="36">
        <v>0.74109999999999998</v>
      </c>
      <c r="C7" s="36">
        <v>0.71889999999999998</v>
      </c>
      <c r="D7" s="38">
        <f>+(B7-C7)/B7</f>
        <v>2.9955471596275804E-2</v>
      </c>
      <c r="E7" s="36">
        <v>0.83260000000000001</v>
      </c>
      <c r="F7" s="38">
        <f>+(B7-E7)/B7</f>
        <v>-0.12346511941708276</v>
      </c>
      <c r="G7" s="96" t="s">
        <v>325</v>
      </c>
    </row>
    <row r="8" spans="1:8" ht="15" customHeight="1">
      <c r="A8" s="62" t="s">
        <v>394</v>
      </c>
      <c r="B8" s="36">
        <f>SUM(B6:B7)</f>
        <v>1.2551000000000001</v>
      </c>
      <c r="C8" s="36">
        <f t="shared" ref="C8:E8" si="0">SUM(C6:C7)</f>
        <v>1.2175</v>
      </c>
      <c r="D8" s="38">
        <f>+(B8-C8)/B8</f>
        <v>2.9957772289060693E-2</v>
      </c>
      <c r="E8" s="54">
        <f t="shared" si="0"/>
        <v>1.3875999999999999</v>
      </c>
      <c r="F8" s="38">
        <f>+(B8-E8)/B8</f>
        <v>-0.10556927734841831</v>
      </c>
      <c r="G8" s="96" t="s">
        <v>325</v>
      </c>
    </row>
    <row r="9" spans="1:8" ht="15" customHeight="1">
      <c r="A9" s="94"/>
      <c r="B9" s="48" t="s">
        <v>490</v>
      </c>
      <c r="C9" s="48"/>
      <c r="D9" s="56"/>
      <c r="E9" s="48"/>
      <c r="F9" s="56"/>
      <c r="G9" s="48"/>
    </row>
    <row r="11" spans="1:8">
      <c r="A11" t="s">
        <v>327</v>
      </c>
      <c r="C11" t="s">
        <v>497</v>
      </c>
    </row>
    <row r="13" spans="1:8">
      <c r="A13" s="243"/>
      <c r="B13" s="35" t="s">
        <v>10</v>
      </c>
      <c r="C13" s="245" t="s">
        <v>328</v>
      </c>
      <c r="D13" s="246"/>
      <c r="E13" s="245" t="s">
        <v>322</v>
      </c>
      <c r="F13" s="246"/>
      <c r="G13" s="39"/>
    </row>
    <row r="14" spans="1:8">
      <c r="A14" s="244"/>
      <c r="B14" s="127" t="s">
        <v>668</v>
      </c>
      <c r="C14" s="127" t="s">
        <v>777</v>
      </c>
      <c r="D14" s="127" t="s">
        <v>321</v>
      </c>
      <c r="E14" s="127" t="s">
        <v>794</v>
      </c>
      <c r="F14" s="127" t="s">
        <v>323</v>
      </c>
      <c r="G14" s="39"/>
    </row>
    <row r="15" spans="1:8">
      <c r="A15" s="36" t="s">
        <v>112</v>
      </c>
      <c r="B15" s="40">
        <v>1760</v>
      </c>
      <c r="C15" s="40">
        <v>1707</v>
      </c>
      <c r="D15" s="38">
        <f>+(B15-C15)/B15</f>
        <v>3.0113636363636363E-2</v>
      </c>
      <c r="E15" s="40">
        <v>1812</v>
      </c>
      <c r="F15" s="38">
        <f>+(B15-E15)/B15</f>
        <v>-2.9545454545454545E-2</v>
      </c>
      <c r="G15" s="41"/>
    </row>
    <row r="16" spans="1:8">
      <c r="A16" s="36" t="s">
        <v>326</v>
      </c>
      <c r="B16" s="40">
        <v>544</v>
      </c>
      <c r="C16" s="40">
        <v>528</v>
      </c>
      <c r="D16" s="38">
        <f>+(B16-C16)/B16</f>
        <v>2.9411764705882353E-2</v>
      </c>
      <c r="E16" s="40">
        <v>567</v>
      </c>
      <c r="F16" s="38">
        <f>+(B16-E16)/B16</f>
        <v>-4.2279411764705885E-2</v>
      </c>
      <c r="G16" s="41"/>
    </row>
    <row r="17" spans="1:9">
      <c r="A17" s="62" t="s">
        <v>394</v>
      </c>
      <c r="B17" s="40">
        <f>SUM(B15:B16)</f>
        <v>2304</v>
      </c>
      <c r="C17" s="40">
        <f>SUM(C15:C16)</f>
        <v>2235</v>
      </c>
      <c r="D17" s="38">
        <f>+(B17-C17)/B17</f>
        <v>2.9947916666666668E-2</v>
      </c>
      <c r="E17" s="40">
        <f>SUM(E15:E16)</f>
        <v>2379</v>
      </c>
      <c r="F17" s="38">
        <f>+(B17-E17)/B17</f>
        <v>-3.2552083333333336E-2</v>
      </c>
      <c r="G17" s="48"/>
    </row>
    <row r="18" spans="1:9">
      <c r="A18" s="52"/>
      <c r="D18" s="66"/>
    </row>
    <row r="20" spans="1:9">
      <c r="A20" s="237" t="s">
        <v>815</v>
      </c>
      <c r="B20" s="238"/>
      <c r="C20" s="238"/>
      <c r="D20" s="238"/>
      <c r="E20" s="238"/>
      <c r="F20" s="238"/>
      <c r="G20" s="239"/>
      <c r="H20" s="89"/>
      <c r="I20" s="90"/>
    </row>
    <row r="21" spans="1:9" ht="202.9" customHeight="1">
      <c r="A21" s="240" t="s">
        <v>816</v>
      </c>
      <c r="B21" s="249"/>
      <c r="C21" s="249"/>
      <c r="D21" s="249"/>
      <c r="E21" s="249"/>
      <c r="F21" s="249"/>
      <c r="G21" s="250"/>
      <c r="H21" s="91"/>
      <c r="I21" s="92"/>
    </row>
  </sheetData>
  <mergeCells count="9">
    <mergeCell ref="A21:G21"/>
    <mergeCell ref="A20:G20"/>
    <mergeCell ref="G4:G5"/>
    <mergeCell ref="A4:A5"/>
    <mergeCell ref="A13:A14"/>
    <mergeCell ref="C13:D13"/>
    <mergeCell ref="E13:F13"/>
    <mergeCell ref="E4:F4"/>
    <mergeCell ref="C4:D4"/>
  </mergeCells>
  <phoneticPr fontId="2"/>
  <hyperlinks>
    <hyperlink ref="H1" location="一覧表!V75" display="戻る" xr:uid="{00000000-0004-0000-0E00-000000000000}"/>
  </hyperlinks>
  <printOptions horizontalCentered="1" verticalCentered="1"/>
  <pageMargins left="0.74803149606299213" right="0.74803149606299213" top="0.74803149606299213" bottom="0.74803149606299213" header="0.51181102362204722" footer="0.51181102362204722"/>
  <pageSetup paperSize="9" orientation="landscape" r:id="rId1"/>
  <headerFooter alignWithMargins="0"/>
  <ignoredErrors>
    <ignoredError sqref="D8 F8 D1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zoomScaleNormal="100" workbookViewId="0"/>
  </sheetViews>
  <sheetFormatPr defaultRowHeight="13.5"/>
  <cols>
    <col min="1" max="1" width="21.875" customWidth="1"/>
    <col min="2" max="7" width="11.625" customWidth="1"/>
  </cols>
  <sheetData>
    <row r="1" spans="1:8">
      <c r="H1" s="34" t="s">
        <v>319</v>
      </c>
    </row>
    <row r="2" spans="1:8">
      <c r="A2" t="s">
        <v>740</v>
      </c>
    </row>
    <row r="4" spans="1:8">
      <c r="A4" t="s">
        <v>384</v>
      </c>
      <c r="B4" t="s">
        <v>385</v>
      </c>
    </row>
    <row r="5" spans="1:8">
      <c r="A5" t="s">
        <v>398</v>
      </c>
    </row>
    <row r="6" spans="1:8" s="1" customFormat="1" ht="15" customHeight="1">
      <c r="A6" s="243"/>
      <c r="B6" s="59" t="s">
        <v>10</v>
      </c>
      <c r="C6" s="245" t="s">
        <v>11</v>
      </c>
      <c r="D6" s="246"/>
      <c r="E6" s="245" t="s">
        <v>322</v>
      </c>
      <c r="F6" s="246"/>
      <c r="G6" s="243" t="s">
        <v>324</v>
      </c>
    </row>
    <row r="7" spans="1:8" s="1" customFormat="1" ht="15" customHeight="1">
      <c r="A7" s="244"/>
      <c r="B7" s="127" t="s">
        <v>668</v>
      </c>
      <c r="C7" s="82" t="s">
        <v>777</v>
      </c>
      <c r="D7" s="87" t="s">
        <v>321</v>
      </c>
      <c r="E7" s="82" t="s">
        <v>824</v>
      </c>
      <c r="F7" s="87" t="s">
        <v>323</v>
      </c>
      <c r="G7" s="244"/>
    </row>
    <row r="8" spans="1:8" ht="15" customHeight="1">
      <c r="A8" s="36" t="s">
        <v>381</v>
      </c>
      <c r="B8" s="68">
        <v>0.71</v>
      </c>
      <c r="C8" s="68">
        <v>0.71</v>
      </c>
      <c r="D8" s="98" t="s">
        <v>578</v>
      </c>
      <c r="E8" s="68">
        <v>0.71</v>
      </c>
      <c r="F8" s="38">
        <f>+(B8-E8)/B8</f>
        <v>0</v>
      </c>
      <c r="G8" s="88" t="s">
        <v>386</v>
      </c>
    </row>
    <row r="9" spans="1:8" ht="15" customHeight="1">
      <c r="A9" s="36" t="s">
        <v>382</v>
      </c>
      <c r="B9" s="68">
        <v>0.71</v>
      </c>
      <c r="C9" s="68">
        <v>0.71</v>
      </c>
      <c r="D9" s="98" t="s">
        <v>578</v>
      </c>
      <c r="E9" s="68">
        <v>0.71</v>
      </c>
      <c r="F9" s="38">
        <f>+(B9-E9)/B9</f>
        <v>0</v>
      </c>
      <c r="G9" s="88" t="s">
        <v>386</v>
      </c>
    </row>
    <row r="11" spans="1:8">
      <c r="A11" t="s">
        <v>327</v>
      </c>
      <c r="B11" t="s">
        <v>383</v>
      </c>
    </row>
    <row r="12" spans="1:8" ht="8.4499999999999993" customHeight="1"/>
    <row r="13" spans="1:8">
      <c r="A13" s="243"/>
      <c r="B13" s="59" t="s">
        <v>10</v>
      </c>
      <c r="C13" s="245" t="s">
        <v>328</v>
      </c>
      <c r="D13" s="246"/>
      <c r="E13" s="245" t="s">
        <v>322</v>
      </c>
      <c r="F13" s="246"/>
      <c r="G13" s="39"/>
    </row>
    <row r="14" spans="1:8" s="1" customFormat="1" ht="15" customHeight="1">
      <c r="A14" s="244"/>
      <c r="B14" s="127" t="s">
        <v>668</v>
      </c>
      <c r="C14" s="127" t="s">
        <v>777</v>
      </c>
      <c r="D14" s="126" t="s">
        <v>321</v>
      </c>
      <c r="E14" s="127" t="s">
        <v>824</v>
      </c>
      <c r="F14" s="126" t="s">
        <v>323</v>
      </c>
      <c r="G14" s="39"/>
    </row>
    <row r="15" spans="1:8">
      <c r="A15" s="36" t="s">
        <v>381</v>
      </c>
      <c r="B15" s="40">
        <v>573893</v>
      </c>
      <c r="C15" s="40">
        <v>588755</v>
      </c>
      <c r="D15" s="37">
        <f>+(B15-C15)/B15</f>
        <v>-2.5896813517502393E-2</v>
      </c>
      <c r="E15" s="40">
        <v>553657</v>
      </c>
      <c r="F15" s="38">
        <f>+(B15-E15)/B15</f>
        <v>3.5260928430909597E-2</v>
      </c>
      <c r="G15" s="41"/>
    </row>
    <row r="16" spans="1:8">
      <c r="A16" s="36" t="s">
        <v>382</v>
      </c>
      <c r="B16" s="40">
        <v>344454</v>
      </c>
      <c r="C16" s="40">
        <v>344454</v>
      </c>
      <c r="D16" s="37">
        <f>+(B16-C16)/B16</f>
        <v>0</v>
      </c>
      <c r="E16" s="40">
        <v>281351</v>
      </c>
      <c r="F16" s="38">
        <f>+(B16-E16)/B16</f>
        <v>0.18319717582028369</v>
      </c>
      <c r="G16" s="41"/>
    </row>
    <row r="17" spans="1:9">
      <c r="A17" s="62" t="s">
        <v>397</v>
      </c>
      <c r="B17" s="40">
        <f>SUM(B15:B16)</f>
        <v>918347</v>
      </c>
      <c r="C17" s="40">
        <f t="shared" ref="C17:E17" si="0">SUM(C15:C16)</f>
        <v>933209</v>
      </c>
      <c r="D17" s="37">
        <f>+(B17-C17)/B17</f>
        <v>-1.6183425219443194E-2</v>
      </c>
      <c r="E17" s="40">
        <f t="shared" si="0"/>
        <v>835008</v>
      </c>
      <c r="F17" s="38">
        <f>+(B17-E17)/B17</f>
        <v>9.0748921703887528E-2</v>
      </c>
      <c r="G17" s="48"/>
    </row>
    <row r="20" spans="1:9">
      <c r="A20" s="237" t="s">
        <v>764</v>
      </c>
      <c r="B20" s="238"/>
      <c r="C20" s="238"/>
      <c r="D20" s="238"/>
      <c r="E20" s="238"/>
      <c r="F20" s="238"/>
      <c r="G20" s="238"/>
      <c r="H20" s="238"/>
      <c r="I20" s="239"/>
    </row>
    <row r="21" spans="1:9" ht="71.25" customHeight="1">
      <c r="A21" s="240" t="s">
        <v>825</v>
      </c>
      <c r="B21" s="241"/>
      <c r="C21" s="241"/>
      <c r="D21" s="241"/>
      <c r="E21" s="241"/>
      <c r="F21" s="241"/>
      <c r="G21" s="241"/>
      <c r="H21" s="241"/>
      <c r="I21" s="242"/>
    </row>
  </sheetData>
  <mergeCells count="9">
    <mergeCell ref="A20:I20"/>
    <mergeCell ref="A21:I21"/>
    <mergeCell ref="A6:A7"/>
    <mergeCell ref="G6:G7"/>
    <mergeCell ref="A13:A14"/>
    <mergeCell ref="C6:D6"/>
    <mergeCell ref="E6:F6"/>
    <mergeCell ref="E13:F13"/>
    <mergeCell ref="C13:D13"/>
  </mergeCells>
  <phoneticPr fontId="2"/>
  <hyperlinks>
    <hyperlink ref="H1" location="一覧表!V90" display="戻る" xr:uid="{00000000-0004-0000-11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ignoredErrors>
    <ignoredError sqref="D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C50"/>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12" customWidth="1"/>
    <col min="12" max="12" width="11.25" customWidth="1"/>
    <col min="13" max="13" width="12.875" bestFit="1" customWidth="1"/>
    <col min="14" max="14" width="11.125" customWidth="1"/>
    <col min="15" max="15" width="11.5" customWidth="1"/>
    <col min="16" max="16" width="10.75" customWidth="1"/>
    <col min="17" max="17" width="10.375" customWidth="1"/>
    <col min="18" max="18" width="10.625" bestFit="1" customWidth="1"/>
    <col min="19" max="19" width="8.25" style="31" bestFit="1" customWidth="1"/>
    <col min="20" max="20" width="11.5" customWidth="1"/>
    <col min="21" max="21" width="13.625" bestFit="1" customWidth="1"/>
    <col min="22" max="22" width="86.125" style="29" customWidth="1"/>
    <col min="23" max="23" width="14.7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48" customHeight="1">
      <c r="A3" s="5" t="str">
        <f t="shared" ref="A3:A21" si="1">W3</f>
        <v>総量目標達成</v>
      </c>
      <c r="B3" s="6">
        <v>1</v>
      </c>
      <c r="C3" s="32" t="s">
        <v>500</v>
      </c>
      <c r="D3" s="8" t="str">
        <f>VLOOKUP($C3,一覧表!$C$3:$W$123,2,FALSE)</f>
        <v>850-8686</v>
      </c>
      <c r="E3" s="7" t="str">
        <f>VLOOKUP($C3,一覧表!$C$3:$W$123,3,FALSE)</f>
        <v>長崎市五島町２－２７</v>
      </c>
      <c r="F3" s="7">
        <f>VLOOKUP($C3,一覧表!$C$3:$W$121,4,FALSE)</f>
        <v>0</v>
      </c>
      <c r="G3" s="7">
        <f>VLOOKUP($C3,一覧表!$C$3:$W$121,5,FALSE)</f>
        <v>0</v>
      </c>
      <c r="H3" s="7">
        <f>VLOOKUP($C3,一覧表!$C$3:$W$121,6,FALSE)</f>
        <v>0</v>
      </c>
      <c r="I3" s="156">
        <v>9</v>
      </c>
      <c r="J3" s="7" t="str">
        <f>VLOOKUP($C3,一覧表!$C$3:$W$123,8,FALSE)</f>
        <v>水産物の販売等</v>
      </c>
      <c r="K3" s="7" t="str">
        <f>VLOOKUP($C3,一覧表!$C$3:$W$123,9,FALSE)</f>
        <v>R2～R4</v>
      </c>
      <c r="L3" s="15">
        <f>VLOOKUP($C3,一覧表!$C$3:$W$123,10,FALSE)</f>
        <v>3703</v>
      </c>
      <c r="M3" s="15">
        <f>VLOOKUP($C3,一覧表!$C$3:$W$123,11,FALSE)</f>
        <v>3590</v>
      </c>
      <c r="N3" s="27">
        <f>VLOOKUP($C3,一覧表!$C$3:$W$123,12,FALSE)</f>
        <v>3.0515798001620308E-2</v>
      </c>
      <c r="O3" s="155">
        <f>VLOOKUP($C3,一覧表!$C$3:$W$123,13,FALSE)</f>
        <v>2768</v>
      </c>
      <c r="P3" s="27">
        <f>VLOOKUP($C3,一覧表!$C$3:$W$123,14,FALSE)</f>
        <v>0.25249797461517687</v>
      </c>
      <c r="Q3" s="7">
        <f>VLOOKUP($C3,一覧表!$C$3:$W$123,15,FALSE)</f>
        <v>1983</v>
      </c>
      <c r="R3" s="7">
        <f>VLOOKUP($C3,一覧表!$C$3:$W$123,16,FALSE)</f>
        <v>1920</v>
      </c>
      <c r="S3" s="27">
        <f>VLOOKUP($C3,一覧表!$C$3:$W$123,17,FALSE)</f>
        <v>3.1770045385779121E-2</v>
      </c>
      <c r="T3" s="7">
        <f>VLOOKUP($C3,一覧表!$C$3:$W$123,18,FALSE)</f>
        <v>1964</v>
      </c>
      <c r="U3" s="27">
        <f>VLOOKUP($C3,一覧表!$C$3:$W$123,19,FALSE)</f>
        <v>9.5814422592032274E-3</v>
      </c>
      <c r="V3" s="7" t="str">
        <f>VLOOKUP($C3,一覧表!$C$3:$W$123,20,FALSE)</f>
        <v>①事務所の昼休みの消灯・空調設備の調整等　②デマンド装置の設置によるピークカットの実践　③夏季のクールビズ、冬季のウォームビズの実施　④自動冷媒機器導入</v>
      </c>
      <c r="W3" s="140" t="str">
        <f>VLOOKUP($C3,一覧表!$C$3:$W$123,21,FALSE)</f>
        <v>総量目標達成</v>
      </c>
    </row>
    <row r="4" spans="1:29" ht="48" customHeight="1">
      <c r="A4" s="5" t="str">
        <f t="shared" si="1"/>
        <v>総量目標達成</v>
      </c>
      <c r="B4" s="6">
        <v>2</v>
      </c>
      <c r="C4" s="32" t="s">
        <v>453</v>
      </c>
      <c r="D4" s="8" t="str">
        <f>VLOOKUP($C4,一覧表!$C$3:$W$123,2,FALSE)</f>
        <v>854-0096</v>
      </c>
      <c r="E4" s="7" t="str">
        <f>VLOOKUP($C4,一覧表!$C$3:$W$123,3,FALSE)</f>
        <v>諫早市下大渡野町2041-1</v>
      </c>
      <c r="F4" s="7">
        <f>VLOOKUP($C4,一覧表!$C$3:$W$121,4,FALSE)</f>
        <v>0</v>
      </c>
      <c r="G4" s="7">
        <f>VLOOKUP($C4,一覧表!$C$3:$W$121,5,FALSE)</f>
        <v>0</v>
      </c>
      <c r="H4" s="7">
        <f>VLOOKUP($C4,一覧表!$C$3:$W$121,6,FALSE)</f>
        <v>0</v>
      </c>
      <c r="I4" s="7">
        <f>VLOOKUP($C4,一覧表!$C$3:$W$121,7,FALSE)</f>
        <v>10</v>
      </c>
      <c r="J4" s="7" t="str">
        <f>VLOOKUP($C4,一覧表!$C$3:$W$123,8,FALSE)</f>
        <v>飼肥料製造業・産業廃棄物処分業</v>
      </c>
      <c r="K4" s="7" t="str">
        <f>VLOOKUP($C4,一覧表!$C$3:$W$123,9,FALSE)</f>
        <v>R1～R5</v>
      </c>
      <c r="L4" s="15">
        <f>VLOOKUP($C4,一覧表!$C$3:$W$123,10,FALSE)</f>
        <v>8768</v>
      </c>
      <c r="M4" s="15">
        <f>VLOOKUP($C4,一覧表!$C$3:$W$123,11,FALSE)</f>
        <v>8448</v>
      </c>
      <c r="N4" s="27">
        <f>VLOOKUP($C4,一覧表!$C$3:$W$123,12,FALSE)</f>
        <v>3.6496350364963501E-2</v>
      </c>
      <c r="O4" s="155">
        <f>VLOOKUP($C4,一覧表!$C$3:$W$123,13,FALSE)</f>
        <v>8078</v>
      </c>
      <c r="P4" s="27">
        <f>VLOOKUP($C4,一覧表!$C$3:$W$123,14,FALSE)</f>
        <v>7.8695255474452552E-2</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①ボイラ空気比の管理 　②機器取扱いの教育</v>
      </c>
      <c r="W4" s="140" t="str">
        <f>VLOOKUP($C4,一覧表!$C$3:$W$123,21,FALSE)</f>
        <v>総量目標達成</v>
      </c>
    </row>
    <row r="5" spans="1:29" ht="48" customHeight="1">
      <c r="A5" s="5" t="str">
        <f t="shared" si="1"/>
        <v>総量目標達成</v>
      </c>
      <c r="B5" s="6">
        <v>3</v>
      </c>
      <c r="C5" s="32" t="s">
        <v>281</v>
      </c>
      <c r="D5" s="8" t="str">
        <f>VLOOKUP($C5,一覧表!$C$3:$W$123,2,FALSE)</f>
        <v>859-1415</v>
      </c>
      <c r="E5" s="7" t="str">
        <f>VLOOKUP($C5,一覧表!$C$3:$W$123,3,FALSE)</f>
        <v>島原市有明町大三東戊７６１</v>
      </c>
      <c r="F5" s="7" t="str">
        <f>VLOOKUP($C5,一覧表!$C$3:$W$121,4,FALSE)</f>
        <v>本社工場他</v>
      </c>
      <c r="G5" s="7">
        <f>VLOOKUP($C5,一覧表!$C$3:$W$121,5,FALSE)</f>
        <v>0</v>
      </c>
      <c r="H5" s="7" t="str">
        <f>VLOOKUP($C5,一覧表!$C$3:$W$121,6,FALSE)</f>
        <v>（工場、物流センター各２カ所）</v>
      </c>
      <c r="I5" s="7">
        <f>VLOOKUP($C5,一覧表!$C$3:$W$121,7,FALSE)</f>
        <v>11</v>
      </c>
      <c r="J5" s="7" t="str">
        <f>VLOOKUP($C5,一覧表!$C$3:$W$123,8,FALSE)</f>
        <v>ストッキング製造・販売</v>
      </c>
      <c r="K5" s="7" t="str">
        <f>VLOOKUP($C5,一覧表!$C$3:$W$123,9,FALSE)</f>
        <v>R2～R4</v>
      </c>
      <c r="L5" s="15">
        <f>VLOOKUP($C5,一覧表!$C$3:$W$123,10,FALSE)</f>
        <v>4763.5</v>
      </c>
      <c r="M5" s="15">
        <f>VLOOKUP($C5,一覧表!$C$3:$W$123,11,FALSE)</f>
        <v>4715.8999999999996</v>
      </c>
      <c r="N5" s="27">
        <f>VLOOKUP($C5,一覧表!$C$3:$W$123,12,FALSE)</f>
        <v>9.9926524614254997E-3</v>
      </c>
      <c r="O5" s="155">
        <f>VLOOKUP($C5,一覧表!$C$3:$W$123,13,FALSE)</f>
        <v>3038</v>
      </c>
      <c r="P5" s="27">
        <f>VLOOKUP($C5,一覧表!$C$3:$W$123,14,FALSE)</f>
        <v>0.36223365172667155</v>
      </c>
      <c r="Q5" s="7">
        <f>VLOOKUP($C5,一覧表!$C$3:$W$123,15,FALSE)</f>
        <v>9189</v>
      </c>
      <c r="R5" s="7">
        <f>VLOOKUP($C5,一覧表!$C$3:$W$123,16,FALSE)</f>
        <v>9097</v>
      </c>
      <c r="S5" s="27">
        <f>VLOOKUP($C5,一覧表!$C$3:$W$123,17,FALSE)</f>
        <v>1.0011970834693655E-2</v>
      </c>
      <c r="T5" s="7">
        <f>VLOOKUP($C5,一覧表!$C$3:$W$123,18,FALSE)</f>
        <v>11312</v>
      </c>
      <c r="U5" s="27">
        <f>VLOOKUP($C5,一覧表!$C$3:$W$123,19,FALSE)</f>
        <v>-0.23103710958755033</v>
      </c>
      <c r="V5" s="7" t="str">
        <f>VLOOKUP($C5,一覧表!$C$3:$W$123,20,FALSE)</f>
        <v>①昼休みの電燈消灯　②エアコン温度、運転の適正管理</v>
      </c>
      <c r="W5" s="140" t="str">
        <f>VLOOKUP($C5,一覧表!$C$3:$W$123,21,FALSE)</f>
        <v>総量目標達成</v>
      </c>
    </row>
    <row r="6" spans="1:29" ht="48" customHeight="1">
      <c r="A6" s="5" t="str">
        <f t="shared" si="1"/>
        <v>総量目標達成</v>
      </c>
      <c r="B6" s="6">
        <v>4</v>
      </c>
      <c r="C6" s="32" t="s">
        <v>309</v>
      </c>
      <c r="D6" s="8" t="str">
        <f>VLOOKUP($C6,一覧表!$C$3:$W$123,2,FALSE)</f>
        <v>859-4518</v>
      </c>
      <c r="E6" s="7" t="str">
        <f>VLOOKUP($C6,一覧表!$C$3:$W$123,3,FALSE)</f>
        <v>松浦市志佐町池成免１７０１</v>
      </c>
      <c r="F6" s="7">
        <f>VLOOKUP($C6,一覧表!$C$3:$W$121,4,FALSE)</f>
        <v>0</v>
      </c>
      <c r="G6" s="7">
        <f>VLOOKUP($C6,一覧表!$C$3:$W$121,5,FALSE)</f>
        <v>0</v>
      </c>
      <c r="H6" s="7">
        <f>VLOOKUP($C6,一覧表!$C$3:$W$121,6,FALSE)</f>
        <v>0</v>
      </c>
      <c r="I6" s="7">
        <f>VLOOKUP($C6,一覧表!$C$3:$W$121,7,FALSE)</f>
        <v>11</v>
      </c>
      <c r="J6" s="7" t="str">
        <f>VLOOKUP($C6,一覧表!$C$3:$W$123,8,FALSE)</f>
        <v>化学繊維を用いて、衣料及び産業資材用途の紡績糸製造</v>
      </c>
      <c r="K6" s="7" t="str">
        <f>VLOOKUP($C6,一覧表!$C$3:$W$123,9,FALSE)</f>
        <v>R1～R3</v>
      </c>
      <c r="L6" s="15">
        <f>VLOOKUP($C6,一覧表!$C$3:$W$123,10,FALSE)</f>
        <v>2895</v>
      </c>
      <c r="M6" s="15">
        <f>VLOOKUP($C6,一覧表!$C$3:$W$123,11,FALSE)</f>
        <v>2808</v>
      </c>
      <c r="N6" s="27">
        <f>VLOOKUP($C6,一覧表!$C$3:$W$123,12,FALSE)</f>
        <v>3.0051813471502591E-2</v>
      </c>
      <c r="O6" s="155">
        <f>VLOOKUP($C6,一覧表!$C$3:$W$123,13,FALSE)</f>
        <v>1757</v>
      </c>
      <c r="P6" s="27">
        <f>VLOOKUP($C6,一覧表!$C$3:$W$123,14,FALSE)</f>
        <v>0.39309153713298789</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①ＬＥＤタイプの照明設備導入②高効率モーター、変圧器への更新</v>
      </c>
      <c r="W6" s="140" t="str">
        <f>VLOOKUP($C6,一覧表!$C$3:$W$123,21,FALSE)</f>
        <v>総量目標達成</v>
      </c>
      <c r="X6" s="14"/>
      <c r="Y6" s="14"/>
      <c r="Z6" s="14"/>
      <c r="AA6" s="14"/>
      <c r="AB6" s="14"/>
      <c r="AC6" s="14"/>
    </row>
    <row r="7" spans="1:29" ht="48" customHeight="1">
      <c r="A7" s="5" t="str">
        <f t="shared" si="1"/>
        <v>総量目標達成</v>
      </c>
      <c r="B7" s="6">
        <v>5</v>
      </c>
      <c r="C7" s="102" t="s">
        <v>868</v>
      </c>
      <c r="D7" s="8" t="str">
        <f>VLOOKUP($C7,一覧表!$C$3:$W$123,2,FALSE)</f>
        <v>854-0065</v>
      </c>
      <c r="E7" s="7" t="str">
        <f>VLOOKUP($C7,一覧表!$C$3:$W$123,3,FALSE)</f>
        <v>諫早市津久葉町６－８</v>
      </c>
      <c r="F7" s="7" t="str">
        <f>VLOOKUP($C7,一覧表!$C$3:$W$121,4,FALSE)</f>
        <v>西九州支店　長崎ガスセンター</v>
      </c>
      <c r="G7" s="7" t="str">
        <f>VLOOKUP($C7,一覧表!$C$3:$W$121,5,FALSE)</f>
        <v>854-0065</v>
      </c>
      <c r="H7" s="7" t="str">
        <f>VLOOKUP($C7,一覧表!$C$3:$W$121,6,FALSE)</f>
        <v>諫早市津久葉町６－８</v>
      </c>
      <c r="I7" s="7">
        <f>VLOOKUP($C7,一覧表!$C$3:$W$121,7,FALSE)</f>
        <v>16</v>
      </c>
      <c r="J7" s="7" t="str">
        <f>VLOOKUP($C7,一覧表!$C$3:$W$123,8,FALSE)</f>
        <v>圧縮ガス・液化ガス製造業</v>
      </c>
      <c r="K7" s="7" t="str">
        <f>VLOOKUP($C7,一覧表!$C$3:$W$123,9,FALSE)</f>
        <v>R1～R3</v>
      </c>
      <c r="L7" s="15">
        <f>VLOOKUP($C7,一覧表!$C$3:$W$123,10,FALSE)</f>
        <v>16083</v>
      </c>
      <c r="M7" s="15">
        <f>VLOOKUP($C7,一覧表!$C$3:$W$123,11,FALSE)</f>
        <v>15923</v>
      </c>
      <c r="N7" s="27">
        <f>VLOOKUP($C7,一覧表!$C$3:$W$123,12,FALSE)</f>
        <v>9.9483927128023383E-3</v>
      </c>
      <c r="O7" s="155">
        <f>VLOOKUP($C7,一覧表!$C$3:$W$123,13,FALSE)</f>
        <v>14241</v>
      </c>
      <c r="P7" s="27">
        <f>VLOOKUP($C7,一覧表!$C$3:$W$123,14,FALSE)</f>
        <v>0.11453087110613691</v>
      </c>
      <c r="Q7" s="7" t="str">
        <f>VLOOKUP($C7,一覧表!$C$3:$W$123,15,FALSE)</f>
        <v>-</v>
      </c>
      <c r="R7" s="7" t="str">
        <f>VLOOKUP($C7,一覧表!$C$3:$W$123,16,FALSE)</f>
        <v>-</v>
      </c>
      <c r="S7" s="27" t="str">
        <f>VLOOKUP($C7,一覧表!$C$3:$W$123,17,FALSE)</f>
        <v>-</v>
      </c>
      <c r="T7" s="7" t="str">
        <f>VLOOKUP($C7,一覧表!$C$3:$W$123,18,FALSE)</f>
        <v>-</v>
      </c>
      <c r="U7" s="27" t="str">
        <f>VLOOKUP($C7,一覧表!$C$3:$W$123,19,FALSE)</f>
        <v>-</v>
      </c>
      <c r="V7" s="7" t="str">
        <f>VLOOKUP($C7,一覧表!$C$3:$W$123,20,FALSE)</f>
        <v>①高効率窒素発生装置の稼働による省エネ</v>
      </c>
      <c r="W7" s="140" t="str">
        <f>VLOOKUP($C7,一覧表!$C$3:$W$123,21,FALSE)</f>
        <v>総量目標達成</v>
      </c>
    </row>
    <row r="8" spans="1:29" ht="48" customHeight="1">
      <c r="A8" s="5" t="str">
        <f t="shared" si="1"/>
        <v>総量目標達成</v>
      </c>
      <c r="B8" s="6">
        <v>6</v>
      </c>
      <c r="C8" s="102" t="s">
        <v>718</v>
      </c>
      <c r="D8" s="8" t="str">
        <f>VLOOKUP($C8,一覧表!$C$3:$W$123,2,FALSE)</f>
        <v>164-8721</v>
      </c>
      <c r="E8" s="7" t="str">
        <f>VLOOKUP($C8,一覧表!$C$3:$W$123,3,FALSE)</f>
        <v>東京都中野区本町１－３２－２</v>
      </c>
      <c r="F8" s="7" t="str">
        <f>VLOOKUP($C8,一覧表!$C$3:$W$121,4,FALSE)</f>
        <v>崎戸工場</v>
      </c>
      <c r="G8" s="7" t="str">
        <f>VLOOKUP($C8,一覧表!$C$3:$W$121,5,FALSE)</f>
        <v>857-3101</v>
      </c>
      <c r="H8" s="7" t="str">
        <f>VLOOKUP($C8,一覧表!$C$3:$W$121,6,FALSE)</f>
        <v>西海市崎戸町蛎浦郷１５１７－３</v>
      </c>
      <c r="I8" s="7">
        <f>VLOOKUP($C8,一覧表!$C$3:$W$121,7,FALSE)</f>
        <v>16</v>
      </c>
      <c r="J8" s="7" t="str">
        <f>VLOOKUP($C8,一覧表!$C$3:$W$123,8,FALSE)</f>
        <v>塩及び化成品の製造</v>
      </c>
      <c r="K8" s="7" t="str">
        <f>VLOOKUP($C8,一覧表!$C$3:$W$123,9,FALSE)</f>
        <v>R2～R4</v>
      </c>
      <c r="L8" s="15">
        <f>VLOOKUP($C8,一覧表!$C$3:$W$123,10,FALSE)</f>
        <v>173079</v>
      </c>
      <c r="M8" s="15">
        <f>VLOOKUP($C8,一覧表!$C$3:$W$123,11,FALSE)</f>
        <v>167887</v>
      </c>
      <c r="N8" s="27">
        <f>VLOOKUP($C8,一覧表!$C$3:$W$123,12,FALSE)</f>
        <v>2.9997862247875248E-2</v>
      </c>
      <c r="O8" s="155">
        <f>VLOOKUP($C8,一覧表!$C$3:$W$123,13,FALSE)</f>
        <v>171109</v>
      </c>
      <c r="P8" s="27">
        <f>VLOOKUP($C8,一覧表!$C$3:$W$123,14,FALSE)</f>
        <v>1.1382085637194577E-2</v>
      </c>
      <c r="Q8" s="7" t="str">
        <f>VLOOKUP($C8,一覧表!$C$3:$W$123,15,FALSE)</f>
        <v>-</v>
      </c>
      <c r="R8" s="7" t="str">
        <f>VLOOKUP($C8,一覧表!$C$3:$W$123,16,FALSE)</f>
        <v>-</v>
      </c>
      <c r="S8" s="27" t="str">
        <f>VLOOKUP($C8,一覧表!$C$3:$W$123,17,FALSE)</f>
        <v>-</v>
      </c>
      <c r="T8" s="7" t="str">
        <f>VLOOKUP($C8,一覧表!$C$3:$W$123,18,FALSE)</f>
        <v>-</v>
      </c>
      <c r="U8" s="27" t="str">
        <f>VLOOKUP($C8,一覧表!$C$3:$W$123,19,FALSE)</f>
        <v>-</v>
      </c>
      <c r="V8" s="7" t="str">
        <f>VLOOKUP($C8,一覧表!$C$3:$W$123,20,FALSE)</f>
        <v>①コンプレッサーのインバーター化　②イオン交換膜更新</v>
      </c>
      <c r="W8" s="140" t="str">
        <f>VLOOKUP($C8,一覧表!$C$3:$W$123,21,FALSE)</f>
        <v>総量目標達成</v>
      </c>
    </row>
    <row r="9" spans="1:29" ht="48" customHeight="1">
      <c r="A9" s="5" t="str">
        <f t="shared" si="1"/>
        <v>総量目標達成</v>
      </c>
      <c r="B9" s="6">
        <v>7</v>
      </c>
      <c r="C9" s="32" t="s">
        <v>85</v>
      </c>
      <c r="D9" s="8" t="str">
        <f>VLOOKUP($C9,一覧表!$C$3:$W$123,2,FALSE)</f>
        <v>856-0808</v>
      </c>
      <c r="E9" s="7" t="str">
        <f>VLOOKUP($C9,一覧表!$C$3:$W$123,3,FALSE)</f>
        <v>大村市黒丸町１０３５</v>
      </c>
      <c r="F9" s="7">
        <f>VLOOKUP($C9,一覧表!$C$3:$W$121,4,FALSE)</f>
        <v>0</v>
      </c>
      <c r="G9" s="7">
        <f>VLOOKUP($C9,一覧表!$C$3:$W$121,5,FALSE)</f>
        <v>0</v>
      </c>
      <c r="H9" s="7">
        <f>VLOOKUP($C9,一覧表!$C$3:$W$121,6,FALSE)</f>
        <v>0</v>
      </c>
      <c r="I9" s="7">
        <f>VLOOKUP($C9,一覧表!$C$3:$W$121,7,FALSE)</f>
        <v>21</v>
      </c>
      <c r="J9" s="7" t="str">
        <f>VLOOKUP($C9,一覧表!$C$3:$W$123,8,FALSE)</f>
        <v>耐火物原料の製造、販売</v>
      </c>
      <c r="K9" s="7" t="str">
        <f>VLOOKUP($C9,一覧表!$C$3:$W$123,9,FALSE)</f>
        <v>R1～R5</v>
      </c>
      <c r="L9" s="15">
        <f>VLOOKUP($C9,一覧表!$C$3:$W$123,10,FALSE)</f>
        <v>4079</v>
      </c>
      <c r="M9" s="15">
        <f>VLOOKUP($C9,一覧表!$C$3:$W$123,11,FALSE)</f>
        <v>3875</v>
      </c>
      <c r="N9" s="27">
        <f>VLOOKUP($C9,一覧表!$C$3:$W$123,12,FALSE)</f>
        <v>5.0012257906349597E-2</v>
      </c>
      <c r="O9" s="155">
        <f>VLOOKUP($C9,一覧表!$C$3:$W$123,13,FALSE)</f>
        <v>3221</v>
      </c>
      <c r="P9" s="27">
        <f>VLOOKUP($C9,一覧表!$C$3:$W$123,14,FALSE)</f>
        <v>0.21034567295905859</v>
      </c>
      <c r="Q9" s="7">
        <f>VLOOKUP($C9,一覧表!$C$3:$W$123,15,FALSE)</f>
        <v>260</v>
      </c>
      <c r="R9" s="7">
        <f>VLOOKUP($C9,一覧表!$C$3:$W$123,16,FALSE)</f>
        <v>247</v>
      </c>
      <c r="S9" s="27">
        <f>VLOOKUP($C9,一覧表!$C$3:$W$123,17,FALSE)</f>
        <v>0.05</v>
      </c>
      <c r="T9" s="7">
        <f>VLOOKUP($C9,一覧表!$C$3:$W$123,18,FALSE)</f>
        <v>273</v>
      </c>
      <c r="U9" s="27">
        <f>VLOOKUP($C9,一覧表!$C$3:$W$123,19,FALSE)</f>
        <v>-0.05</v>
      </c>
      <c r="V9" s="7" t="str">
        <f>VLOOKUP($C9,一覧表!$C$3:$W$123,20,FALSE)</f>
        <v>①各ロータリーキルンの煉瓦を巻き替えた。　②チューブミルの運転、電気ヒーター乾燥器を夜間運転試行にて実施</v>
      </c>
      <c r="W9" s="140" t="str">
        <f>VLOOKUP($C9,一覧表!$C$3:$W$123,21,FALSE)</f>
        <v>総量目標達成</v>
      </c>
    </row>
    <row r="10" spans="1:29" ht="60" customHeight="1">
      <c r="A10" s="5" t="str">
        <f t="shared" si="1"/>
        <v>総量目標達成</v>
      </c>
      <c r="B10" s="6">
        <v>8</v>
      </c>
      <c r="C10" s="32" t="s">
        <v>731</v>
      </c>
      <c r="D10" s="8" t="str">
        <f>VLOOKUP($C10,一覧表!$C$3:$W$123,2,FALSE)</f>
        <v>859-3153</v>
      </c>
      <c r="E10" s="7" t="str">
        <f>VLOOKUP($C10,一覧表!$C$3:$W$123,3,FALSE)</f>
        <v>佐世保市三川内新町１－１</v>
      </c>
      <c r="F10" s="7" t="str">
        <f>VLOOKUP($C10,一覧表!$C$3:$W$121,4,FALSE)</f>
        <v>佐世保工場</v>
      </c>
      <c r="G10" s="7" t="str">
        <f>VLOOKUP($C10,一覧表!$C$3:$W$121,5,FALSE)</f>
        <v>859-3153</v>
      </c>
      <c r="H10" s="7" t="str">
        <f>VLOOKUP($C10,一覧表!$C$3:$W$121,6,FALSE)</f>
        <v>佐世保市三川内新町１－１</v>
      </c>
      <c r="I10" s="7">
        <f>VLOOKUP($C10,一覧表!$C$3:$W$121,7,FALSE)</f>
        <v>21</v>
      </c>
      <c r="J10" s="7" t="str">
        <f>VLOOKUP($C10,一覧表!$C$3:$W$123,8,FALSE)</f>
        <v>石英ガラス製造</v>
      </c>
      <c r="K10" s="7" t="str">
        <f>VLOOKUP($C10,一覧表!$C$3:$W$123,9,FALSE)</f>
        <v>R1～R3</v>
      </c>
      <c r="L10" s="15">
        <f>VLOOKUP($C10,一覧表!$C$3:$W$123,10,FALSE)</f>
        <v>10162</v>
      </c>
      <c r="M10" s="15">
        <f>VLOOKUP($C10,一覧表!$C$3:$W$123,11,FALSE)</f>
        <v>10060</v>
      </c>
      <c r="N10" s="27">
        <f>VLOOKUP($C10,一覧表!$C$3:$W$123,12,FALSE)</f>
        <v>1.0037394213737453E-2</v>
      </c>
      <c r="O10" s="155">
        <f>VLOOKUP($C10,一覧表!$C$3:$W$123,13,FALSE)</f>
        <v>6800</v>
      </c>
      <c r="P10" s="27">
        <f>VLOOKUP($C10,一覧表!$C$3:$W$123,14,FALSE)</f>
        <v>0.33084038575083646</v>
      </c>
      <c r="Q10" s="7" t="str">
        <f>VLOOKUP($C10,一覧表!$C$3:$W$123,15,FALSE)</f>
        <v>-</v>
      </c>
      <c r="R10" s="7" t="str">
        <f>VLOOKUP($C10,一覧表!$C$3:$W$123,16,FALSE)</f>
        <v>-</v>
      </c>
      <c r="S10" s="27" t="str">
        <f>VLOOKUP($C10,一覧表!$C$3:$W$123,17,FALSE)</f>
        <v>-</v>
      </c>
      <c r="T10" s="7" t="str">
        <f>VLOOKUP($C10,一覧表!$C$3:$W$123,18,FALSE)</f>
        <v>-</v>
      </c>
      <c r="U10" s="27" t="str">
        <f>VLOOKUP($C10,一覧表!$C$3:$W$123,19,FALSE)</f>
        <v>-</v>
      </c>
      <c r="V10" s="7" t="str">
        <f>VLOOKUP($C10,一覧表!$C$3:$W$123,20,FALSE)</f>
        <v>①照明ＬＥＤ化　②生産ＭＦ改善</v>
      </c>
      <c r="W10" s="140" t="str">
        <f>VLOOKUP($C10,一覧表!$C$3:$W$123,21,FALSE)</f>
        <v>総量目標達成</v>
      </c>
    </row>
    <row r="11" spans="1:29" ht="48" customHeight="1">
      <c r="A11" s="5" t="str">
        <f t="shared" si="1"/>
        <v>総量目標達成</v>
      </c>
      <c r="B11" s="6">
        <v>9</v>
      </c>
      <c r="C11" s="102" t="s">
        <v>689</v>
      </c>
      <c r="D11" s="8" t="str">
        <f>VLOOKUP($C11,一覧表!$C$3:$W$123,2,FALSE)</f>
        <v>107-0052</v>
      </c>
      <c r="E11" s="7" t="str">
        <f>VLOOKUP($C11,一覧表!$C$3:$W$123,3,FALSE)</f>
        <v>東京都港区赤坂１－１１－３０</v>
      </c>
      <c r="F11" s="7" t="str">
        <f>VLOOKUP($C11,一覧表!$C$3:$W$121,4,FALSE)</f>
        <v>機械本部</v>
      </c>
      <c r="G11" s="7" t="str">
        <f>VLOOKUP($C11,一覧表!$C$3:$W$121,5,FALSE)</f>
        <v>859-4501</v>
      </c>
      <c r="H11" s="7" t="str">
        <f>VLOOKUP($C11,一覧表!$C$3:$W$121,6,FALSE)</f>
        <v>松浦市志佐町浦免３７－１</v>
      </c>
      <c r="I11" s="7">
        <f>VLOOKUP($C11,一覧表!$C$3:$W$121,7,FALSE)</f>
        <v>25</v>
      </c>
      <c r="J11" s="7" t="str">
        <f>VLOOKUP($C11,一覧表!$C$3:$W$123,8,FALSE)</f>
        <v>一般機械器具製造業</v>
      </c>
      <c r="K11" s="7" t="str">
        <f>VLOOKUP($C11,一覧表!$C$3:$W$123,9,FALSE)</f>
        <v>R2～R4</v>
      </c>
      <c r="L11" s="15">
        <f>VLOOKUP($C11,一覧表!$C$3:$W$123,10,FALSE)</f>
        <v>4573</v>
      </c>
      <c r="M11" s="15">
        <f>VLOOKUP($C11,一覧表!$C$3:$W$123,11,FALSE)</f>
        <v>4527</v>
      </c>
      <c r="N11" s="27">
        <f>VLOOKUP($C11,一覧表!$C$3:$W$123,12,FALSE)</f>
        <v>1.0059042204242292E-2</v>
      </c>
      <c r="O11" s="155">
        <f>VLOOKUP($C11,一覧表!$C$3:$W$123,13,FALSE)</f>
        <v>3834.8</v>
      </c>
      <c r="P11" s="27">
        <f>VLOOKUP($C11,一覧表!$C$3:$W$123,14,FALSE)</f>
        <v>0.16142575989503605</v>
      </c>
      <c r="Q11" s="7">
        <f>VLOOKUP($C11,一覧表!$C$3:$W$123,15,FALSE)</f>
        <v>4251</v>
      </c>
      <c r="R11" s="7">
        <f>VLOOKUP($C11,一覧表!$C$3:$W$123,16,FALSE)</f>
        <v>4208</v>
      </c>
      <c r="S11" s="27">
        <f>VLOOKUP($C11,一覧表!$C$3:$W$123,17,FALSE)</f>
        <v>1.0115266996000941E-2</v>
      </c>
      <c r="T11" s="7">
        <f>VLOOKUP($C11,一覧表!$C$3:$W$123,18,FALSE)</f>
        <v>3967</v>
      </c>
      <c r="U11" s="27">
        <f>VLOOKUP($C11,一覧表!$C$3:$W$123,19,FALSE)</f>
        <v>6.6807809927075981E-2</v>
      </c>
      <c r="V11" s="7" t="str">
        <f>VLOOKUP($C11,一覧表!$C$3:$W$123,20,FALSE)</f>
        <v>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⑤設備更新時の省エネ機器への買換、発熱量の小さい電力への買換え等を主体として、揮発油・灯油・LPGの使用を極力効率化</v>
      </c>
      <c r="W11" s="140" t="str">
        <f>VLOOKUP($C11,一覧表!$C$3:$W$123,21,FALSE)</f>
        <v>総量目標達成</v>
      </c>
    </row>
    <row r="12" spans="1:29" ht="48" customHeight="1">
      <c r="A12" s="5" t="str">
        <f t="shared" si="1"/>
        <v>総量目標達成</v>
      </c>
      <c r="B12" s="6">
        <v>10</v>
      </c>
      <c r="C12" s="32" t="s">
        <v>232</v>
      </c>
      <c r="D12" s="8" t="str">
        <f>VLOOKUP($C12,一覧表!$C$3:$W$123,2,FALSE)</f>
        <v>856-0844</v>
      </c>
      <c r="E12" s="7" t="str">
        <f>VLOOKUP($C12,一覧表!$C$3:$W$123,3,FALSE)</f>
        <v>大村市溝陸町８１５ほか</v>
      </c>
      <c r="F12" s="7" t="str">
        <f>VLOOKUP($C12,一覧表!$C$3:$W$121,4,FALSE)</f>
        <v>醤油工場、味噌工場、酢ソース工場</v>
      </c>
      <c r="G12" s="7">
        <f>VLOOKUP($C12,一覧表!$C$3:$W$121,5,FALSE)</f>
        <v>0</v>
      </c>
      <c r="H12" s="7" t="str">
        <f>VLOOKUP($C12,一覧表!$C$3:$W$121,6,FALSE)</f>
        <v>（３工場）</v>
      </c>
      <c r="I12" s="7">
        <f>VLOOKUP($C12,一覧表!$C$3:$W$121,7,FALSE)</f>
        <v>94</v>
      </c>
      <c r="J12" s="7" t="str">
        <f>VLOOKUP($C12,一覧表!$C$3:$W$123,8,FALSE)</f>
        <v>大村市の醤油工場・味噌工場・酢ソース工場にて醸造</v>
      </c>
      <c r="K12" s="7" t="str">
        <f>VLOOKUP($C12,一覧表!$C$3:$W$123,9,FALSE)</f>
        <v>R1～R3</v>
      </c>
      <c r="L12" s="15">
        <f>VLOOKUP($C12,一覧表!$C$3:$W$123,10,FALSE)</f>
        <v>3017</v>
      </c>
      <c r="M12" s="15">
        <f>VLOOKUP($C12,一覧表!$C$3:$W$123,11,FALSE)</f>
        <v>2866</v>
      </c>
      <c r="N12" s="27">
        <f>VLOOKUP($C12,一覧表!$C$3:$W$123,12,FALSE)</f>
        <v>5.0049718263175343E-2</v>
      </c>
      <c r="O12" s="155">
        <f>VLOOKUP($C12,一覧表!$C$3:$W$123,13,FALSE)</f>
        <v>2709</v>
      </c>
      <c r="P12" s="27">
        <f>VLOOKUP($C12,一覧表!$C$3:$W$123,14,FALSE)</f>
        <v>0.10208816705336426</v>
      </c>
      <c r="Q12" s="7" t="str">
        <f>VLOOKUP($C12,一覧表!$C$3:$W$123,15,FALSE)</f>
        <v>-</v>
      </c>
      <c r="R12" s="7" t="str">
        <f>VLOOKUP($C12,一覧表!$C$3:$W$123,16,FALSE)</f>
        <v>-</v>
      </c>
      <c r="S12" s="27" t="str">
        <f>VLOOKUP($C12,一覧表!$C$3:$W$123,17,FALSE)</f>
        <v>-</v>
      </c>
      <c r="T12" s="7" t="str">
        <f>VLOOKUP($C12,一覧表!$C$3:$W$123,18,FALSE)</f>
        <v>-</v>
      </c>
      <c r="U12" s="27" t="str">
        <f>VLOOKUP($C12,一覧表!$C$3:$W$123,19,FALSE)</f>
        <v>-</v>
      </c>
      <c r="V12" s="7" t="str">
        <f>VLOOKUP($C12,一覧表!$C$3:$W$123,20,FALSE)</f>
        <v>①味噌工場の冷凍設備を高効率タイプに更新　②省エネ活動の推進　③冬場の冷蔵設備の一時休止　　等</v>
      </c>
      <c r="W12" s="140" t="str">
        <f>VLOOKUP($C12,一覧表!$C$3:$W$123,21,FALSE)</f>
        <v>総量目標達成</v>
      </c>
    </row>
    <row r="13" spans="1:29" ht="48" customHeight="1">
      <c r="A13" s="5" t="str">
        <f t="shared" si="1"/>
        <v>原単位目標達成</v>
      </c>
      <c r="B13" s="6">
        <v>11</v>
      </c>
      <c r="C13" s="33" t="s">
        <v>157</v>
      </c>
      <c r="D13" s="8" t="str">
        <f>VLOOKUP($C13,一覧表!$C$3:$W$123,2,FALSE)</f>
        <v>811-0193</v>
      </c>
      <c r="E13" s="7" t="str">
        <f>VLOOKUP($C13,一覧表!$C$3:$W$123,3,FALSE)</f>
        <v>福岡県糟屋郡新宮町緑ヶ浜３－１－１</v>
      </c>
      <c r="F13" s="7" t="str">
        <f>VLOOKUP($C13,一覧表!$C$3:$W$121,4,FALSE)</f>
        <v>工場</v>
      </c>
      <c r="G13" s="7">
        <f>VLOOKUP($C13,一覧表!$C$3:$W$121,5,FALSE)</f>
        <v>0</v>
      </c>
      <c r="H13" s="7" t="str">
        <f>VLOOKUP($C13,一覧表!$C$3:$W$121,6,FALSE)</f>
        <v>（２工場）</v>
      </c>
      <c r="I13" s="7">
        <f>VLOOKUP($C13,一覧表!$C$3:$W$121,7,FALSE)</f>
        <v>9</v>
      </c>
      <c r="J13" s="7" t="str">
        <f>VLOOKUP($C13,一覧表!$C$3:$W$123,8,FALSE)</f>
        <v>パンを県内２工場（長崎、佐世保）にて製造</v>
      </c>
      <c r="K13" s="7" t="str">
        <f>VLOOKUP($C13,一覧表!$C$3:$W$123,9,FALSE)</f>
        <v>R2～R4</v>
      </c>
      <c r="L13" s="15">
        <f>VLOOKUP($C13,一覧表!$C$3:$W$123,10,FALSE)</f>
        <v>7335</v>
      </c>
      <c r="M13" s="15">
        <f>VLOOKUP($C13,一覧表!$C$3:$W$123,11,FALSE)</f>
        <v>7115</v>
      </c>
      <c r="N13" s="27">
        <f>VLOOKUP($C13,一覧表!$C$3:$W$123,12,FALSE)</f>
        <v>2.9993183367416496E-2</v>
      </c>
      <c r="O13" s="155">
        <f>VLOOKUP($C13,一覧表!$C$3:$W$123,13,FALSE)</f>
        <v>7187</v>
      </c>
      <c r="P13" s="27">
        <f>VLOOKUP($C13,一覧表!$C$3:$W$123,14,FALSE)</f>
        <v>2.0177232447171099E-2</v>
      </c>
      <c r="Q13" s="7">
        <f>VLOOKUP($C13,一覧表!$C$3:$W$123,15,FALSE)</f>
        <v>80.3</v>
      </c>
      <c r="R13" s="7">
        <f>VLOOKUP($C13,一覧表!$C$3:$W$123,16,FALSE)</f>
        <v>77.89</v>
      </c>
      <c r="S13" s="27">
        <f>VLOOKUP($C13,一覧表!$C$3:$W$123,17,FALSE)</f>
        <v>3.0012453300124493E-2</v>
      </c>
      <c r="T13" s="7">
        <f>VLOOKUP($C13,一覧表!$C$3:$W$123,18,FALSE)</f>
        <v>79.34</v>
      </c>
      <c r="U13" s="27">
        <f>VLOOKUP($C13,一覧表!$C$3:$W$123,19,FALSE)</f>
        <v>1.1955168119551603E-2</v>
      </c>
      <c r="V13" s="7" t="str">
        <f>VLOOKUP($C13,一覧表!$C$3:$W$123,20,FALSE)</f>
        <v>①工場内温度管理の徹底（夏季２６℃、冬季２０℃、断熱対策強化）　②省エネルギータイプの照明設備の導入（LED化等）</v>
      </c>
      <c r="W13" s="140" t="str">
        <f>VLOOKUP($C13,一覧表!$C$3:$W$123,21,FALSE)</f>
        <v>原単位目標達成</v>
      </c>
    </row>
    <row r="14" spans="1:29" ht="48" customHeight="1">
      <c r="A14" s="5" t="str">
        <f t="shared" si="1"/>
        <v>原単位目標達成</v>
      </c>
      <c r="B14" s="6">
        <v>12</v>
      </c>
      <c r="C14" s="33" t="s">
        <v>198</v>
      </c>
      <c r="D14" s="8" t="str">
        <f>VLOOKUP($C14,一覧表!$C$3:$W$123,2,FALSE)</f>
        <v>810-0071</v>
      </c>
      <c r="E14" s="7" t="str">
        <f>VLOOKUP($C14,一覧表!$C$3:$W$123,3,FALSE)</f>
        <v>福岡県福岡市中央区那の津５－３－１</v>
      </c>
      <c r="F14" s="7" t="str">
        <f>VLOOKUP($C14,一覧表!$C$3:$W$121,4,FALSE)</f>
        <v>長崎工場</v>
      </c>
      <c r="G14" s="7" t="str">
        <f>VLOOKUP($C14,一覧表!$C$3:$W$121,5,FALSE)</f>
        <v>857-0852</v>
      </c>
      <c r="H14" s="7" t="str">
        <f>VLOOKUP($C14,一覧表!$C$3:$W$121,6,FALSE)</f>
        <v>佐世保市干尽町３６</v>
      </c>
      <c r="I14" s="7">
        <f>VLOOKUP($C14,一覧表!$C$3:$W$121,7,FALSE)</f>
        <v>10</v>
      </c>
      <c r="J14" s="7" t="str">
        <f>VLOOKUP($C14,一覧表!$C$3:$W$123,8,FALSE)</f>
        <v>牛・鶏・豚用配合飼料の製造</v>
      </c>
      <c r="K14" s="7" t="str">
        <f>VLOOKUP($C14,一覧表!$C$3:$W$123,9,FALSE)</f>
        <v>R1～R3</v>
      </c>
      <c r="L14" s="15">
        <f>VLOOKUP($C14,一覧表!$C$3:$W$123,10,FALSE)</f>
        <v>3796</v>
      </c>
      <c r="M14" s="15">
        <f>VLOOKUP($C14,一覧表!$C$3:$W$123,11,FALSE)</f>
        <v>3682</v>
      </c>
      <c r="N14" s="27">
        <f>VLOOKUP($C14,一覧表!$C$3:$W$123,12,FALSE)</f>
        <v>3.0031612223393046E-2</v>
      </c>
      <c r="O14" s="155">
        <f>VLOOKUP($C14,一覧表!$C$3:$W$123,13,FALSE)</f>
        <v>3951</v>
      </c>
      <c r="P14" s="27">
        <f>VLOOKUP($C14,一覧表!$C$3:$W$123,14,FALSE)</f>
        <v>-4.0832455216016861E-2</v>
      </c>
      <c r="Q14" s="7">
        <f>VLOOKUP($C14,一覧表!$C$3:$W$123,15,FALSE)</f>
        <v>1.4999999999999999E-2</v>
      </c>
      <c r="R14" s="7">
        <f>VLOOKUP($C14,一覧表!$C$3:$W$123,16,FALSE)</f>
        <v>1.46E-2</v>
      </c>
      <c r="S14" s="27">
        <f>VLOOKUP($C14,一覧表!$C$3:$W$123,17,FALSE)</f>
        <v>2.6666666666666623E-2</v>
      </c>
      <c r="T14" s="7">
        <f>VLOOKUP($C14,一覧表!$C$3:$W$123,18,FALSE)</f>
        <v>1.4E-2</v>
      </c>
      <c r="U14" s="27">
        <f>VLOOKUP($C14,一覧表!$C$3:$W$123,19,FALSE)</f>
        <v>6.666666666666661E-2</v>
      </c>
      <c r="V14" s="7" t="str">
        <f>VLOOKUP($C14,一覧表!$C$3:$W$123,20,FALSE)</f>
        <v>①場内エアー・蒸気漏れの補修　②大型ファンモーターインバーター周波数変更　③製造加工条件変更実施・製造能力向上</v>
      </c>
      <c r="W14" s="140" t="str">
        <f>VLOOKUP($C14,一覧表!$C$3:$W$123,21,FALSE)</f>
        <v>原単位目標達成</v>
      </c>
    </row>
    <row r="15" spans="1:29" ht="48" customHeight="1">
      <c r="A15" s="5" t="str">
        <f t="shared" si="1"/>
        <v>原単位目標達成</v>
      </c>
      <c r="B15" s="6">
        <v>13</v>
      </c>
      <c r="C15" s="78" t="s">
        <v>692</v>
      </c>
      <c r="D15" s="8" t="str">
        <f>VLOOKUP($C15,一覧表!$C$3:$W$123,2,FALSE)</f>
        <v>107-0052</v>
      </c>
      <c r="E15" s="7" t="str">
        <f>VLOOKUP($C15,一覧表!$C$3:$W$123,3,FALSE)</f>
        <v>東京都港区赤坂２－１１－７</v>
      </c>
      <c r="F15" s="7" t="str">
        <f>VLOOKUP($C15,一覧表!$C$3:$W$121,4,FALSE)</f>
        <v>松浦工場</v>
      </c>
      <c r="G15" s="7" t="str">
        <f>VLOOKUP($C15,一覧表!$C$3:$W$121,5,FALSE)</f>
        <v>859-4531</v>
      </c>
      <c r="H15" s="7" t="str">
        <f>VLOOKUP($C15,一覧表!$C$3:$W$121,6,FALSE)</f>
        <v>松浦市調川町平尾免字潮入２００</v>
      </c>
      <c r="I15" s="7">
        <f>VLOOKUP($C15,一覧表!$C$3:$W$121,7,FALSE)</f>
        <v>18</v>
      </c>
      <c r="J15" s="7" t="str">
        <f>VLOOKUP($C15,一覧表!$C$3:$W$123,8,FALSE)</f>
        <v>フッ素樹脂を主材料とした加工業</v>
      </c>
      <c r="K15" s="7" t="str">
        <f>VLOOKUP($C15,一覧表!$C$3:$W$123,9,FALSE)</f>
        <v>R2～R4</v>
      </c>
      <c r="L15" s="15">
        <f>VLOOKUP($C15,一覧表!$C$3:$W$123,10,FALSE)</f>
        <v>6452</v>
      </c>
      <c r="M15" s="15" t="str">
        <f>VLOOKUP($C15,一覧表!$C$3:$W$123,11,FALSE)</f>
        <v>-</v>
      </c>
      <c r="N15" s="27" t="str">
        <f>VLOOKUP($C15,一覧表!$C$3:$W$123,12,FALSE)</f>
        <v>-</v>
      </c>
      <c r="O15" s="155">
        <f>VLOOKUP($C15,一覧表!$C$3:$W$123,13,FALSE)</f>
        <v>5338</v>
      </c>
      <c r="P15" s="27">
        <f>VLOOKUP($C15,一覧表!$C$3:$W$123,14,FALSE)</f>
        <v>0.17265964042157469</v>
      </c>
      <c r="Q15" s="7">
        <f>VLOOKUP($C15,一覧表!$C$3:$W$123,15,FALSE)</f>
        <v>4.3979999999999997</v>
      </c>
      <c r="R15" s="7">
        <f>VLOOKUP($C15,一覧表!$C$3:$W$123,16,FALSE)</f>
        <v>4.3540000000000001</v>
      </c>
      <c r="S15" s="27">
        <f>VLOOKUP($C15,一覧表!$C$3:$W$123,17,FALSE)</f>
        <v>1.0004547521600637E-2</v>
      </c>
      <c r="T15" s="7">
        <f>VLOOKUP($C15,一覧表!$C$3:$W$123,18,FALSE)</f>
        <v>4.1379999999999999</v>
      </c>
      <c r="U15" s="27">
        <f>VLOOKUP($C15,一覧表!$C$3:$W$123,19,FALSE)</f>
        <v>5.91177808094588E-2</v>
      </c>
      <c r="V15" s="7" t="str">
        <f>VLOOKUP($C15,一覧表!$C$3:$W$123,20,FALSE)</f>
        <v>①高効率空調機への更新　②空調機運用時間見直し　③省エネ型蛍光灯への更新</v>
      </c>
      <c r="W15" s="140" t="str">
        <f>VLOOKUP($C15,一覧表!$C$3:$W$123,21,FALSE)</f>
        <v>原単位目標達成</v>
      </c>
    </row>
    <row r="16" spans="1:29" ht="48" customHeight="1">
      <c r="A16" s="5" t="str">
        <f t="shared" si="1"/>
        <v>原単位目標達成</v>
      </c>
      <c r="B16" s="6">
        <v>14</v>
      </c>
      <c r="C16" s="33" t="s">
        <v>414</v>
      </c>
      <c r="D16" s="8" t="str">
        <f>VLOOKUP($C16,一覧表!$C$3:$W$123,2,FALSE)</f>
        <v>851-2102</v>
      </c>
      <c r="E16" s="7" t="str">
        <f>VLOOKUP($C16,一覧表!$C$3:$W$123,3,FALSE)</f>
        <v>西彼杵郡時津町浜田郷５１７－７</v>
      </c>
      <c r="F16" s="7" t="str">
        <f>VLOOKUP($C16,一覧表!$C$3:$W$121,4,FALSE)</f>
        <v>長崎製作所</v>
      </c>
      <c r="G16" s="7" t="str">
        <f>VLOOKUP($C16,一覧表!$C$3:$W$121,5,FALSE)</f>
        <v>851-2102</v>
      </c>
      <c r="H16" s="7" t="str">
        <f>VLOOKUP($C16,一覧表!$C$3:$W$121,6,FALSE)</f>
        <v>時津町浜田郷５１７－７</v>
      </c>
      <c r="I16" s="7">
        <f>VLOOKUP($C16,一覧表!$C$3:$W$121,7,FALSE)</f>
        <v>29</v>
      </c>
      <c r="J16" s="7" t="str">
        <f>VLOOKUP($C16,一覧表!$C$3:$W$123,8,FALSE)</f>
        <v>産業用の各種電気機械を製造</v>
      </c>
      <c r="K16" s="7" t="str">
        <f>VLOOKUP($C16,一覧表!$C$3:$W$123,9,FALSE)</f>
        <v>R2～R4</v>
      </c>
      <c r="L16" s="15">
        <f>VLOOKUP($C16,一覧表!$C$3:$W$123,10,FALSE)</f>
        <v>3939</v>
      </c>
      <c r="M16" s="15">
        <f>VLOOKUP($C16,一覧表!$C$3:$W$123,11,FALSE)</f>
        <v>3656</v>
      </c>
      <c r="N16" s="27">
        <f>VLOOKUP($C16,一覧表!$C$3:$W$123,12,FALSE)</f>
        <v>7.1845646103071842E-2</v>
      </c>
      <c r="O16" s="155">
        <f>VLOOKUP($C16,一覧表!$C$3:$W$123,13,FALSE)</f>
        <v>3676</v>
      </c>
      <c r="P16" s="27">
        <f>VLOOKUP($C16,一覧表!$C$3:$W$123,14,FALSE)</f>
        <v>6.676821528306677E-2</v>
      </c>
      <c r="Q16" s="7">
        <f>VLOOKUP($C16,一覧表!$C$3:$W$123,15,FALSE)</f>
        <v>11.25</v>
      </c>
      <c r="R16" s="7">
        <f>VLOOKUP($C16,一覧表!$C$3:$W$123,16,FALSE)</f>
        <v>10.91</v>
      </c>
      <c r="S16" s="27">
        <f>VLOOKUP($C16,一覧表!$C$3:$W$123,17,FALSE)</f>
        <v>3.0222222222222209E-2</v>
      </c>
      <c r="T16" s="7">
        <f>VLOOKUP($C16,一覧表!$C$3:$W$123,18,FALSE)</f>
        <v>10.81</v>
      </c>
      <c r="U16" s="27">
        <f>VLOOKUP($C16,一覧表!$C$3:$W$123,19,FALSE)</f>
        <v>3.9111111111111069E-2</v>
      </c>
      <c r="V16" s="7" t="str">
        <f>VLOOKUP($C16,一覧表!$C$3:$W$123,20,FALSE)</f>
        <v>①空調機の一部更新と天井照明器具の一部ＬＥＤ化更新を実施　②待機電力の削減（パソコンのスタンバイモード設定、休業日・夜間における設備主電源の一部停止）　③省エネパトロール等の実施</v>
      </c>
      <c r="W16" s="140" t="str">
        <f>VLOOKUP($C16,一覧表!$C$3:$W$123,21,FALSE)</f>
        <v>原単位目標達成</v>
      </c>
    </row>
    <row r="17" spans="1:29" ht="48" customHeight="1">
      <c r="A17" s="5" t="str">
        <f t="shared" si="1"/>
        <v>原単位目標達成</v>
      </c>
      <c r="B17" s="6">
        <v>15</v>
      </c>
      <c r="C17" s="33" t="s">
        <v>107</v>
      </c>
      <c r="D17" s="8" t="str">
        <f>VLOOKUP($C17,一覧表!$C$3:$W$123,2,FALSE)</f>
        <v>857-2494</v>
      </c>
      <c r="E17" s="7" t="str">
        <f>VLOOKUP($C17,一覧表!$C$3:$W$123,3,FALSE)</f>
        <v>西海市大島町１６０５－１</v>
      </c>
      <c r="F17" s="7">
        <f>VLOOKUP($C17,一覧表!$C$3:$W$121,4,FALSE)</f>
        <v>0</v>
      </c>
      <c r="G17" s="7">
        <f>VLOOKUP($C17,一覧表!$C$3:$W$121,5,FALSE)</f>
        <v>0</v>
      </c>
      <c r="H17" s="7">
        <f>VLOOKUP($C17,一覧表!$C$3:$W$121,6,FALSE)</f>
        <v>0</v>
      </c>
      <c r="I17" s="7">
        <f>VLOOKUP($C17,一覧表!$C$3:$W$121,7,FALSE)</f>
        <v>31</v>
      </c>
      <c r="J17" s="7" t="str">
        <f>VLOOKUP($C17,一覧表!$C$3:$W$123,8,FALSE)</f>
        <v>鋼船舶の建造</v>
      </c>
      <c r="K17" s="7" t="str">
        <f>VLOOKUP($C17,一覧表!$C$3:$W$123,9,FALSE)</f>
        <v>H30～R2</v>
      </c>
      <c r="L17" s="15">
        <f>VLOOKUP($C17,一覧表!$C$3:$W$123,10,FALSE)</f>
        <v>24586</v>
      </c>
      <c r="M17" s="15">
        <f>VLOOKUP($C17,一覧表!$C$3:$W$123,11,FALSE)</f>
        <v>23800</v>
      </c>
      <c r="N17" s="27">
        <f>VLOOKUP($C17,一覧表!$C$3:$W$123,12,FALSE)</f>
        <v>3.1969413487350523E-2</v>
      </c>
      <c r="O17" s="155">
        <f>VLOOKUP($C17,一覧表!$C$3:$W$123,13,FALSE)</f>
        <v>21268</v>
      </c>
      <c r="P17" s="27">
        <f>VLOOKUP($C17,一覧表!$C$3:$W$123,14,FALSE)</f>
        <v>0.13495485235499877</v>
      </c>
      <c r="Q17" s="7">
        <f>VLOOKUP($C17,一覧表!$C$3:$W$123,15,FALSE)</f>
        <v>48.77</v>
      </c>
      <c r="R17" s="7">
        <f>VLOOKUP($C17,一覧表!$C$3:$W$123,16,FALSE)</f>
        <v>47</v>
      </c>
      <c r="S17" s="27">
        <f>VLOOKUP($C17,一覧表!$C$3:$W$123,17,FALSE)</f>
        <v>3.629280295263488E-2</v>
      </c>
      <c r="T17" s="7">
        <f>VLOOKUP($C17,一覧表!$C$3:$W$123,18,FALSE)</f>
        <v>45.58</v>
      </c>
      <c r="U17" s="27">
        <f>VLOOKUP($C17,一覧表!$C$3:$W$123,19,FALSE)</f>
        <v>6.5409062948534033E-2</v>
      </c>
      <c r="V17" s="7" t="str">
        <f>VLOOKUP($C17,一覧表!$C$3:$W$123,20,FALSE)</f>
        <v>①電気室の高効率変圧器への代替　②高効率空圧機への代替　③空調機・冷蔵庫省エネ型へ代替　④照明のLED化</v>
      </c>
      <c r="W17" s="140" t="str">
        <f>VLOOKUP($C17,一覧表!$C$3:$W$123,21,FALSE)</f>
        <v>原単位目標達成</v>
      </c>
    </row>
    <row r="18" spans="1:29" ht="48" customHeight="1">
      <c r="A18" s="5" t="str">
        <f t="shared" si="1"/>
        <v>原単位目標達成</v>
      </c>
      <c r="B18" s="6">
        <v>16</v>
      </c>
      <c r="C18" s="33" t="s">
        <v>412</v>
      </c>
      <c r="D18" s="8" t="str">
        <f>VLOOKUP($C18,一覧表!$C$3:$W$123,2,FALSE)</f>
        <v>859-4536</v>
      </c>
      <c r="E18" s="7" t="str">
        <f>VLOOKUP($C18,一覧表!$C$3:$W$123,3,FALSE)</f>
        <v>松浦市調川町下免８５１－１１</v>
      </c>
      <c r="F18" s="7">
        <f>VLOOKUP($C18,一覧表!$C$3:$W$121,4,FALSE)</f>
        <v>0</v>
      </c>
      <c r="G18" s="7">
        <f>VLOOKUP($C18,一覧表!$C$3:$W$121,5,FALSE)</f>
        <v>0</v>
      </c>
      <c r="H18" s="7">
        <f>VLOOKUP($C18,一覧表!$C$3:$W$121,6,FALSE)</f>
        <v>0</v>
      </c>
      <c r="I18" s="7">
        <f>VLOOKUP($C18,一覧表!$C$3:$W$121,7,FALSE)</f>
        <v>31</v>
      </c>
      <c r="J18" s="7" t="str">
        <f>VLOOKUP($C18,一覧表!$C$3:$W$123,8,FALSE)</f>
        <v>エアバッグ用クッションの製造・販売</v>
      </c>
      <c r="K18" s="7" t="str">
        <f>VLOOKUP($C18,一覧表!$C$3:$W$123,9,FALSE)</f>
        <v>R1～R3</v>
      </c>
      <c r="L18" s="15" t="str">
        <f>VLOOKUP($C18,一覧表!$C$3:$W$123,10,FALSE)</f>
        <v>-</v>
      </c>
      <c r="M18" s="15" t="str">
        <f>VLOOKUP($C18,一覧表!$C$3:$W$123,11,FALSE)</f>
        <v>-</v>
      </c>
      <c r="N18" s="27" t="str">
        <f>VLOOKUP($C18,一覧表!$C$3:$W$123,12,FALSE)</f>
        <v>-</v>
      </c>
      <c r="O18" s="155" t="str">
        <f>VLOOKUP($C18,一覧表!$C$3:$W$123,13,FALSE)</f>
        <v>-</v>
      </c>
      <c r="P18" s="27" t="str">
        <f>VLOOKUP($C18,一覧表!$C$3:$W$123,14,FALSE)</f>
        <v>-</v>
      </c>
      <c r="Q18" s="7">
        <f>VLOOKUP($C18,一覧表!$C$3:$W$123,15,FALSE)</f>
        <v>1.35</v>
      </c>
      <c r="R18" s="7">
        <f>VLOOKUP($C18,一覧表!$C$3:$W$123,16,FALSE)</f>
        <v>1.31</v>
      </c>
      <c r="S18" s="27">
        <f>VLOOKUP($C18,一覧表!$C$3:$W$123,17,FALSE)</f>
        <v>2.9629629629629655E-2</v>
      </c>
      <c r="T18" s="7">
        <f>VLOOKUP($C18,一覧表!$C$3:$W$123,18,FALSE)</f>
        <v>1.1579999999999999</v>
      </c>
      <c r="U18" s="27">
        <f>VLOOKUP($C18,一覧表!$C$3:$W$123,19,FALSE)</f>
        <v>0.14222222222222233</v>
      </c>
      <c r="V18" s="7" t="str">
        <f>VLOOKUP($C18,一覧表!$C$3:$W$123,20,FALSE)</f>
        <v>①改善提案制度の運用による生産性の向上　②省エネ推進委員会による全社的な省エネ活動の計画及び実施　③工場内のエア漏れ及び蒸気漏れ箇所の点検・補修</v>
      </c>
      <c r="W18" s="140" t="str">
        <f>VLOOKUP($C18,一覧表!$C$3:$W$123,21,FALSE)</f>
        <v>原単位目標達成</v>
      </c>
    </row>
    <row r="19" spans="1:29" ht="48" customHeight="1">
      <c r="A19" s="5" t="str">
        <f t="shared" si="1"/>
        <v>原単位目標達成</v>
      </c>
      <c r="B19" s="6">
        <v>17</v>
      </c>
      <c r="C19" s="33" t="s">
        <v>653</v>
      </c>
      <c r="D19" s="8" t="str">
        <f>VLOOKUP($C19,一覧表!$C$3:$W$123,2,FALSE)</f>
        <v>859-4813</v>
      </c>
      <c r="E19" s="7" t="str">
        <f>VLOOKUP($C19,一覧表!$C$3:$W$123,3,FALSE)</f>
        <v>平戸市田平町深月免１１０－５</v>
      </c>
      <c r="F19" s="7">
        <f>VLOOKUP($C19,一覧表!$C$3:$W$121,4,FALSE)</f>
        <v>0</v>
      </c>
      <c r="G19" s="7">
        <f>VLOOKUP($C19,一覧表!$C$3:$W$121,5,FALSE)</f>
        <v>0</v>
      </c>
      <c r="H19" s="7">
        <f>VLOOKUP($C19,一覧表!$C$3:$W$121,6,FALSE)</f>
        <v>0</v>
      </c>
      <c r="I19" s="7">
        <f>VLOOKUP($C19,一覧表!$C$3:$W$121,7,FALSE)</f>
        <v>31</v>
      </c>
      <c r="J19" s="7" t="str">
        <f>VLOOKUP($C19,一覧表!$C$3:$W$123,8,FALSE)</f>
        <v>自動車・二輪車・産業機器のアルミ部品製造</v>
      </c>
      <c r="K19" s="7" t="str">
        <f>VLOOKUP($C19,一覧表!$C$3:$W$123,9,FALSE)</f>
        <v>H30～R2</v>
      </c>
      <c r="L19" s="15">
        <f>VLOOKUP($C19,一覧表!$C$3:$W$123,10,FALSE)</f>
        <v>3335.6</v>
      </c>
      <c r="M19" s="15">
        <f>VLOOKUP($C19,一覧表!$C$3:$W$123,11,FALSE)</f>
        <v>3234.9</v>
      </c>
      <c r="N19" s="27">
        <f>VLOOKUP($C19,一覧表!$C$3:$W$123,12,FALSE)</f>
        <v>3.018947115961141E-2</v>
      </c>
      <c r="O19" s="155">
        <f>VLOOKUP($C19,一覧表!$C$3:$W$123,13,FALSE)</f>
        <v>3623.9</v>
      </c>
      <c r="P19" s="27">
        <f>VLOOKUP($C19,一覧表!$C$3:$W$123,14,FALSE)</f>
        <v>-8.6431226765799313E-2</v>
      </c>
      <c r="Q19" s="7">
        <f>VLOOKUP($C19,一覧表!$C$3:$W$123,15,FALSE)</f>
        <v>1.46</v>
      </c>
      <c r="R19" s="7">
        <f>VLOOKUP($C19,一覧表!$C$3:$W$123,16,FALSE)</f>
        <v>1.42</v>
      </c>
      <c r="S19" s="27">
        <f>VLOOKUP($C19,一覧表!$C$3:$W$123,17,FALSE)</f>
        <v>2.7397260273972629E-2</v>
      </c>
      <c r="T19" s="7">
        <f>VLOOKUP($C19,一覧表!$C$3:$W$123,18,FALSE)</f>
        <v>1.37</v>
      </c>
      <c r="U19" s="27">
        <f>VLOOKUP($C19,一覧表!$C$3:$W$123,19,FALSE)</f>
        <v>6.1643835616438263E-2</v>
      </c>
      <c r="V19" s="7" t="str">
        <f>VLOOKUP($C19,一覧表!$C$3:$W$123,20,FALSE)</f>
        <v>①新炉導入（溶解量によって火力変化）</v>
      </c>
      <c r="W19" s="140" t="str">
        <f>VLOOKUP($C19,一覧表!$C$3:$W$123,21,FALSE)</f>
        <v>原単位目標達成</v>
      </c>
    </row>
    <row r="20" spans="1:29" ht="48" customHeight="1">
      <c r="A20" s="5" t="str">
        <f t="shared" si="1"/>
        <v>原単位目標達成</v>
      </c>
      <c r="B20" s="6">
        <v>18</v>
      </c>
      <c r="C20" s="33" t="s">
        <v>702</v>
      </c>
      <c r="D20" s="8" t="str">
        <f>VLOOKUP($C20,一覧表!$C$3:$W$123,2,FALSE)</f>
        <v>857-0401</v>
      </c>
      <c r="E20" s="7" t="str">
        <f>VLOOKUP($C20,一覧表!$C$3:$W$123,3,FALSE)</f>
        <v>佐世保市小佐々町黒石３３２－１</v>
      </c>
      <c r="F20" s="7">
        <f>VLOOKUP($C20,一覧表!$C$3:$W$121,4,FALSE)</f>
        <v>0</v>
      </c>
      <c r="G20" s="7">
        <f>VLOOKUP($C20,一覧表!$C$3:$W$121,5,FALSE)</f>
        <v>0</v>
      </c>
      <c r="H20" s="7">
        <f>VLOOKUP($C20,一覧表!$C$3:$W$121,6,FALSE)</f>
        <v>0</v>
      </c>
      <c r="I20" s="7">
        <f>VLOOKUP($C20,一覧表!$C$3:$W$121,7,FALSE)</f>
        <v>31</v>
      </c>
      <c r="J20" s="7" t="str">
        <f>VLOOKUP($C20,一覧表!$C$3:$W$123,8,FALSE)</f>
        <v>自動車用無段変速機（CVT）の金属ベルトの製造・販売</v>
      </c>
      <c r="K20" s="7" t="str">
        <f>VLOOKUP($C20,一覧表!$C$3:$W$123,9,FALSE)</f>
        <v>R1～R3</v>
      </c>
      <c r="L20" s="15" t="str">
        <f>VLOOKUP($C20,一覧表!$C$3:$W$123,10,FALSE)</f>
        <v>-</v>
      </c>
      <c r="M20" s="15" t="str">
        <f>VLOOKUP($C20,一覧表!$C$3:$W$123,11,FALSE)</f>
        <v>-</v>
      </c>
      <c r="N20" s="27" t="str">
        <f>VLOOKUP($C20,一覧表!$C$3:$W$123,12,FALSE)</f>
        <v>-</v>
      </c>
      <c r="O20" s="155" t="str">
        <f>VLOOKUP($C20,一覧表!$C$3:$W$123,13,FALSE)</f>
        <v>-</v>
      </c>
      <c r="P20" s="27" t="str">
        <f>VLOOKUP($C20,一覧表!$C$3:$W$123,14,FALSE)</f>
        <v>-</v>
      </c>
      <c r="Q20" s="7">
        <f>VLOOKUP($C20,一覧表!$C$3:$W$123,15,FALSE)</f>
        <v>4.2590000000000003</v>
      </c>
      <c r="R20" s="7">
        <f>VLOOKUP($C20,一覧表!$C$3:$W$123,16,FALSE)</f>
        <v>4.13</v>
      </c>
      <c r="S20" s="27">
        <f>VLOOKUP($C20,一覧表!$C$3:$W$123,17,FALSE)</f>
        <v>3.0288800187837622E-2</v>
      </c>
      <c r="T20" s="7">
        <f>VLOOKUP($C20,一覧表!$C$3:$W$123,18,FALSE)</f>
        <v>4.0890000000000004</v>
      </c>
      <c r="U20" s="27">
        <f>VLOOKUP($C20,一覧表!$C$3:$W$123,19,FALSE)</f>
        <v>3.991547311575485E-2</v>
      </c>
      <c r="V20" s="7" t="str">
        <f>VLOOKUP($C20,一覧表!$C$3:$W$123,20,FALSE)</f>
        <v>①省エネアイテムの実施による電気使用量低減（原油換算▲304kL）
②省エネ委員会実施によるトップへのDRと省エネ実施フォロー</v>
      </c>
      <c r="W20" s="140" t="str">
        <f>VLOOKUP($C20,一覧表!$C$3:$W$123,21,FALSE)</f>
        <v>原単位目標達成</v>
      </c>
    </row>
    <row r="21" spans="1:29" ht="48" customHeight="1">
      <c r="A21" s="5" t="str">
        <f t="shared" si="1"/>
        <v>原単位目標達成</v>
      </c>
      <c r="B21" s="6">
        <v>19</v>
      </c>
      <c r="C21" s="78" t="s">
        <v>753</v>
      </c>
      <c r="D21" s="8" t="str">
        <f>VLOOKUP($C21,一覧表!$C$3:$W$123,2,FALSE)</f>
        <v>856-0022</v>
      </c>
      <c r="E21" s="7" t="str">
        <f>VLOOKUP($C21,一覧表!$C$3:$W$123,3,FALSE)</f>
        <v>大村市雄ヶ原町１３１３－１６８</v>
      </c>
      <c r="F21" s="7" t="str">
        <f>VLOOKUP($C21,一覧表!$C$3:$W$121,4,FALSE)</f>
        <v>東そのぎ工場</v>
      </c>
      <c r="G21" s="7" t="str">
        <f>VLOOKUP($C21,一覧表!$C$3:$W$121,5,FALSE)</f>
        <v>859-3922</v>
      </c>
      <c r="H21" s="7" t="str">
        <f>VLOOKUP($C21,一覧表!$C$3:$W$121,6,FALSE)</f>
        <v>東彼杵郡東彼杵町八反田郷字胡摩尻５７－２３</v>
      </c>
      <c r="I21" s="7">
        <f>VLOOKUP($C21,一覧表!$C$3:$W$121,7,FALSE)</f>
        <v>32</v>
      </c>
      <c r="J21" s="7" t="str">
        <f>VLOOKUP($C21,一覧表!$C$3:$W$123,8,FALSE)</f>
        <v>液晶フィルム研究・開発・製造</v>
      </c>
      <c r="K21" s="7" t="str">
        <f>VLOOKUP($C21,一覧表!$C$3:$W$123,9,FALSE)</f>
        <v>R1～R3</v>
      </c>
      <c r="L21" s="15">
        <f>VLOOKUP($C21,一覧表!$C$3:$W$123,10,FALSE)</f>
        <v>4545.3</v>
      </c>
      <c r="M21" s="15" t="str">
        <f>VLOOKUP($C21,一覧表!$C$3:$W$123,11,FALSE)</f>
        <v>-</v>
      </c>
      <c r="N21" s="27" t="str">
        <f>VLOOKUP($C21,一覧表!$C$3:$W$123,12,FALSE)</f>
        <v>-</v>
      </c>
      <c r="O21" s="155">
        <f>VLOOKUP($C21,一覧表!$C$3:$W$123,13,FALSE)</f>
        <v>4004.9</v>
      </c>
      <c r="P21" s="27">
        <f>VLOOKUP($C21,一覧表!$C$3:$W$123,14,FALSE)</f>
        <v>0.11889204232943922</v>
      </c>
      <c r="Q21" s="7">
        <f>VLOOKUP($C21,一覧表!$C$3:$W$123,15,FALSE)</f>
        <v>0.19800000000000001</v>
      </c>
      <c r="R21" s="7">
        <f>VLOOKUP($C21,一覧表!$C$3:$W$123,16,FALSE)</f>
        <v>0.192</v>
      </c>
      <c r="S21" s="27">
        <f>VLOOKUP($C21,一覧表!$C$3:$W$123,17,FALSE)</f>
        <v>3.0303030303030328E-2</v>
      </c>
      <c r="T21" s="7">
        <f>VLOOKUP($C21,一覧表!$C$3:$W$123,18,FALSE)</f>
        <v>0.17399999999999999</v>
      </c>
      <c r="U21" s="27">
        <f>VLOOKUP($C21,一覧表!$C$3:$W$123,19,FALSE)</f>
        <v>0.12121212121212131</v>
      </c>
      <c r="V21" s="7" t="str">
        <f>VLOOKUP($C21,一覧表!$C$3:$W$123,20,FALSE)</f>
        <v>①屋内コンプレッサー室用廃熱ブロワの冬季（11月～3月）運転停止</v>
      </c>
      <c r="W21" s="140" t="str">
        <f>VLOOKUP($C21,一覧表!$C$3:$W$123,21,FALSE)</f>
        <v>原単位目標達成</v>
      </c>
    </row>
    <row r="22" spans="1:29" ht="48" customHeight="1">
      <c r="A22" s="5"/>
      <c r="B22" s="6">
        <v>20</v>
      </c>
      <c r="C22" s="118" t="s">
        <v>428</v>
      </c>
      <c r="D22" s="8" t="str">
        <f>VLOOKUP($C22,一覧表!$C$3:$W$123,2,FALSE)</f>
        <v>857-0361</v>
      </c>
      <c r="E22" s="7" t="str">
        <f>VLOOKUP($C22,一覧表!$C$3:$W$123,3,FALSE)</f>
        <v>北松浦郡佐々町小浦免字小浦浜１５７２－２１</v>
      </c>
      <c r="F22" s="7">
        <f>VLOOKUP($C22,一覧表!$C$3:$W$121,4,FALSE)</f>
        <v>0</v>
      </c>
      <c r="G22" s="7">
        <f>VLOOKUP($C22,一覧表!$C$3:$W$121,5,FALSE)</f>
        <v>0</v>
      </c>
      <c r="H22" s="7">
        <f>VLOOKUP($C22,一覧表!$C$3:$W$121,6,FALSE)</f>
        <v>0</v>
      </c>
      <c r="I22" s="7">
        <f>VLOOKUP($C22,一覧表!$C$3:$W$121,7,FALSE)</f>
        <v>9</v>
      </c>
      <c r="J22" s="7" t="str">
        <f>VLOOKUP($C22,一覧表!$C$3:$W$123,8,FALSE)</f>
        <v>天然調味料の製造、加工、販売</v>
      </c>
      <c r="K22" s="7" t="str">
        <f>VLOOKUP($C22,一覧表!$C$3:$W$123,9,FALSE)</f>
        <v>R2～R4</v>
      </c>
      <c r="L22" s="15">
        <f>VLOOKUP($C22,一覧表!$C$3:$W$123,10,FALSE)</f>
        <v>36425</v>
      </c>
      <c r="M22" s="15" t="str">
        <f>VLOOKUP($C22,一覧表!$C$3:$W$123,11,FALSE)</f>
        <v>-</v>
      </c>
      <c r="N22" s="27" t="str">
        <f>VLOOKUP($C22,一覧表!$C$3:$W$123,12,FALSE)</f>
        <v>-</v>
      </c>
      <c r="O22" s="155">
        <f>VLOOKUP($C22,一覧表!$C$3:$W$123,13,FALSE)</f>
        <v>35382</v>
      </c>
      <c r="P22" s="27">
        <f>VLOOKUP($C22,一覧表!$C$3:$W$123,14,FALSE)</f>
        <v>2.8634179821551132E-2</v>
      </c>
      <c r="Q22" s="7">
        <f>VLOOKUP($C22,一覧表!$C$3:$W$123,15,FALSE)</f>
        <v>630.6</v>
      </c>
      <c r="R22" s="7">
        <f>VLOOKUP($C22,一覧表!$C$3:$W$123,16,FALSE)</f>
        <v>599.1</v>
      </c>
      <c r="S22" s="27">
        <f>VLOOKUP($C22,一覧表!$C$3:$W$123,17,FALSE)</f>
        <v>4.9952426260704091E-2</v>
      </c>
      <c r="T22" s="7">
        <f>VLOOKUP($C22,一覧表!$C$3:$W$123,18,FALSE)</f>
        <v>669</v>
      </c>
      <c r="U22" s="27">
        <f>VLOOKUP($C22,一覧表!$C$3:$W$123,19,FALSE)</f>
        <v>-6.0894386298763044E-2</v>
      </c>
      <c r="V22" s="7" t="str">
        <f>VLOOKUP($C22,一覧表!$C$3:$W$123,20,FALSE)</f>
        <v>①照明を低電力タイプへ変更　②冷水ポンプのインバーター化　③蒸気の適切な使用　④LNG気化器の気化方式変更　⑤廃熱の回収　⑥洗浄回収水からの熱回収</v>
      </c>
      <c r="W22" s="140"/>
    </row>
    <row r="23" spans="1:29" ht="48" customHeight="1">
      <c r="A23" s="5"/>
      <c r="B23" s="6">
        <v>21</v>
      </c>
      <c r="C23" s="118" t="s">
        <v>368</v>
      </c>
      <c r="D23" s="8" t="str">
        <f>VLOOKUP($C23,一覧表!$C$3:$W$123,2,FALSE)</f>
        <v>859-0402</v>
      </c>
      <c r="E23" s="7" t="str">
        <f>VLOOKUP($C23,一覧表!$C$3:$W$123,3,FALSE)</f>
        <v>諫早市多良見町囲３３６</v>
      </c>
      <c r="F23" s="7" t="str">
        <f>VLOOKUP($C23,一覧表!$C$3:$W$121,4,FALSE)</f>
        <v>長崎工場</v>
      </c>
      <c r="G23" s="7" t="str">
        <f>VLOOKUP($C23,一覧表!$C$3:$W$121,5,FALSE)</f>
        <v>859-0402</v>
      </c>
      <c r="H23" s="7" t="str">
        <f>VLOOKUP($C23,一覧表!$C$3:$W$121,6,FALSE)</f>
        <v>諫早市多良見町囲３３６</v>
      </c>
      <c r="I23" s="7">
        <f>VLOOKUP($C23,一覧表!$C$3:$W$121,7,FALSE)</f>
        <v>9</v>
      </c>
      <c r="J23" s="7" t="str">
        <f>VLOOKUP($C23,一覧表!$C$3:$W$123,8,FALSE)</f>
        <v>食パン・菓子パン等製造販売</v>
      </c>
      <c r="K23" s="7" t="str">
        <f>VLOOKUP($C23,一覧表!$C$3:$W$123,9,FALSE)</f>
        <v>R2～R4</v>
      </c>
      <c r="L23" s="15">
        <f>VLOOKUP($C23,一覧表!$C$3:$W$123,10,FALSE)</f>
        <v>3013</v>
      </c>
      <c r="M23" s="15">
        <f>VLOOKUP($C23,一覧表!$C$3:$W$123,11,FALSE)</f>
        <v>2923</v>
      </c>
      <c r="N23" s="27">
        <f>VLOOKUP($C23,一覧表!$C$3:$W$123,12,FALSE)</f>
        <v>2.9870560902754729E-2</v>
      </c>
      <c r="O23" s="155">
        <f>VLOOKUP($C23,一覧表!$C$3:$W$123,13,FALSE)</f>
        <v>3250</v>
      </c>
      <c r="P23" s="27">
        <f>VLOOKUP($C23,一覧表!$C$3:$W$123,14,FALSE)</f>
        <v>-7.8659143710587451E-2</v>
      </c>
      <c r="Q23" s="7">
        <f>VLOOKUP($C23,一覧表!$C$3:$W$123,15,FALSE)</f>
        <v>15.25</v>
      </c>
      <c r="R23" s="7">
        <f>VLOOKUP($C23,一覧表!$C$3:$W$123,16,FALSE)</f>
        <v>14.79</v>
      </c>
      <c r="S23" s="27">
        <f>VLOOKUP($C23,一覧表!$C$3:$W$123,17,FALSE)</f>
        <v>3.0163934426229565E-2</v>
      </c>
      <c r="T23" s="7">
        <f>VLOOKUP($C23,一覧表!$C$3:$W$123,18,FALSE)</f>
        <v>12.61</v>
      </c>
      <c r="U23" s="27">
        <f>VLOOKUP($C23,一覧表!$C$3:$W$123,19,FALSE)</f>
        <v>0.17311475409836069</v>
      </c>
      <c r="V23" s="7" t="str">
        <f>VLOOKUP($C23,一覧表!$C$3:$W$123,20,FALSE)</f>
        <v>①照明器具のＬＥＤ移行　②ブラインチラー更新　②ドーナツ加工場天井内排気ファン設置　④工場室エアコン更新　⑤冷暖房ユニットクーラー更新</v>
      </c>
      <c r="W23" s="140"/>
    </row>
    <row r="24" spans="1:29" ht="48" customHeight="1">
      <c r="A24" s="5"/>
      <c r="B24" s="6">
        <v>22</v>
      </c>
      <c r="C24" s="139" t="s">
        <v>684</v>
      </c>
      <c r="D24" s="8" t="str">
        <f>VLOOKUP($C24,一覧表!$C$3:$W$123,2,FALSE)</f>
        <v>104-8402</v>
      </c>
      <c r="E24" s="7" t="str">
        <f>VLOOKUP($C24,一覧表!$C$3:$W$123,3,FALSE)</f>
        <v>東京都中央区築地６－１９－２０</v>
      </c>
      <c r="F24" s="7" t="str">
        <f>VLOOKUP($C24,一覧表!$C$3:$W$121,4,FALSE)</f>
        <v>長崎工場</v>
      </c>
      <c r="G24" s="7" t="str">
        <f>VLOOKUP($C24,一覧表!$C$3:$W$121,5,FALSE)</f>
        <v>856-0806</v>
      </c>
      <c r="H24" s="7" t="str">
        <f>VLOOKUP($C24,一覧表!$C$3:$W$121,6,FALSE)</f>
        <v>大村市富の原１－１５５７－１</v>
      </c>
      <c r="I24" s="7">
        <f>VLOOKUP($C24,一覧表!$C$3:$W$121,7,FALSE)</f>
        <v>9</v>
      </c>
      <c r="J24" s="7" t="str">
        <f>VLOOKUP($C24,一覧表!$C$3:$W$123,8,FALSE)</f>
        <v>冷凍食品の製造</v>
      </c>
      <c r="K24" s="7" t="str">
        <f>VLOOKUP($C24,一覧表!$C$3:$W$123,9,FALSE)</f>
        <v>R2～R4</v>
      </c>
      <c r="L24" s="15" t="str">
        <f>VLOOKUP($C24,一覧表!$C$3:$W$123,10,FALSE)</f>
        <v>-</v>
      </c>
      <c r="M24" s="15" t="str">
        <f>VLOOKUP($C24,一覧表!$C$3:$W$123,11,FALSE)</f>
        <v>-</v>
      </c>
      <c r="N24" s="27" t="str">
        <f>VLOOKUP($C24,一覧表!$C$3:$W$123,12,FALSE)</f>
        <v>-</v>
      </c>
      <c r="O24" s="155" t="str">
        <f>VLOOKUP($C24,一覧表!$C$3:$W$123,13,FALSE)</f>
        <v>-</v>
      </c>
      <c r="P24" s="27" t="str">
        <f>VLOOKUP($C24,一覧表!$C$3:$W$123,14,FALSE)</f>
        <v>-</v>
      </c>
      <c r="Q24" s="7">
        <f>VLOOKUP($C24,一覧表!$C$3:$W$123,15,FALSE)</f>
        <v>701</v>
      </c>
      <c r="R24" s="7">
        <f>VLOOKUP($C24,一覧表!$C$3:$W$123,16,FALSE)</f>
        <v>680</v>
      </c>
      <c r="S24" s="27">
        <f>VLOOKUP($C24,一覧表!$C$3:$W$123,17,FALSE)</f>
        <v>2.9957203994293864E-2</v>
      </c>
      <c r="T24" s="7">
        <f>VLOOKUP($C24,一覧表!$C$3:$W$123,18,FALSE)</f>
        <v>698</v>
      </c>
      <c r="U24" s="27">
        <f>VLOOKUP($C24,一覧表!$C$3:$W$123,19,FALSE)</f>
        <v>4.2796005706134095E-3</v>
      </c>
      <c r="V24" s="7" t="str">
        <f>VLOOKUP($C24,一覧表!$C$3:$W$123,20,FALSE)</f>
        <v>①省エネ法の遵守 ②ISO14001EMPの遵守　③改善活動実施による冷凍設備、生産設備他、運転見直し及び更新</v>
      </c>
      <c r="W24" s="140"/>
    </row>
    <row r="25" spans="1:29" ht="48" customHeight="1">
      <c r="A25" s="5"/>
      <c r="B25" s="6">
        <v>23</v>
      </c>
      <c r="C25" s="118" t="s">
        <v>257</v>
      </c>
      <c r="D25" s="8" t="str">
        <f>VLOOKUP($C25,一覧表!$C$3:$W$123,2,FALSE)</f>
        <v>810-0072</v>
      </c>
      <c r="E25" s="7" t="str">
        <f>VLOOKUP($C25,一覧表!$C$3:$W$123,3,FALSE)</f>
        <v>福岡県福岡市中央区長浜３－１１－３　福岡市鮮魚市場会館９０１号</v>
      </c>
      <c r="F25" s="7" t="str">
        <f>VLOOKUP($C25,一覧表!$C$3:$W$121,4,FALSE)</f>
        <v>松浦製氷冷凍工場、相浦冷蔵庫、水産加工場など</v>
      </c>
      <c r="G25" s="7">
        <f>VLOOKUP($C25,一覧表!$C$3:$W$121,5,FALSE)</f>
        <v>0</v>
      </c>
      <c r="H25" s="7" t="str">
        <f>VLOOKUP($C25,一覧表!$C$3:$W$121,6,FALSE)</f>
        <v>（５工場等）</v>
      </c>
      <c r="I25" s="7">
        <f>VLOOKUP($C25,一覧表!$C$3:$W$121,7,FALSE)</f>
        <v>9</v>
      </c>
      <c r="J25" s="7" t="str">
        <f>VLOOKUP($C25,一覧表!$C$3:$W$123,8,FALSE)</f>
        <v>水産氷の製造販売、魚の冷凍・冷蔵保管、水産物加工・販売</v>
      </c>
      <c r="K25" s="7" t="str">
        <f>VLOOKUP($C25,一覧表!$C$3:$W$123,9,FALSE)</f>
        <v>R2～R4</v>
      </c>
      <c r="L25" s="15">
        <f>VLOOKUP($C25,一覧表!$C$3:$W$123,10,FALSE)</f>
        <v>4035.3</v>
      </c>
      <c r="M25" s="15">
        <f>VLOOKUP($C25,一覧表!$C$3:$W$123,11,FALSE)</f>
        <v>3994.7</v>
      </c>
      <c r="N25" s="27">
        <f>VLOOKUP($C25,一覧表!$C$3:$W$123,12,FALSE)</f>
        <v>1.0061209823309386E-2</v>
      </c>
      <c r="O25" s="155">
        <f>VLOOKUP($C25,一覧表!$C$3:$W$123,13,FALSE)</f>
        <v>5667.9</v>
      </c>
      <c r="P25" s="27">
        <f>VLOOKUP($C25,一覧表!$C$3:$W$123,14,FALSE)</f>
        <v>-0.40457958516095444</v>
      </c>
      <c r="Q25" s="7">
        <f>VLOOKUP($C25,一覧表!$C$3:$W$123,15,FALSE)</f>
        <v>48.61</v>
      </c>
      <c r="R25" s="7">
        <f>VLOOKUP($C25,一覧表!$C$3:$W$123,16,FALSE)</f>
        <v>48.1</v>
      </c>
      <c r="S25" s="27">
        <f>VLOOKUP($C25,一覧表!$C$3:$W$123,17,FALSE)</f>
        <v>1.0491668380991524E-2</v>
      </c>
      <c r="T25" s="7">
        <f>VLOOKUP($C25,一覧表!$C$3:$W$123,18,FALSE)</f>
        <v>68.94</v>
      </c>
      <c r="U25" s="27">
        <f>VLOOKUP($C25,一覧表!$C$3:$W$123,19,FALSE)</f>
        <v>-0.41822670232462456</v>
      </c>
      <c r="V25" s="7" t="str">
        <f>VLOOKUP($C25,一覧表!$C$3:$W$123,20,FALSE)</f>
        <v>日本遠洋旋網漁業協同組合</v>
      </c>
      <c r="W25" s="140"/>
    </row>
    <row r="26" spans="1:29" ht="48" customHeight="1">
      <c r="A26" s="5"/>
      <c r="B26" s="6">
        <v>24</v>
      </c>
      <c r="C26" s="139" t="s">
        <v>666</v>
      </c>
      <c r="D26" s="8" t="str">
        <f>VLOOKUP($C26,一覧表!$C$3:$W$123,2,FALSE)</f>
        <v>530-0001</v>
      </c>
      <c r="E26" s="7" t="str">
        <f>VLOOKUP($C26,一覧表!$C$3:$W$123,3,FALSE)</f>
        <v>大阪府大阪市北区梅田２－４－９</v>
      </c>
      <c r="F26" s="7" t="str">
        <f>VLOOKUP($C26,一覧表!$C$3:$W$121,4,FALSE)</f>
        <v>諫早プラント</v>
      </c>
      <c r="G26" s="7" t="str">
        <f>VLOOKUP($C26,一覧表!$C$3:$W$121,5,FALSE)</f>
        <v>854-0041</v>
      </c>
      <c r="H26" s="7" t="str">
        <f>VLOOKUP($C26,一覧表!$C$3:$W$121,6,FALSE)</f>
        <v>諫早市船越町７００</v>
      </c>
      <c r="I26" s="7">
        <f>VLOOKUP($C26,一覧表!$C$3:$W$121,7,FALSE)</f>
        <v>9</v>
      </c>
      <c r="J26" s="7" t="str">
        <f>VLOOKUP($C26,一覧表!$C$3:$W$123,8,FALSE)</f>
        <v>食肉加工品製造工場として事業を展開</v>
      </c>
      <c r="K26" s="7" t="str">
        <f>VLOOKUP($C26,一覧表!$C$3:$W$123,9,FALSE)</f>
        <v>R2～R4</v>
      </c>
      <c r="L26" s="15">
        <f>VLOOKUP($C26,一覧表!$C$3:$W$123,10,FALSE)</f>
        <v>18284</v>
      </c>
      <c r="M26" s="15" t="str">
        <f>VLOOKUP($C26,一覧表!$C$3:$W$123,11,FALSE)</f>
        <v>-</v>
      </c>
      <c r="N26" s="27" t="str">
        <f>VLOOKUP($C26,一覧表!$C$3:$W$123,12,FALSE)</f>
        <v>-</v>
      </c>
      <c r="O26" s="155">
        <f>VLOOKUP($C26,一覧表!$C$3:$W$123,13,FALSE)</f>
        <v>18572</v>
      </c>
      <c r="P26" s="27">
        <f>VLOOKUP($C26,一覧表!$C$3:$W$123,14,FALSE)</f>
        <v>-1.5751476700940712E-2</v>
      </c>
      <c r="Q26" s="7">
        <f>VLOOKUP($C26,一覧表!$C$3:$W$123,15,FALSE)</f>
        <v>538.70000000000005</v>
      </c>
      <c r="R26" s="7">
        <f>VLOOKUP($C26,一覧表!$C$3:$W$123,16,FALSE)</f>
        <v>522.5</v>
      </c>
      <c r="S26" s="27">
        <f>VLOOKUP($C26,一覧表!$C$3:$W$123,17,FALSE)</f>
        <v>3.007239651011703E-2</v>
      </c>
      <c r="T26" s="7">
        <f>VLOOKUP($C26,一覧表!$C$3:$W$123,18,FALSE)</f>
        <v>535.9</v>
      </c>
      <c r="U26" s="27">
        <f>VLOOKUP($C26,一覧表!$C$3:$W$123,19,FALSE)</f>
        <v>5.197698162242562E-3</v>
      </c>
      <c r="V26" s="7" t="str">
        <f>VLOOKUP($C26,一覧表!$C$3:$W$123,20,FALSE)</f>
        <v>①冷却設備の更新による使用電力の削減　②空調設備の更新による使用電力の削減　③照明設備の高効率機器（LED）への更新による使用電力の削減　④ボイラーの更新に伴う電力の見直し（Ａ重油→ＬＰＧ）　⑤圧縮空気供給設備の更新による使用電力の削減　　　等</v>
      </c>
      <c r="W26" s="140"/>
    </row>
    <row r="27" spans="1:29" ht="48" customHeight="1">
      <c r="A27" s="5"/>
      <c r="B27" s="6">
        <v>25</v>
      </c>
      <c r="C27" s="118" t="s">
        <v>558</v>
      </c>
      <c r="D27" s="8" t="str">
        <f>VLOOKUP($C27,一覧表!$C$3:$W$123,2,FALSE)</f>
        <v>859-3605</v>
      </c>
      <c r="E27" s="7" t="str">
        <f>VLOOKUP($C27,一覧表!$C$3:$W$123,3,FALSE)</f>
        <v>東彼杵郡川棚町百津郷３９</v>
      </c>
      <c r="F27" s="7">
        <f>VLOOKUP($C27,一覧表!$C$3:$W$121,4,FALSE)</f>
        <v>0</v>
      </c>
      <c r="G27" s="7">
        <f>VLOOKUP($C27,一覧表!$C$3:$W$121,5,FALSE)</f>
        <v>0</v>
      </c>
      <c r="H27" s="7">
        <f>VLOOKUP($C27,一覧表!$C$3:$W$121,6,FALSE)</f>
        <v>0</v>
      </c>
      <c r="I27" s="7">
        <f>VLOOKUP($C27,一覧表!$C$3:$W$121,7,FALSE)</f>
        <v>9</v>
      </c>
      <c r="J27" s="7" t="str">
        <f>VLOOKUP($C27,一覧表!$C$3:$W$123,8,FALSE)</f>
        <v>ハム・ソーセージ製造</v>
      </c>
      <c r="K27" s="7" t="str">
        <f>VLOOKUP($C27,一覧表!$C$3:$W$123,9,FALSE)</f>
        <v>R2～R4</v>
      </c>
      <c r="L27" s="15">
        <f>VLOOKUP($C27,一覧表!$C$3:$W$123,10,FALSE)</f>
        <v>3504</v>
      </c>
      <c r="M27" s="15">
        <f>VLOOKUP($C27,一覧表!$C$3:$W$123,11,FALSE)</f>
        <v>3441</v>
      </c>
      <c r="N27" s="27">
        <f>VLOOKUP($C27,一覧表!$C$3:$W$123,12,FALSE)</f>
        <v>1.797945205479452E-2</v>
      </c>
      <c r="O27" s="155">
        <f>VLOOKUP($C27,一覧表!$C$3:$W$123,13,FALSE)</f>
        <v>3603</v>
      </c>
      <c r="P27" s="27">
        <f>VLOOKUP($C27,一覧表!$C$3:$W$123,14,FALSE)</f>
        <v>-2.8253424657534245E-2</v>
      </c>
      <c r="Q27" s="7">
        <f>VLOOKUP($C27,一覧表!$C$3:$W$123,15,FALSE)</f>
        <v>0.64029999999999998</v>
      </c>
      <c r="R27" s="7">
        <f>VLOOKUP($C27,一覧表!$C$3:$W$123,16,FALSE)</f>
        <v>0.62880000000000003</v>
      </c>
      <c r="S27" s="27">
        <f>VLOOKUP($C27,一覧表!$C$3:$W$123,17,FALSE)</f>
        <v>1.7960331094799244E-2</v>
      </c>
      <c r="T27" s="7">
        <f>VLOOKUP($C27,一覧表!$C$3:$W$123,18,FALSE)</f>
        <v>0.62939999999999996</v>
      </c>
      <c r="U27" s="27">
        <f>VLOOKUP($C27,一覧表!$C$3:$W$123,19,FALSE)</f>
        <v>1.7023270342027209E-2</v>
      </c>
      <c r="V27" s="7" t="str">
        <f>VLOOKUP($C27,一覧表!$C$3:$W$123,20,FALSE)</f>
        <v>①生産性向上、作業方法変更による機械稼働時間減少による省エネ　②冷凍機を一部、水冷式から空冷式へ入れ替えすることででの省エネ　③ISO14001活動による環境負荷軽減活動の推進</v>
      </c>
      <c r="W27" s="140"/>
      <c r="X27" s="14"/>
      <c r="Y27" s="14"/>
      <c r="Z27" s="14"/>
      <c r="AA27" s="14"/>
      <c r="AB27" s="14"/>
      <c r="AC27" s="14"/>
    </row>
    <row r="28" spans="1:29" s="14" customFormat="1" ht="48" customHeight="1">
      <c r="A28" s="5"/>
      <c r="B28" s="6">
        <v>26</v>
      </c>
      <c r="C28" s="139" t="s">
        <v>665</v>
      </c>
      <c r="D28" s="8" t="str">
        <f>VLOOKUP($C28,一覧表!$C$3:$W$123,2,FALSE)</f>
        <v>039-2206</v>
      </c>
      <c r="E28" s="7" t="str">
        <f>VLOOKUP($C28,一覧表!$C$3:$W$123,3,FALSE)</f>
        <v>青森県上北郡おいらせ町松原２－１３２－３５</v>
      </c>
      <c r="F28" s="7" t="str">
        <f>VLOOKUP($C28,一覧表!$C$3:$W$121,4,FALSE)</f>
        <v>諫早工場、川棚工場</v>
      </c>
      <c r="G28" s="7">
        <f>VLOOKUP($C28,一覧表!$C$3:$W$121,5,FALSE)</f>
        <v>0</v>
      </c>
      <c r="H28" s="7" t="str">
        <f>VLOOKUP($C28,一覧表!$C$3:$W$121,6,FALSE)</f>
        <v>２工場</v>
      </c>
      <c r="I28" s="7">
        <f>VLOOKUP($C28,一覧表!$C$3:$W$121,7,FALSE)</f>
        <v>9</v>
      </c>
      <c r="J28" s="7" t="str">
        <f>VLOOKUP($C28,一覧表!$C$3:$W$123,8,FALSE)</f>
        <v>食料品製造業（食肉処理を長崎県内では２工場で展開）</v>
      </c>
      <c r="K28" s="7" t="str">
        <f>VLOOKUP($C28,一覧表!$C$3:$W$123,9,FALSE)</f>
        <v>R2～R4</v>
      </c>
      <c r="L28" s="15">
        <f>VLOOKUP($C28,一覧表!$C$3:$W$123,10,FALSE)</f>
        <v>4098</v>
      </c>
      <c r="M28" s="15">
        <f>VLOOKUP($C28,一覧表!$C$3:$W$123,11,FALSE)</f>
        <v>3975</v>
      </c>
      <c r="N28" s="27">
        <f>VLOOKUP($C28,一覧表!$C$3:$W$123,12,FALSE)</f>
        <v>3.0014641288433383E-2</v>
      </c>
      <c r="O28" s="155">
        <f>VLOOKUP($C28,一覧表!$C$3:$W$123,13,FALSE)</f>
        <v>4159</v>
      </c>
      <c r="P28" s="27">
        <f>VLOOKUP($C28,一覧表!$C$3:$W$123,14,FALSE)</f>
        <v>-1.488530990727184E-2</v>
      </c>
      <c r="Q28" s="7">
        <f>VLOOKUP($C28,一覧表!$C$3:$W$123,15,FALSE)</f>
        <v>108.3</v>
      </c>
      <c r="R28" s="7">
        <f>VLOOKUP($C28,一覧表!$C$3:$W$123,16,FALSE)</f>
        <v>105</v>
      </c>
      <c r="S28" s="27">
        <f>VLOOKUP($C28,一覧表!$C$3:$W$123,17,FALSE)</f>
        <v>0.03</v>
      </c>
      <c r="T28" s="7">
        <f>VLOOKUP($C28,一覧表!$C$3:$W$123,18,FALSE)</f>
        <v>106.3</v>
      </c>
      <c r="U28" s="27">
        <f>VLOOKUP($C28,一覧表!$C$3:$W$123,19,FALSE)</f>
        <v>1.8467220683287166E-2</v>
      </c>
      <c r="V28" s="7" t="str">
        <f>VLOOKUP($C28,一覧表!$C$3:$W$123,20,FALSE)</f>
        <v>①高圧トランストップランナー機器の採用　②高効率冷凍機への切替　③場内照明LED化</v>
      </c>
      <c r="W28" s="140"/>
      <c r="X28"/>
      <c r="Y28"/>
      <c r="Z28"/>
      <c r="AA28"/>
      <c r="AB28"/>
      <c r="AC28"/>
    </row>
    <row r="29" spans="1:29" ht="48" customHeight="1">
      <c r="A29" s="5"/>
      <c r="B29" s="6">
        <v>27</v>
      </c>
      <c r="C29" s="118" t="s">
        <v>491</v>
      </c>
      <c r="D29" s="8" t="str">
        <f>VLOOKUP($C29,一覧表!$C$3:$W$123,2,FALSE)</f>
        <v>851-0198</v>
      </c>
      <c r="E29" s="7" t="str">
        <f>VLOOKUP($C29,一覧表!$C$3:$W$123,3,FALSE)</f>
        <v>長崎市中里町２１７８</v>
      </c>
      <c r="F29" s="7" t="str">
        <f>VLOOKUP($C29,一覧表!$C$3:$W$121,4,FALSE)</f>
        <v>小長井工場</v>
      </c>
      <c r="G29" s="7" t="str">
        <f>VLOOKUP($C29,一覧表!$C$3:$W$121,5,FALSE)</f>
        <v>859-0165</v>
      </c>
      <c r="H29" s="7" t="str">
        <f>VLOOKUP($C29,一覧表!$C$3:$W$121,6,FALSE)</f>
        <v>諫早市小長井町小川原浦１６９０－１</v>
      </c>
      <c r="I29" s="7">
        <f>VLOOKUP($C29,一覧表!$C$3:$W$121,7,FALSE)</f>
        <v>9</v>
      </c>
      <c r="J29" s="7" t="str">
        <f>VLOOKUP($C29,一覧表!$C$3:$W$123,8,FALSE)</f>
        <v>フルーツゼリーの製造</v>
      </c>
      <c r="K29" s="7" t="str">
        <f>VLOOKUP($C29,一覧表!$C$3:$W$123,9,FALSE)</f>
        <v>R2～R4</v>
      </c>
      <c r="L29" s="15" t="str">
        <f>VLOOKUP($C29,一覧表!$C$3:$W$123,10,FALSE)</f>
        <v>-</v>
      </c>
      <c r="M29" s="15" t="str">
        <f>VLOOKUP($C29,一覧表!$C$3:$W$123,11,FALSE)</f>
        <v>-</v>
      </c>
      <c r="N29" s="27" t="str">
        <f>VLOOKUP($C29,一覧表!$C$3:$W$123,12,FALSE)</f>
        <v>-</v>
      </c>
      <c r="O29" s="155" t="str">
        <f>VLOOKUP($C29,一覧表!$C$3:$W$123,13,FALSE)</f>
        <v>-</v>
      </c>
      <c r="P29" s="27" t="str">
        <f>VLOOKUP($C29,一覧表!$C$3:$W$123,14,FALSE)</f>
        <v>-</v>
      </c>
      <c r="Q29" s="7">
        <f>VLOOKUP($C29,一覧表!$C$3:$W$123,15,FALSE)</f>
        <v>20.73</v>
      </c>
      <c r="R29" s="7">
        <f>VLOOKUP($C29,一覧表!$C$3:$W$123,16,FALSE)</f>
        <v>20.010000000000002</v>
      </c>
      <c r="S29" s="27">
        <f>VLOOKUP($C29,一覧表!$C$3:$W$123,17,FALSE)</f>
        <v>3.4732272069464491E-2</v>
      </c>
      <c r="T29" s="7">
        <f>VLOOKUP($C29,一覧表!$C$3:$W$123,18,FALSE)</f>
        <v>21.42</v>
      </c>
      <c r="U29" s="27">
        <f>VLOOKUP($C29,一覧表!$C$3:$W$123,19,FALSE)</f>
        <v>-3.328509406657025E-2</v>
      </c>
      <c r="V29" s="7" t="str">
        <f>VLOOKUP($C29,一覧表!$C$3:$W$123,20,FALSE)</f>
        <v>①除水機更新、殺菌冷却機更新　②台車洗浄機排熱水の熱回収導入　③殺菌冷却機２段シャワー式昇温開始時間の運用改善</v>
      </c>
      <c r="W29" s="140"/>
    </row>
    <row r="30" spans="1:29" ht="48" customHeight="1">
      <c r="A30" s="5"/>
      <c r="B30" s="6">
        <v>28</v>
      </c>
      <c r="C30" s="118" t="s">
        <v>425</v>
      </c>
      <c r="D30" s="8" t="str">
        <f>VLOOKUP($C30,一覧表!$C$3:$W$123,2,FALSE)</f>
        <v>855-0802</v>
      </c>
      <c r="E30" s="7" t="str">
        <f>VLOOKUP($C30,一覧表!$C$3:$W$123,3,FALSE)</f>
        <v>島原市弁天町２－７３５５</v>
      </c>
      <c r="F30" s="7" t="str">
        <f>VLOOKUP($C30,一覧表!$C$3:$W$121,4,FALSE)</f>
        <v>島原工場</v>
      </c>
      <c r="G30" s="7" t="str">
        <f>VLOOKUP($C30,一覧表!$C$3:$W$121,5,FALSE)</f>
        <v>855-0802</v>
      </c>
      <c r="H30" s="7" t="str">
        <f>VLOOKUP($C30,一覧表!$C$3:$W$121,6,FALSE)</f>
        <v>島原市弁天町２－７３５５</v>
      </c>
      <c r="I30" s="7">
        <f>VLOOKUP($C30,一覧表!$C$3:$W$121,7,FALSE)</f>
        <v>10</v>
      </c>
      <c r="J30" s="7" t="str">
        <f>VLOOKUP($C30,一覧表!$C$3:$W$123,8,FALSE)</f>
        <v>アルコールの精製</v>
      </c>
      <c r="K30" s="7" t="str">
        <f>VLOOKUP($C30,一覧表!$C$3:$W$123,9,FALSE)</f>
        <v>R2～R4</v>
      </c>
      <c r="L30" s="15" t="str">
        <f>VLOOKUP($C30,一覧表!$C$3:$W$123,10,FALSE)</f>
        <v>-</v>
      </c>
      <c r="M30" s="15" t="str">
        <f>VLOOKUP($C30,一覧表!$C$3:$W$123,11,FALSE)</f>
        <v>-</v>
      </c>
      <c r="N30" s="27" t="str">
        <f>VLOOKUP($C30,一覧表!$C$3:$W$123,12,FALSE)</f>
        <v>-</v>
      </c>
      <c r="O30" s="155" t="str">
        <f>VLOOKUP($C30,一覧表!$C$3:$W$123,13,FALSE)</f>
        <v>-</v>
      </c>
      <c r="P30" s="27" t="str">
        <f>VLOOKUP($C30,一覧表!$C$3:$W$123,14,FALSE)</f>
        <v>-</v>
      </c>
      <c r="Q30" s="7">
        <f>VLOOKUP($C30,一覧表!$C$3:$W$123,15,FALSE)</f>
        <v>0.51500000000000001</v>
      </c>
      <c r="R30" s="7">
        <f>VLOOKUP($C30,一覧表!$C$3:$W$123,16,FALSE)</f>
        <v>0.5</v>
      </c>
      <c r="S30" s="27">
        <f>VLOOKUP($C30,一覧表!$C$3:$W$123,17,FALSE)</f>
        <v>2.9126213592233035E-2</v>
      </c>
      <c r="T30" s="7">
        <f>VLOOKUP($C30,一覧表!$C$3:$W$123,18,FALSE)</f>
        <v>0.504</v>
      </c>
      <c r="U30" s="27">
        <f>VLOOKUP($C30,一覧表!$C$3:$W$123,19,FALSE)</f>
        <v>2.1359223300970891E-2</v>
      </c>
      <c r="V30" s="7" t="str">
        <f>VLOOKUP($C30,一覧表!$C$3:$W$123,20,FALSE)</f>
        <v>①排温水を利用した供給原料加熱による燃料使用量削減　②停電による製造停止回避のためのディーゼル発電機運転を行い、製造立上に要する燃料使用量を削減　③ボイラーブロー率見直しによる燃料使用量削減</v>
      </c>
      <c r="W30" s="140"/>
      <c r="X30" s="14"/>
      <c r="Y30" s="14"/>
      <c r="Z30" s="14"/>
      <c r="AA30" s="14"/>
      <c r="AB30" s="14"/>
      <c r="AC30" s="14"/>
    </row>
    <row r="31" spans="1:29" ht="48" customHeight="1">
      <c r="A31" s="5"/>
      <c r="B31" s="6">
        <v>29</v>
      </c>
      <c r="C31" s="118" t="s">
        <v>424</v>
      </c>
      <c r="D31" s="8" t="str">
        <f>VLOOKUP($C31,一覧表!$C$3:$W$123,2,FALSE)</f>
        <v>812-0012</v>
      </c>
      <c r="E31" s="7" t="str">
        <f>VLOOKUP($C31,一覧表!$C$3:$W$123,3,FALSE)</f>
        <v>福岡県福岡市博多区博多駅中央街１－１</v>
      </c>
      <c r="F31" s="7" t="str">
        <f>VLOOKUP($C31,一覧表!$C$3:$W$121,4,FALSE)</f>
        <v>諫早ガスセンター</v>
      </c>
      <c r="G31" s="7" t="str">
        <f>VLOOKUP($C31,一覧表!$C$3:$W$121,5,FALSE)</f>
        <v>854-0065</v>
      </c>
      <c r="H31" s="7" t="str">
        <f>VLOOKUP($C31,一覧表!$C$3:$W$121,6,FALSE)</f>
        <v>諫早市津久葉町６－３１</v>
      </c>
      <c r="I31" s="7">
        <f>VLOOKUP($C31,一覧表!$C$3:$W$121,7,FALSE)</f>
        <v>16</v>
      </c>
      <c r="J31" s="7" t="str">
        <f>VLOOKUP($C31,一覧表!$C$3:$W$123,8,FALSE)</f>
        <v>高圧ガスの製造、販売</v>
      </c>
      <c r="K31" s="7" t="str">
        <f>VLOOKUP($C31,一覧表!$C$3:$W$123,9,FALSE)</f>
        <v>R2～R4</v>
      </c>
      <c r="L31" s="15">
        <f>VLOOKUP($C31,一覧表!$C$3:$W$123,10,FALSE)</f>
        <v>5073</v>
      </c>
      <c r="M31" s="15">
        <f>VLOOKUP($C31,一覧表!$C$3:$W$123,11,FALSE)</f>
        <v>6358</v>
      </c>
      <c r="N31" s="27">
        <f>VLOOKUP($C31,一覧表!$C$3:$W$123,12,FALSE)</f>
        <v>-0.2533017938103686</v>
      </c>
      <c r="O31" s="155">
        <f>VLOOKUP($C31,一覧表!$C$3:$W$123,13,FALSE)</f>
        <v>6146</v>
      </c>
      <c r="P31" s="27">
        <f>VLOOKUP($C31,一覧表!$C$3:$W$123,14,FALSE)</f>
        <v>-0.21151192588212103</v>
      </c>
      <c r="Q31" s="7">
        <f>VLOOKUP($C31,一覧表!$C$3:$W$123,15,FALSE)</f>
        <v>4.43</v>
      </c>
      <c r="R31" s="7">
        <f>VLOOKUP($C31,一覧表!$C$3:$W$123,16,FALSE)</f>
        <v>2.15</v>
      </c>
      <c r="S31" s="27">
        <f>VLOOKUP($C31,一覧表!$C$3:$W$123,17,FALSE)</f>
        <v>0.51467268623024831</v>
      </c>
      <c r="T31" s="7">
        <f>VLOOKUP($C31,一覧表!$C$3:$W$123,18,FALSE)</f>
        <v>3.2</v>
      </c>
      <c r="U31" s="27">
        <f>VLOOKUP($C31,一覧表!$C$3:$W$123,19,FALSE)</f>
        <v>0.27765237020316019</v>
      </c>
      <c r="V31" s="7" t="str">
        <f>VLOOKUP($C31,一覧表!$C$3:$W$123,20,FALSE)</f>
        <v>①定期修繕による設備の性能維持　②客先稼働率に応じた生産運転調整</v>
      </c>
      <c r="W31" s="140"/>
    </row>
    <row r="32" spans="1:29" ht="48" customHeight="1">
      <c r="A32" s="5"/>
      <c r="B32" s="6">
        <v>30</v>
      </c>
      <c r="C32" s="118" t="s">
        <v>462</v>
      </c>
      <c r="D32" s="8" t="str">
        <f>VLOOKUP($C32,一覧表!$C$3:$W$123,2,FALSE)</f>
        <v>859-3605</v>
      </c>
      <c r="E32" s="7" t="str">
        <f>VLOOKUP($C32,一覧表!$C$3:$W$123,3,FALSE)</f>
        <v>東彼杵郡川棚町百津郷２９６</v>
      </c>
      <c r="F32" s="7">
        <f>VLOOKUP($C32,一覧表!$C$3:$W$121,4,FALSE)</f>
        <v>0</v>
      </c>
      <c r="G32" s="7">
        <f>VLOOKUP($C32,一覧表!$C$3:$W$121,5,FALSE)</f>
        <v>0</v>
      </c>
      <c r="H32" s="7">
        <f>VLOOKUP($C32,一覧表!$C$3:$W$121,6,FALSE)</f>
        <v>0</v>
      </c>
      <c r="I32" s="7">
        <f>VLOOKUP($C32,一覧表!$C$3:$W$121,7,FALSE)</f>
        <v>21</v>
      </c>
      <c r="J32" s="7" t="str">
        <f>VLOOKUP($C32,一覧表!$C$3:$W$123,8,FALSE)</f>
        <v>石英ガラス製品製造業</v>
      </c>
      <c r="K32" s="7" t="str">
        <f>VLOOKUP($C32,一覧表!$C$3:$W$123,9,FALSE)</f>
        <v>R2～R4</v>
      </c>
      <c r="L32" s="15">
        <f>VLOOKUP($C32,一覧表!$C$3:$W$123,10,FALSE)</f>
        <v>8572</v>
      </c>
      <c r="M32" s="15">
        <f>VLOOKUP($C32,一覧表!$C$3:$W$123,11,FALSE)</f>
        <v>8318</v>
      </c>
      <c r="N32" s="27">
        <f>VLOOKUP($C32,一覧表!$C$3:$W$123,12,FALSE)</f>
        <v>2.9631357909472703E-2</v>
      </c>
      <c r="O32" s="155">
        <f>VLOOKUP($C32,一覧表!$C$3:$W$123,13,FALSE)</f>
        <v>9099</v>
      </c>
      <c r="P32" s="27">
        <f>VLOOKUP($C32,一覧表!$C$3:$W$123,14,FALSE)</f>
        <v>-6.1479234717685488E-2</v>
      </c>
      <c r="Q32" s="7">
        <f>VLOOKUP($C32,一覧表!$C$3:$W$123,15,FALSE)</f>
        <v>0.48399999999999999</v>
      </c>
      <c r="R32" s="7">
        <f>VLOOKUP($C32,一覧表!$C$3:$W$123,16,FALSE)</f>
        <v>0.47</v>
      </c>
      <c r="S32" s="27">
        <f>VLOOKUP($C32,一覧表!$C$3:$W$123,17,FALSE)</f>
        <v>2.8925619834710769E-2</v>
      </c>
      <c r="T32" s="7">
        <f>VLOOKUP($C32,一覧表!$C$3:$W$123,18,FALSE)</f>
        <v>0.495</v>
      </c>
      <c r="U32" s="27">
        <f>VLOOKUP($C32,一覧表!$C$3:$W$123,19,FALSE)</f>
        <v>-2.2727272727272749E-2</v>
      </c>
      <c r="V32" s="7" t="str">
        <f>VLOOKUP($C32,一覧表!$C$3:$W$123,20,FALSE)</f>
        <v>①設備導入・更新時に高効率機器を採用（空調設備等）　②構内蛍光灯・水銀灯をLED灯に更新　③製造歩留まり改善によるエネルギー原単位の削減</v>
      </c>
      <c r="W32" s="140"/>
    </row>
    <row r="33" spans="1:29" ht="48" customHeight="1">
      <c r="A33" s="5"/>
      <c r="B33" s="6">
        <v>31</v>
      </c>
      <c r="C33" s="139" t="s">
        <v>752</v>
      </c>
      <c r="D33" s="8" t="str">
        <f>VLOOKUP($C33,一覧表!$C$3:$W$123,2,FALSE)</f>
        <v>520-2152</v>
      </c>
      <c r="E33" s="7" t="str">
        <f>VLOOKUP($C33,一覧表!$C$3:$W$123,3,FALSE)</f>
        <v>滋賀県大津市月輪１－４－６</v>
      </c>
      <c r="F33" s="7" t="str">
        <f>VLOOKUP($C33,一覧表!$C$3:$W$121,4,FALSE)</f>
        <v>長崎工場</v>
      </c>
      <c r="G33" s="7" t="str">
        <f>VLOOKUP($C33,一覧表!$C$3:$W$121,5,FALSE)</f>
        <v>859-4755</v>
      </c>
      <c r="H33" s="7" t="str">
        <f>VLOOKUP($C33,一覧表!$C$3:$W$121,6,FALSE)</f>
        <v>松浦市御厨町横久保免２－１</v>
      </c>
      <c r="I33" s="7">
        <f>VLOOKUP($C33,一覧表!$C$3:$W$121,7,FALSE)</f>
        <v>22</v>
      </c>
      <c r="J33" s="7" t="str">
        <f>VLOOKUP($C33,一覧表!$C$3:$W$123,8,FALSE)</f>
        <v>特殊鋼のリング鍛造、熱処理、加工</v>
      </c>
      <c r="K33" s="7" t="str">
        <f>VLOOKUP($C33,一覧表!$C$3:$W$123,9,FALSE)</f>
        <v>H30～R2</v>
      </c>
      <c r="L33" s="15" t="str">
        <f>VLOOKUP($C33,一覧表!$C$3:$W$123,10,FALSE)</f>
        <v>-</v>
      </c>
      <c r="M33" s="15" t="str">
        <f>VLOOKUP($C33,一覧表!$C$3:$W$123,11,FALSE)</f>
        <v>-</v>
      </c>
      <c r="N33" s="27" t="str">
        <f>VLOOKUP($C33,一覧表!$C$3:$W$123,12,FALSE)</f>
        <v>-</v>
      </c>
      <c r="O33" s="155" t="str">
        <f>VLOOKUP($C33,一覧表!$C$3:$W$123,13,FALSE)</f>
        <v>-</v>
      </c>
      <c r="P33" s="27" t="str">
        <f>VLOOKUP($C33,一覧表!$C$3:$W$123,14,FALSE)</f>
        <v>-</v>
      </c>
      <c r="Q33" s="7">
        <f>VLOOKUP($C33,一覧表!$C$3:$W$123,15,FALSE)</f>
        <v>152.80000000000001</v>
      </c>
      <c r="R33" s="7">
        <f>VLOOKUP($C33,一覧表!$C$3:$W$123,16,FALSE)</f>
        <v>149.69999999999999</v>
      </c>
      <c r="S33" s="27">
        <f>VLOOKUP($C33,一覧表!$C$3:$W$123,17,FALSE)</f>
        <v>2.0287958115183392E-2</v>
      </c>
      <c r="T33" s="7">
        <f>VLOOKUP($C33,一覧表!$C$3:$W$123,18,FALSE)</f>
        <v>158.80000000000001</v>
      </c>
      <c r="U33" s="27">
        <f>VLOOKUP($C33,一覧表!$C$3:$W$123,19,FALSE)</f>
        <v>-3.9267015706806283E-2</v>
      </c>
      <c r="V33" s="7" t="str">
        <f>VLOOKUP($C33,一覧表!$C$3:$W$123,20,FALSE)</f>
        <v>①ISO14001環境システムの継続的運用と強化実施　②多能工化、多技能工化の推進による生産効率UP　③生産ラインよせ止め稼動実施にて効率化追求　④ライン突発停止の削減　⑤受注減によるライン間の応援体制を強化しエネルギー効率UPと集約生産実施にて無駄の削減</v>
      </c>
      <c r="W33" s="140"/>
    </row>
    <row r="34" spans="1:29" ht="48" customHeight="1">
      <c r="A34" s="5"/>
      <c r="B34" s="6">
        <v>32</v>
      </c>
      <c r="C34" s="118" t="s">
        <v>110</v>
      </c>
      <c r="D34" s="8" t="str">
        <f>VLOOKUP($C34,一覧表!$C$3:$W$123,2,FALSE)</f>
        <v>851-0391</v>
      </c>
      <c r="E34" s="7" t="str">
        <f>VLOOKUP($C34,一覧表!$C$3:$W$123,3,FALSE)</f>
        <v>長崎市香焼町３０１５ー２</v>
      </c>
      <c r="F34" s="7" t="str">
        <f>VLOOKUP($C34,一覧表!$C$3:$W$121,4,FALSE)</f>
        <v>香焼工場、土井首工場</v>
      </c>
      <c r="G34" s="7">
        <f>VLOOKUP($C34,一覧表!$C$3:$W$121,5,FALSE)</f>
        <v>0</v>
      </c>
      <c r="H34" s="7" t="str">
        <f>VLOOKUP($C34,一覧表!$C$3:$W$121,6,FALSE)</f>
        <v>（２工場）</v>
      </c>
      <c r="I34" s="7">
        <f>VLOOKUP($C34,一覧表!$C$3:$W$121,7,FALSE)</f>
        <v>24</v>
      </c>
      <c r="J34" s="7" t="str">
        <f>VLOOKUP($C34,一覧表!$C$3:$W$123,8,FALSE)</f>
        <v>鋼材・関連製品の倉庫業及び鋼材の加工・切断・組立溶接の工場として長崎市内に２工場を展開</v>
      </c>
      <c r="K34" s="7" t="str">
        <f>VLOOKUP($C34,一覧表!$C$3:$W$123,9,FALSE)</f>
        <v>R2～R4</v>
      </c>
      <c r="L34" s="15">
        <f>VLOOKUP($C34,一覧表!$C$3:$W$123,10,FALSE)</f>
        <v>2304</v>
      </c>
      <c r="M34" s="15">
        <f>VLOOKUP($C34,一覧表!$C$3:$W$123,11,FALSE)</f>
        <v>2235</v>
      </c>
      <c r="N34" s="27">
        <f>VLOOKUP($C34,一覧表!$C$3:$W$123,12,FALSE)</f>
        <v>2.9947916666666668E-2</v>
      </c>
      <c r="O34" s="155">
        <f>VLOOKUP($C34,一覧表!$C$3:$W$123,13,FALSE)</f>
        <v>2379</v>
      </c>
      <c r="P34" s="27">
        <f>VLOOKUP($C34,一覧表!$C$3:$W$123,14,FALSE)</f>
        <v>-3.2552083333333336E-2</v>
      </c>
      <c r="Q34" s="7">
        <f>VLOOKUP($C34,一覧表!$C$3:$W$123,15,FALSE)</f>
        <v>1.2551000000000001</v>
      </c>
      <c r="R34" s="7">
        <f>VLOOKUP($C34,一覧表!$C$3:$W$123,16,FALSE)</f>
        <v>1.2175</v>
      </c>
      <c r="S34" s="27">
        <f>VLOOKUP($C34,一覧表!$C$3:$W$123,17,FALSE)</f>
        <v>2.9957772289060693E-2</v>
      </c>
      <c r="T34" s="7">
        <f>VLOOKUP($C34,一覧表!$C$3:$W$123,18,FALSE)</f>
        <v>1.3875999999999999</v>
      </c>
      <c r="U34" s="27">
        <f>VLOOKUP($C34,一覧表!$C$3:$W$123,19,FALSE)</f>
        <v>-0.10556927734841831</v>
      </c>
      <c r="V34" s="7" t="str">
        <f>VLOOKUP($C34,一覧表!$C$3:$W$123,20,FALSE)</f>
        <v>九州スチールセンター</v>
      </c>
      <c r="W34" s="140"/>
    </row>
    <row r="35" spans="1:29" ht="30" customHeight="1">
      <c r="A35" s="229"/>
      <c r="B35" s="207">
        <v>33</v>
      </c>
      <c r="C35" s="230" t="s">
        <v>471</v>
      </c>
      <c r="D35" s="223" t="str">
        <f>VLOOKUP($C35,一覧表!$C$3:$W$123,2,FALSE)</f>
        <v>854-0063</v>
      </c>
      <c r="E35" s="227" t="str">
        <f>VLOOKUP($C35,一覧表!$C$3:$W$123,3,FALSE)</f>
        <v>諫早市貝津町１７６９－１</v>
      </c>
      <c r="F35" s="227"/>
      <c r="G35" s="227"/>
      <c r="H35" s="227"/>
      <c r="I35" s="232">
        <v>24</v>
      </c>
      <c r="J35" s="234" t="s">
        <v>473</v>
      </c>
      <c r="K35" s="223" t="s">
        <v>811</v>
      </c>
      <c r="L35" s="151" t="s">
        <v>19</v>
      </c>
      <c r="M35" s="151" t="s">
        <v>19</v>
      </c>
      <c r="N35" s="12" t="s">
        <v>19</v>
      </c>
      <c r="O35" s="225" t="s">
        <v>474</v>
      </c>
      <c r="P35" s="226"/>
      <c r="Q35" s="9">
        <v>0.12230000000000001</v>
      </c>
      <c r="R35" s="9">
        <v>0.1187</v>
      </c>
      <c r="S35" s="10">
        <f t="shared" ref="S35:S36" si="2">+(Q35-R35)/Q35</f>
        <v>2.9435813573180751E-2</v>
      </c>
      <c r="T35" s="22">
        <v>0.1263</v>
      </c>
      <c r="U35" s="11">
        <f t="shared" ref="U35:U36" si="3">+(Q35-T35)/Q35</f>
        <v>-3.2706459525756251E-2</v>
      </c>
      <c r="V35" s="211" t="s">
        <v>812</v>
      </c>
      <c r="W35" s="219"/>
    </row>
    <row r="36" spans="1:29" ht="30" customHeight="1">
      <c r="A36" s="229"/>
      <c r="B36" s="208"/>
      <c r="C36" s="231"/>
      <c r="D36" s="224"/>
      <c r="E36" s="228"/>
      <c r="F36" s="228"/>
      <c r="G36" s="228"/>
      <c r="H36" s="228"/>
      <c r="I36" s="233"/>
      <c r="J36" s="235"/>
      <c r="K36" s="224"/>
      <c r="L36" s="151" t="s">
        <v>19</v>
      </c>
      <c r="M36" s="151" t="s">
        <v>19</v>
      </c>
      <c r="N36" s="12" t="s">
        <v>19</v>
      </c>
      <c r="O36" s="225" t="s">
        <v>475</v>
      </c>
      <c r="P36" s="226"/>
      <c r="Q36" s="9">
        <v>3.8999999999999998E-3</v>
      </c>
      <c r="R36" s="80">
        <v>3.8E-3</v>
      </c>
      <c r="S36" s="10">
        <f t="shared" si="2"/>
        <v>2.5641025641025599E-2</v>
      </c>
      <c r="T36" s="22">
        <v>3.3999999999999998E-3</v>
      </c>
      <c r="U36" s="11">
        <f t="shared" si="3"/>
        <v>0.12820512820512822</v>
      </c>
      <c r="V36" s="212"/>
      <c r="W36" s="219"/>
    </row>
    <row r="37" spans="1:29" ht="48" customHeight="1">
      <c r="A37" s="5"/>
      <c r="B37" s="6">
        <v>34</v>
      </c>
      <c r="C37" s="118" t="s">
        <v>371</v>
      </c>
      <c r="D37" s="8" t="str">
        <f>VLOOKUP($C37,一覧表!$C$3:$W$123,2,FALSE)</f>
        <v>856-8555</v>
      </c>
      <c r="E37" s="7" t="str">
        <f>VLOOKUP($C37,一覧表!$C$3:$W$123,3,FALSE)</f>
        <v>大村市雄ヶ原町１３２４－２</v>
      </c>
      <c r="F37" s="7" t="str">
        <f>VLOOKUP($C37,一覧表!$C$3:$W$121,4,FALSE)</f>
        <v>長崎事業所</v>
      </c>
      <c r="G37" s="7" t="str">
        <f>VLOOKUP($C37,一覧表!$C$3:$W$121,5,FALSE)</f>
        <v>856-8555</v>
      </c>
      <c r="H37" s="7" t="str">
        <f>VLOOKUP($C37,一覧表!$C$3:$W$121,6,FALSE)</f>
        <v>大村市雄ヶ原町１３２４－２</v>
      </c>
      <c r="I37" s="7">
        <f>VLOOKUP($C37,一覧表!$C$3:$W$121,7,FALSE)</f>
        <v>28</v>
      </c>
      <c r="J37" s="7" t="str">
        <f>VLOOKUP($C37,一覧表!$C$3:$W$123,8,FALSE)</f>
        <v>シリコンウエーハの製造、販売</v>
      </c>
      <c r="K37" s="7" t="str">
        <f>VLOOKUP($C37,一覧表!$C$3:$W$123,9,FALSE)</f>
        <v>R2～R4</v>
      </c>
      <c r="L37" s="15">
        <f>VLOOKUP($C37,一覧表!$C$3:$W$123,10,FALSE)</f>
        <v>89000</v>
      </c>
      <c r="M37" s="15">
        <f>VLOOKUP($C37,一覧表!$C$3:$W$123,11,FALSE)</f>
        <v>89000</v>
      </c>
      <c r="N37" s="27">
        <f>VLOOKUP($C37,一覧表!$C$3:$W$123,12,FALSE)</f>
        <v>0</v>
      </c>
      <c r="O37" s="15">
        <f>VLOOKUP($C37,一覧表!$C$3:$W$123,13,FALSE)</f>
        <v>96000</v>
      </c>
      <c r="P37" s="27">
        <f>VLOOKUP($C37,一覧表!$C$3:$W$123,14,FALSE)</f>
        <v>-7.8651685393258425E-2</v>
      </c>
      <c r="Q37" s="7">
        <f>VLOOKUP($C37,一覧表!$C$3:$W$123,15,FALSE)</f>
        <v>3.62</v>
      </c>
      <c r="R37" s="7">
        <f>VLOOKUP($C37,一覧表!$C$3:$W$123,16,FALSE)</f>
        <v>3.59</v>
      </c>
      <c r="S37" s="27">
        <f>VLOOKUP($C37,一覧表!$C$3:$W$123,17,FALSE)</f>
        <v>8.2872928176796271E-3</v>
      </c>
      <c r="T37" s="7">
        <f>VLOOKUP($C37,一覧表!$C$3:$W$123,18,FALSE)</f>
        <v>3.71</v>
      </c>
      <c r="U37" s="27">
        <f>VLOOKUP($C37,一覧表!$C$3:$W$123,19,FALSE)</f>
        <v>-2.4861878453038635E-2</v>
      </c>
      <c r="V37" s="7" t="str">
        <f>VLOOKUP($C37,一覧表!$C$3:$W$123,20,FALSE)</f>
        <v>①高効率ボイラー・冷凍機を優先的に運転し燃料及び電力量を低減　②生産性（良品率・取得率等）を改善活動により向上し生産量の増加　③設備の省電力化（各設備の高効率型式への更新等）</v>
      </c>
      <c r="W37" s="140"/>
      <c r="X37" s="14"/>
      <c r="Y37" s="14"/>
      <c r="Z37" s="14"/>
      <c r="AA37" s="14"/>
      <c r="AB37" s="14"/>
      <c r="AC37" s="14"/>
    </row>
    <row r="38" spans="1:29" ht="60" customHeight="1">
      <c r="A38" s="5"/>
      <c r="B38" s="6">
        <v>35</v>
      </c>
      <c r="C38" s="139" t="s">
        <v>706</v>
      </c>
      <c r="D38" s="8" t="str">
        <f>VLOOKUP($C38,一覧表!$C$3:$W$123,2,FALSE)</f>
        <v>869-1102</v>
      </c>
      <c r="E38" s="7" t="str">
        <f>VLOOKUP($C38,一覧表!$C$3:$W$123,3,FALSE)</f>
        <v>熊本県菊池郡菊陽町大字原水４０００－１</v>
      </c>
      <c r="F38" s="7" t="str">
        <f>VLOOKUP($C38,一覧表!$C$3:$W$121,4,FALSE)</f>
        <v>長崎テクノロジーセンター</v>
      </c>
      <c r="G38" s="7" t="str">
        <f>VLOOKUP($C38,一覧表!$C$3:$W$121,5,FALSE)</f>
        <v>854-0065</v>
      </c>
      <c r="H38" s="7" t="str">
        <f>VLOOKUP($C38,一覧表!$C$3:$W$121,6,FALSE)</f>
        <v>諫早市津久葉町１８８３－４３</v>
      </c>
      <c r="I38" s="7">
        <f>VLOOKUP($C38,一覧表!$C$3:$W$121,7,FALSE)</f>
        <v>28</v>
      </c>
      <c r="J38" s="7" t="str">
        <f>VLOOKUP($C38,一覧表!$C$3:$W$123,8,FALSE)</f>
        <v>半導体の製造</v>
      </c>
      <c r="K38" s="7" t="str">
        <f>VLOOKUP($C38,一覧表!$C$3:$W$123,9,FALSE)</f>
        <v>R2～R4</v>
      </c>
      <c r="L38" s="15" t="str">
        <f>VLOOKUP($C38,一覧表!$C$3:$W$123,10,FALSE)</f>
        <v>-</v>
      </c>
      <c r="M38" s="15" t="str">
        <f>VLOOKUP($C38,一覧表!$C$3:$W$123,11,FALSE)</f>
        <v>-</v>
      </c>
      <c r="N38" s="27" t="str">
        <f>VLOOKUP($C38,一覧表!$C$3:$W$123,12,FALSE)</f>
        <v>-</v>
      </c>
      <c r="O38" s="15" t="str">
        <f>VLOOKUP($C38,一覧表!$C$3:$W$123,13,FALSE)</f>
        <v>-</v>
      </c>
      <c r="P38" s="27" t="str">
        <f>VLOOKUP($C38,一覧表!$C$3:$W$123,14,FALSE)</f>
        <v>-</v>
      </c>
      <c r="Q38" s="7">
        <f>VLOOKUP($C38,一覧表!$C$3:$W$123,15,FALSE)</f>
        <v>2.6200000000000001E-2</v>
      </c>
      <c r="R38" s="7">
        <f>VLOOKUP($C38,一覧表!$C$3:$W$123,16,FALSE)</f>
        <v>2.5399999999999999E-2</v>
      </c>
      <c r="S38" s="27">
        <f>VLOOKUP($C38,一覧表!$C$3:$W$123,17,FALSE)</f>
        <v>3.0534351145038247E-2</v>
      </c>
      <c r="T38" s="7">
        <f>VLOOKUP($C38,一覧表!$C$3:$W$123,18,FALSE)</f>
        <v>2.6599999999999999E-2</v>
      </c>
      <c r="U38" s="27">
        <f>VLOOKUP($C38,一覧表!$C$3:$W$123,19,FALSE)</f>
        <v>-1.5267175572518991E-2</v>
      </c>
      <c r="V38" s="7" t="str">
        <f>VLOOKUP($C38,一覧表!$C$3:$W$123,20,FALSE)</f>
        <v>ソニーセミコンダクタマニュファクチャリング</v>
      </c>
      <c r="W38" s="140"/>
    </row>
    <row r="39" spans="1:29" ht="48" customHeight="1">
      <c r="A39" s="5"/>
      <c r="B39" s="6">
        <v>36</v>
      </c>
      <c r="C39" s="118" t="s">
        <v>557</v>
      </c>
      <c r="D39" s="8" t="str">
        <f>VLOOKUP($C39,一覧表!$C$3:$W$123,2,FALSE)</f>
        <v>859-0133</v>
      </c>
      <c r="E39" s="7" t="str">
        <f>VLOOKUP($C39,一覧表!$C$3:$W$123,3,FALSE)</f>
        <v>諫早市高来町東平原９７０</v>
      </c>
      <c r="F39" s="7">
        <f>VLOOKUP($C39,一覧表!$C$3:$W$121,4,FALSE)</f>
        <v>0</v>
      </c>
      <c r="G39" s="7">
        <f>VLOOKUP($C39,一覧表!$C$3:$W$121,5,FALSE)</f>
        <v>0</v>
      </c>
      <c r="H39" s="7">
        <f>VLOOKUP($C39,一覧表!$C$3:$W$121,6,FALSE)</f>
        <v>0</v>
      </c>
      <c r="I39" s="7">
        <f>VLOOKUP($C39,一覧表!$C$3:$W$121,7,FALSE)</f>
        <v>28</v>
      </c>
      <c r="J39" s="7" t="str">
        <f>VLOOKUP($C39,一覧表!$C$3:$W$123,8,FALSE)</f>
        <v>半導体（光、高周波デバイス）製造業</v>
      </c>
      <c r="K39" s="7" t="str">
        <f>VLOOKUP($C39,一覧表!$C$3:$W$123,9,FALSE)</f>
        <v>R2～R4</v>
      </c>
      <c r="L39" s="15">
        <f>VLOOKUP($C39,一覧表!$C$3:$W$123,10,FALSE)</f>
        <v>3292</v>
      </c>
      <c r="M39" s="15">
        <f>VLOOKUP($C39,一覧表!$C$3:$W$123,11,FALSE)</f>
        <v>3193</v>
      </c>
      <c r="N39" s="27">
        <f>VLOOKUP($C39,一覧表!$C$3:$W$123,12,FALSE)</f>
        <v>3.0072904009720534E-2</v>
      </c>
      <c r="O39" s="15">
        <f>VLOOKUP($C39,一覧表!$C$3:$W$123,13,FALSE)</f>
        <v>3484</v>
      </c>
      <c r="P39" s="27">
        <f>VLOOKUP($C39,一覧表!$C$3:$W$123,14,FALSE)</f>
        <v>-5.8323207776427702E-2</v>
      </c>
      <c r="Q39" s="7">
        <f>VLOOKUP($C39,一覧表!$C$3:$W$123,15,FALSE)</f>
        <v>65.900000000000006</v>
      </c>
      <c r="R39" s="7">
        <f>VLOOKUP($C39,一覧表!$C$3:$W$123,16,FALSE)</f>
        <v>63.9</v>
      </c>
      <c r="S39" s="27">
        <f>VLOOKUP($C39,一覧表!$C$3:$W$123,17,FALSE)</f>
        <v>3.0349013657056251E-2</v>
      </c>
      <c r="T39" s="7">
        <f>VLOOKUP($C39,一覧表!$C$3:$W$123,18,FALSE)</f>
        <v>70</v>
      </c>
      <c r="U39" s="27">
        <f>VLOOKUP($C39,一覧表!$C$3:$W$123,19,FALSE)</f>
        <v>-6.2215477996965009E-2</v>
      </c>
      <c r="V39" s="7" t="str">
        <f>VLOOKUP($C39,一覧表!$C$3:$W$123,20,FALSE)</f>
        <v>①大型空調機やコンプレッサーの更新　②工場照明の一部をLEDに変更　③生産性改善</v>
      </c>
      <c r="W39" s="140"/>
    </row>
    <row r="40" spans="1:29" ht="48" customHeight="1">
      <c r="A40" s="5"/>
      <c r="B40" s="6">
        <v>37</v>
      </c>
      <c r="C40" s="139" t="s">
        <v>874</v>
      </c>
      <c r="D40" s="8" t="str">
        <f>VLOOKUP($C40,一覧表!$C$3:$W$123,2,FALSE)</f>
        <v>141-6024</v>
      </c>
      <c r="E40" s="7" t="str">
        <f>VLOOKUP($C40,一覧表!$C$3:$W$123,3,FALSE)</f>
        <v>東京都品川区大崎２－１－１</v>
      </c>
      <c r="F40" s="7" t="str">
        <f>VLOOKUP($C40,一覧表!$C$3:$W$121,4,FALSE)</f>
        <v>長崎工場</v>
      </c>
      <c r="G40" s="7" t="str">
        <f>VLOOKUP($C40,一覧表!$C$3:$W$121,5,FALSE)</f>
        <v>856-0022</v>
      </c>
      <c r="H40" s="7" t="str">
        <f>VLOOKUP($C40,一覧表!$C$3:$W$121,6,FALSE)</f>
        <v>大村市雄ヶ原町１３１３－７１</v>
      </c>
      <c r="I40" s="7">
        <f>VLOOKUP($C40,一覧表!$C$3:$W$121,7,FALSE)</f>
        <v>28</v>
      </c>
      <c r="J40" s="7" t="str">
        <f>VLOOKUP($C40,一覧表!$C$3:$W$123,8,FALSE)</f>
        <v>半導体シリコンウェハーの研磨再生事業</v>
      </c>
      <c r="K40" s="7" t="str">
        <f>VLOOKUP($C40,一覧表!$C$3:$W$123,9,FALSE)</f>
        <v>R2～R4</v>
      </c>
      <c r="L40" s="15">
        <f>VLOOKUP($C40,一覧表!$C$3:$W$123,10,FALSE)</f>
        <v>2691</v>
      </c>
      <c r="M40" s="15">
        <f>VLOOKUP($C40,一覧表!$C$3:$W$123,11,FALSE)</f>
        <v>2610</v>
      </c>
      <c r="N40" s="27">
        <f>VLOOKUP($C40,一覧表!$C$3:$W$123,12,FALSE)</f>
        <v>3.0100334448160536E-2</v>
      </c>
      <c r="O40" s="15">
        <f>VLOOKUP($C40,一覧表!$C$3:$W$123,13,FALSE)</f>
        <v>2987</v>
      </c>
      <c r="P40" s="27">
        <f>VLOOKUP($C40,一覧表!$C$3:$W$123,14,FALSE)</f>
        <v>-0.10999628390932739</v>
      </c>
      <c r="Q40" s="7" t="str">
        <f>VLOOKUP($C40,一覧表!$C$3:$W$123,15,FALSE)</f>
        <v>-</v>
      </c>
      <c r="R40" s="7" t="str">
        <f>VLOOKUP($C40,一覧表!$C$3:$W$123,16,FALSE)</f>
        <v>-</v>
      </c>
      <c r="S40" s="27" t="str">
        <f>VLOOKUP($C40,一覧表!$C$3:$W$123,17,FALSE)</f>
        <v>-</v>
      </c>
      <c r="T40" s="7" t="str">
        <f>VLOOKUP($C40,一覧表!$C$3:$W$123,18,FALSE)</f>
        <v>-</v>
      </c>
      <c r="U40" s="27" t="str">
        <f>VLOOKUP($C40,一覧表!$C$3:$W$123,19,FALSE)</f>
        <v>-</v>
      </c>
      <c r="V40" s="7" t="str">
        <f>VLOOKUP($C40,一覧表!$C$3:$W$123,20,FALSE)</f>
        <v>①高効率空冷チラーへの更新　②高効率ボイラーへの更新　③高効率コンプレッサーへの更新</v>
      </c>
      <c r="W40" s="140"/>
    </row>
    <row r="41" spans="1:29" ht="48" customHeight="1">
      <c r="A41" s="5"/>
      <c r="B41" s="6">
        <v>38</v>
      </c>
      <c r="C41" s="139" t="s">
        <v>875</v>
      </c>
      <c r="D41" s="8" t="str">
        <f>VLOOKUP($C41,一覧表!$C$3:$W$123,2,FALSE)</f>
        <v>104-0031</v>
      </c>
      <c r="E41" s="7" t="str">
        <f>VLOOKUP($C41,一覧表!$C$3:$W$123,3,FALSE)</f>
        <v>東京都中央区京橋３－１－１</v>
      </c>
      <c r="F41" s="7" t="str">
        <f>VLOOKUP($C41,一覧表!$C$3:$W$121,4,FALSE)</f>
        <v>長崎事業所</v>
      </c>
      <c r="G41" s="7" t="str">
        <f>VLOOKUP($C41,一覧表!$C$3:$W$121,5,FALSE)</f>
        <v>852-8004</v>
      </c>
      <c r="H41" s="7" t="str">
        <f>VLOOKUP($C41,一覧表!$C$3:$W$121,6,FALSE)</f>
        <v>長崎市丸尾町６－１４</v>
      </c>
      <c r="I41" s="7">
        <f>VLOOKUP($C41,一覧表!$C$3:$W$121,7,FALSE)</f>
        <v>29</v>
      </c>
      <c r="J41" s="7" t="str">
        <f>VLOOKUP($C41,一覧表!$C$3:$W$123,8,FALSE)</f>
        <v>電気機械器具製造業</v>
      </c>
      <c r="K41" s="7" t="str">
        <f>VLOOKUP($C41,一覧表!$C$3:$W$123,9,FALSE)</f>
        <v>R2～R4</v>
      </c>
      <c r="L41" s="15">
        <f>VLOOKUP($C41,一覧表!$C$3:$W$123,10,FALSE)</f>
        <v>5069</v>
      </c>
      <c r="M41" s="15">
        <f>VLOOKUP($C41,一覧表!$C$3:$W$123,11,FALSE)</f>
        <v>4790</v>
      </c>
      <c r="N41" s="27">
        <f>VLOOKUP($C41,一覧表!$C$3:$W$123,12,FALSE)</f>
        <v>5.504044190175577E-2</v>
      </c>
      <c r="O41" s="15">
        <f>VLOOKUP($C41,一覧表!$C$3:$W$123,13,FALSE)</f>
        <v>5118</v>
      </c>
      <c r="P41" s="27">
        <f>VLOOKUP($C41,一覧表!$C$3:$W$123,14,FALSE)</f>
        <v>-9.6666009074768203E-3</v>
      </c>
      <c r="Q41" s="7">
        <f>VLOOKUP($C41,一覧表!$C$3:$W$123,15,FALSE)</f>
        <v>21.6</v>
      </c>
      <c r="R41" s="7">
        <f>VLOOKUP($C41,一覧表!$C$3:$W$123,16,FALSE)</f>
        <v>21.1</v>
      </c>
      <c r="S41" s="27">
        <f>VLOOKUP($C41,一覧表!$C$3:$W$123,17,FALSE)</f>
        <v>2.3148148148148147E-2</v>
      </c>
      <c r="T41" s="7">
        <f>VLOOKUP($C41,一覧表!$C$3:$W$123,18,FALSE)</f>
        <v>23.1</v>
      </c>
      <c r="U41" s="27">
        <f>VLOOKUP($C41,一覧表!$C$3:$W$123,19,FALSE)</f>
        <v>-6.9444444444444434E-2</v>
      </c>
      <c r="V41" s="7" t="str">
        <f>VLOOKUP($C41,一覧表!$C$3:$W$123,20,FALSE)</f>
        <v>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v>
      </c>
      <c r="W41" s="140"/>
    </row>
    <row r="42" spans="1:29" ht="48" customHeight="1">
      <c r="A42" s="5"/>
      <c r="B42" s="6">
        <v>39</v>
      </c>
      <c r="C42" s="139" t="s">
        <v>876</v>
      </c>
      <c r="D42" s="8" t="str">
        <f>VLOOKUP($C42,一覧表!$C$3:$W$123,2,FALSE)</f>
        <v>850-8610</v>
      </c>
      <c r="E42" s="7" t="str">
        <f>VLOOKUP($C42,一覧表!$C$3:$W$123,3,FALSE)</f>
        <v>長崎市飽の浦町１－１</v>
      </c>
      <c r="F42" s="7" t="str">
        <f>VLOOKUP($C42,一覧表!$C$3:$W$121,4,FALSE)</f>
        <v>飽の浦、香焼、幸町</v>
      </c>
      <c r="G42" s="7">
        <f>VLOOKUP($C42,一覧表!$C$3:$W$121,5,FALSE)</f>
        <v>0</v>
      </c>
      <c r="H42" s="7" t="str">
        <f>VLOOKUP($C42,一覧表!$C$3:$W$121,6,FALSE)</f>
        <v>（３地区）</v>
      </c>
      <c r="I42" s="7">
        <f>VLOOKUP($C42,一覧表!$C$3:$W$121,7,FALSE)</f>
        <v>29</v>
      </c>
      <c r="J42" s="7" t="str">
        <f>VLOOKUP($C42,一覧表!$C$3:$W$123,8,FALSE)</f>
        <v>火力発電システム事業を展開、県内３拠点</v>
      </c>
      <c r="K42" s="7" t="str">
        <f>VLOOKUP($C42,一覧表!$C$3:$W$123,9,FALSE)</f>
        <v>R2～R4</v>
      </c>
      <c r="L42" s="15" t="str">
        <f>VLOOKUP($C42,一覧表!$C$3:$W$123,10,FALSE)</f>
        <v>-</v>
      </c>
      <c r="M42" s="15" t="str">
        <f>VLOOKUP($C42,一覧表!$C$3:$W$123,11,FALSE)</f>
        <v>-</v>
      </c>
      <c r="N42" s="27" t="str">
        <f>VLOOKUP($C42,一覧表!$C$3:$W$123,12,FALSE)</f>
        <v>-</v>
      </c>
      <c r="O42" s="15" t="str">
        <f>VLOOKUP($C42,一覧表!$C$3:$W$123,13,FALSE)</f>
        <v>-</v>
      </c>
      <c r="P42" s="27" t="str">
        <f>VLOOKUP($C42,一覧表!$C$3:$W$123,14,FALSE)</f>
        <v>-</v>
      </c>
      <c r="Q42" s="7">
        <f>VLOOKUP($C42,一覧表!$C$3:$W$123,15,FALSE)</f>
        <v>12.694000000000001</v>
      </c>
      <c r="R42" s="7">
        <f>VLOOKUP($C42,一覧表!$C$3:$W$123,16,FALSE)</f>
        <v>12.313000000000001</v>
      </c>
      <c r="S42" s="27">
        <f>VLOOKUP($C42,一覧表!$C$3:$W$123,17,FALSE)</f>
        <v>3.001417992752483E-2</v>
      </c>
      <c r="T42" s="7">
        <f>VLOOKUP($C42,一覧表!$C$3:$W$123,18,FALSE)</f>
        <v>15.202</v>
      </c>
      <c r="U42" s="27">
        <f>VLOOKUP($C42,一覧表!$C$3:$W$123,19,FALSE)</f>
        <v>-0.19757365684575381</v>
      </c>
      <c r="V42" s="7" t="str">
        <f>VLOOKUP($C42,一覧表!$C$3:$W$123,20,FALSE)</f>
        <v>①老朽変圧器をトップランナー変圧器に更新　②冷暖房の温度設定の徹底（夏季28℃、冬季20℃）　③照明のLED化</v>
      </c>
      <c r="W42" s="140"/>
    </row>
    <row r="43" spans="1:29" ht="48" customHeight="1">
      <c r="A43" s="5"/>
      <c r="B43" s="6">
        <v>40</v>
      </c>
      <c r="C43" s="118" t="s">
        <v>483</v>
      </c>
      <c r="D43" s="8" t="str">
        <f>VLOOKUP($C43,一覧表!$C$3:$W$123,2,FALSE)</f>
        <v>859-3793</v>
      </c>
      <c r="E43" s="7" t="str">
        <f>VLOOKUP($C43,一覧表!$C$3:$W$123,3,FALSE)</f>
        <v>東彼杵郡波佐見町折敷瀬郷925－1</v>
      </c>
      <c r="F43" s="7">
        <f>VLOOKUP($C43,一覧表!$C$3:$W$121,4,FALSE)</f>
        <v>0</v>
      </c>
      <c r="G43" s="7">
        <f>VLOOKUP($C43,一覧表!$C$3:$W$121,5,FALSE)</f>
        <v>0</v>
      </c>
      <c r="H43" s="7">
        <f>VLOOKUP($C43,一覧表!$C$3:$W$121,6,FALSE)</f>
        <v>0</v>
      </c>
      <c r="I43" s="7">
        <f>VLOOKUP($C43,一覧表!$C$3:$W$121,7,FALSE)</f>
        <v>30</v>
      </c>
      <c r="J43" s="7" t="str">
        <f>VLOOKUP($C43,一覧表!$C$3:$W$123,8,FALSE)</f>
        <v>デジタルカメラ製造業</v>
      </c>
      <c r="K43" s="7" t="str">
        <f>VLOOKUP($C43,一覧表!$C$3:$W$123,9,FALSE)</f>
        <v>R2～R4</v>
      </c>
      <c r="L43" s="15">
        <f>VLOOKUP($C43,一覧表!$C$3:$W$123,10,FALSE)</f>
        <v>2265</v>
      </c>
      <c r="M43" s="15">
        <f>VLOOKUP($C43,一覧表!$C$3:$W$123,11,FALSE)</f>
        <v>2197</v>
      </c>
      <c r="N43" s="27">
        <f>VLOOKUP($C43,一覧表!$C$3:$W$123,12,FALSE)</f>
        <v>3.0022075055187638E-2</v>
      </c>
      <c r="O43" s="15">
        <f>VLOOKUP($C43,一覧表!$C$3:$W$123,13,FALSE)</f>
        <v>2411</v>
      </c>
      <c r="P43" s="27">
        <f>VLOOKUP($C43,一覧表!$C$3:$W$123,14,FALSE)</f>
        <v>-6.4459161147902871E-2</v>
      </c>
      <c r="Q43" s="7">
        <f>VLOOKUP($C43,一覧表!$C$3:$W$123,15,FALSE)</f>
        <v>5.0410000000000003E-3</v>
      </c>
      <c r="R43" s="7">
        <f>VLOOKUP($C43,一覧表!$C$3:$W$123,16,FALSE)</f>
        <v>4.8890000000000001E-3</v>
      </c>
      <c r="S43" s="27">
        <f>VLOOKUP($C43,一覧表!$C$3:$W$123,17,FALSE)</f>
        <v>3.0152747470739975E-2</v>
      </c>
      <c r="T43" s="7">
        <f>VLOOKUP($C43,一覧表!$C$3:$W$123,18,FALSE)</f>
        <v>5.2399999999999999E-3</v>
      </c>
      <c r="U43" s="27">
        <f>VLOOKUP($C43,一覧表!$C$3:$W$123,19,FALSE)</f>
        <v>-3.9476294386034422E-2</v>
      </c>
      <c r="V43" s="7" t="str">
        <f>VLOOKUP($C43,一覧表!$C$3:$W$123,20,FALSE)</f>
        <v>①中間季における生産部門を巻き込んだ省エネ実施（空調運転台数を削減）　②夏季再熱用の温水チラー停止</v>
      </c>
      <c r="W43" s="140"/>
    </row>
    <row r="44" spans="1:29" ht="48" customHeight="1">
      <c r="A44" s="5"/>
      <c r="B44" s="6">
        <v>41</v>
      </c>
      <c r="C44" s="118" t="s">
        <v>369</v>
      </c>
      <c r="D44" s="8" t="str">
        <f>VLOOKUP($C44,一覧表!$C$3:$W$123,2,FALSE)</f>
        <v xml:space="preserve">857-8501 </v>
      </c>
      <c r="E44" s="7" t="str">
        <f>VLOOKUP($C44,一覧表!$C$3:$W$123,3,FALSE)</f>
        <v>佐世保市立神町 １</v>
      </c>
      <c r="F44" s="7">
        <f>VLOOKUP($C44,一覧表!$C$3:$W$121,4,FALSE)</f>
        <v>0</v>
      </c>
      <c r="G44" s="7">
        <f>VLOOKUP($C44,一覧表!$C$3:$W$121,5,FALSE)</f>
        <v>0</v>
      </c>
      <c r="H44" s="7">
        <f>VLOOKUP($C44,一覧表!$C$3:$W$121,6,FALSE)</f>
        <v>0</v>
      </c>
      <c r="I44" s="7">
        <f>VLOOKUP($C44,一覧表!$C$3:$W$121,7,FALSE)</f>
        <v>31</v>
      </c>
      <c r="J44" s="7" t="str">
        <f>VLOOKUP($C44,一覧表!$C$3:$W$123,8,FALSE)</f>
        <v>新造船、艦艇・商船修繕、機械の製造</v>
      </c>
      <c r="K44" s="7" t="str">
        <f>VLOOKUP($C44,一覧表!$C$3:$W$123,9,FALSE)</f>
        <v>R2～R4</v>
      </c>
      <c r="L44" s="15">
        <f>VLOOKUP($C44,一覧表!$C$3:$W$123,10,FALSE)</f>
        <v>21008</v>
      </c>
      <c r="M44" s="15" t="str">
        <f>VLOOKUP($C44,一覧表!$C$3:$W$123,11,FALSE)</f>
        <v>-</v>
      </c>
      <c r="N44" s="27" t="str">
        <f>VLOOKUP($C44,一覧表!$C$3:$W$123,12,FALSE)</f>
        <v>-</v>
      </c>
      <c r="O44" s="15">
        <f>VLOOKUP($C44,一覧表!$C$3:$W$123,13,FALSE)</f>
        <v>18247</v>
      </c>
      <c r="P44" s="27">
        <f>VLOOKUP($C44,一覧表!$C$3:$W$123,14,FALSE)</f>
        <v>0.13142612338156892</v>
      </c>
      <c r="Q44" s="7">
        <f>VLOOKUP($C44,一覧表!$C$3:$W$123,15,FALSE)</f>
        <v>170.8</v>
      </c>
      <c r="R44" s="7">
        <f>VLOOKUP($C44,一覧表!$C$3:$W$123,16,FALSE)</f>
        <v>165.7</v>
      </c>
      <c r="S44" s="27">
        <f>VLOOKUP($C44,一覧表!$C$3:$W$123,17,FALSE)</f>
        <v>2.9859484777517695E-2</v>
      </c>
      <c r="T44" s="7">
        <f>VLOOKUP($C44,一覧表!$C$3:$W$123,18,FALSE)</f>
        <v>207.6</v>
      </c>
      <c r="U44" s="27">
        <f>VLOOKUP($C44,一覧表!$C$3:$W$123,19,FALSE)</f>
        <v>-0.21545667447306779</v>
      </c>
      <c r="V44" s="7" t="str">
        <f>VLOOKUP($C44,一覧表!$C$3:$W$123,20,FALSE)</f>
        <v>①不要時、不要箇所の照明消灯の厳守　②空調（冷暖房）の温度管理及び運転時間厳守　③旧型設備の省エネ機器への更新（空調、照明、その他）</v>
      </c>
      <c r="W44" s="140"/>
    </row>
    <row r="45" spans="1:29" ht="48" customHeight="1">
      <c r="A45" s="5"/>
      <c r="B45" s="6">
        <v>42</v>
      </c>
      <c r="C45" s="139" t="s">
        <v>663</v>
      </c>
      <c r="D45" s="8" t="str">
        <f>VLOOKUP($C45,一覧表!$C$3:$W$123,2,FALSE)</f>
        <v>856-8610</v>
      </c>
      <c r="E45" s="7" t="str">
        <f>VLOOKUP($C45,一覧表!$C$3:$W$123,3,FALSE)</f>
        <v>長崎市飽の浦町１－１</v>
      </c>
      <c r="F45" s="7" t="str">
        <f>VLOOKUP($C45,一覧表!$C$3:$W$121,4,FALSE)</f>
        <v>長崎造船所他</v>
      </c>
      <c r="G45" s="7">
        <f>VLOOKUP($C45,一覧表!$C$3:$W$121,5,FALSE)</f>
        <v>0</v>
      </c>
      <c r="H45" s="7" t="str">
        <f>VLOOKUP($C45,一覧表!$C$3:$W$121,6,FALSE)</f>
        <v>（工場５カ所、研究所２カ所）</v>
      </c>
      <c r="I45" s="7">
        <f>VLOOKUP($C45,一覧表!$C$3:$W$121,7,FALSE)</f>
        <v>31</v>
      </c>
      <c r="J45" s="7" t="str">
        <f>VLOOKUP($C45,一覧表!$C$3:$W$123,8,FALSE)</f>
        <v>総合機器メーカーとして、県内５工場、研究所２ヶ所を展開</v>
      </c>
      <c r="K45" s="7" t="str">
        <f>VLOOKUP($C45,一覧表!$C$3:$W$123,9,FALSE)</f>
        <v>R2～R4</v>
      </c>
      <c r="L45" s="15" t="str">
        <f>VLOOKUP($C45,一覧表!$C$3:$W$123,10,FALSE)</f>
        <v>-</v>
      </c>
      <c r="M45" s="15" t="str">
        <f>VLOOKUP($C45,一覧表!$C$3:$W$123,11,FALSE)</f>
        <v>-</v>
      </c>
      <c r="N45" s="27" t="str">
        <f>VLOOKUP($C45,一覧表!$C$3:$W$123,12,FALSE)</f>
        <v>-</v>
      </c>
      <c r="O45" s="15" t="str">
        <f>VLOOKUP($C45,一覧表!$C$3:$W$123,13,FALSE)</f>
        <v>-</v>
      </c>
      <c r="P45" s="27" t="str">
        <f>VLOOKUP($C45,一覧表!$C$3:$W$123,14,FALSE)</f>
        <v>-</v>
      </c>
      <c r="Q45" s="7">
        <f>VLOOKUP($C45,一覧表!$C$3:$W$123,15,FALSE)</f>
        <v>4.4249999999999998</v>
      </c>
      <c r="R45" s="7">
        <f>VLOOKUP($C45,一覧表!$C$3:$W$123,16,FALSE)</f>
        <v>4.2919999999999998</v>
      </c>
      <c r="S45" s="27">
        <f>VLOOKUP($C45,一覧表!$C$3:$W$123,17,FALSE)</f>
        <v>3.0056497175141247E-2</v>
      </c>
      <c r="T45" s="7">
        <f>VLOOKUP($C45,一覧表!$C$3:$W$123,18,FALSE)</f>
        <v>4.3849999999999998</v>
      </c>
      <c r="U45" s="27">
        <f>VLOOKUP($C45,一覧表!$C$3:$W$123,19,FALSE)</f>
        <v>9.039548022598879E-3</v>
      </c>
      <c r="V45" s="7" t="str">
        <f>VLOOKUP($C45,一覧表!$C$3:$W$123,20,FALSE)</f>
        <v>①老朽変圧器をトップランナー変圧器に更新　②冷暖房の温度設定の徹底（夏季28℃、冬季20℃）　③照明のLED化</v>
      </c>
      <c r="W45" s="140"/>
    </row>
    <row r="46" spans="1:29" ht="48" customHeight="1">
      <c r="A46" s="5"/>
      <c r="B46" s="6">
        <v>43</v>
      </c>
      <c r="C46" s="118" t="s">
        <v>303</v>
      </c>
      <c r="D46" s="8" t="str">
        <f>VLOOKUP($C46,一覧表!$C$3:$W$123,2,FALSE)</f>
        <v>851-0301</v>
      </c>
      <c r="E46" s="7" t="str">
        <f>VLOOKUP($C46,一覧表!$C$3:$W$123,3,FALSE)</f>
        <v>長崎市深堀町１－２－１</v>
      </c>
      <c r="F46" s="7">
        <f>VLOOKUP($C46,一覧表!$C$3:$W$121,4,FALSE)</f>
        <v>0</v>
      </c>
      <c r="G46" s="7">
        <f>VLOOKUP($C46,一覧表!$C$3:$W$121,5,FALSE)</f>
        <v>0</v>
      </c>
      <c r="H46" s="7">
        <f>VLOOKUP($C46,一覧表!$C$3:$W$121,6,FALSE)</f>
        <v>0</v>
      </c>
      <c r="I46" s="7">
        <f>VLOOKUP($C46,一覧表!$C$3:$W$121,7,FALSE)</f>
        <v>32</v>
      </c>
      <c r="J46" s="7" t="str">
        <f>VLOOKUP($C46,一覧表!$C$3:$W$123,8,FALSE)</f>
        <v>鉄構構造物製造</v>
      </c>
      <c r="K46" s="7" t="str">
        <f>VLOOKUP($C46,一覧表!$C$3:$W$123,9,FALSE)</f>
        <v>R2～R4</v>
      </c>
      <c r="L46" s="15" t="str">
        <f>VLOOKUP($C46,一覧表!$C$3:$W$123,10,FALSE)</f>
        <v>-</v>
      </c>
      <c r="M46" s="15" t="str">
        <f>VLOOKUP($C46,一覧表!$C$3:$W$123,11,FALSE)</f>
        <v>-</v>
      </c>
      <c r="N46" s="27" t="str">
        <f>VLOOKUP($C46,一覧表!$C$3:$W$123,12,FALSE)</f>
        <v>-</v>
      </c>
      <c r="O46" s="15" t="str">
        <f>VLOOKUP($C46,一覧表!$C$3:$W$123,13,FALSE)</f>
        <v>-</v>
      </c>
      <c r="P46" s="27" t="str">
        <f>VLOOKUP($C46,一覧表!$C$3:$W$123,14,FALSE)</f>
        <v>-</v>
      </c>
      <c r="Q46" s="7">
        <f>VLOOKUP($C46,一覧表!$C$3:$W$123,15,FALSE)</f>
        <v>82.9</v>
      </c>
      <c r="R46" s="7">
        <f>VLOOKUP($C46,一覧表!$C$3:$W$123,16,FALSE)</f>
        <v>80.5</v>
      </c>
      <c r="S46" s="27">
        <f>VLOOKUP($C46,一覧表!$C$3:$W$123,17,FALSE)</f>
        <v>2.8950542822677991E-2</v>
      </c>
      <c r="T46" s="7">
        <f>VLOOKUP($C46,一覧表!$C$3:$W$123,18,FALSE)</f>
        <v>83.6</v>
      </c>
      <c r="U46" s="27">
        <f>VLOOKUP($C46,一覧表!$C$3:$W$123,19,FALSE)</f>
        <v>-8.4439083232809246E-3</v>
      </c>
      <c r="V46" s="7" t="str">
        <f>VLOOKUP($C46,一覧表!$C$3:$W$123,20,FALSE)</f>
        <v>①十数台あった社内サーバー機を統合し、消費電力を低減</v>
      </c>
      <c r="W46" s="140"/>
    </row>
    <row r="47" spans="1:29" ht="28.5" customHeight="1">
      <c r="B47" s="202" t="s">
        <v>317</v>
      </c>
      <c r="C47" s="202"/>
      <c r="D47" s="202"/>
      <c r="E47" s="202"/>
      <c r="F47" s="202"/>
      <c r="G47" s="202"/>
      <c r="H47" s="202"/>
      <c r="I47" s="202"/>
      <c r="J47" s="202"/>
      <c r="K47" s="25"/>
      <c r="L47" s="154">
        <f>SUM(L3:L46)</f>
        <v>493744.69999999995</v>
      </c>
      <c r="M47" s="99">
        <f>SUM(M3:M46)</f>
        <v>399222.50000000006</v>
      </c>
      <c r="N47" s="10">
        <f>+(L47-M47)/L47</f>
        <v>0.19143942203328948</v>
      </c>
      <c r="O47" s="154">
        <f>SUM(O3:O46)</f>
        <v>483109.50000000006</v>
      </c>
      <c r="P47" s="11">
        <f>+(L47-O47)/L47</f>
        <v>2.1539876782474619E-2</v>
      </c>
      <c r="Q47" s="23"/>
      <c r="R47" s="23"/>
      <c r="S47" s="19"/>
      <c r="T47" s="26"/>
      <c r="U47" s="27"/>
      <c r="V47" s="7"/>
    </row>
    <row r="50" spans="20:20">
      <c r="T50" s="31"/>
    </row>
  </sheetData>
  <autoFilter ref="B1:V47" xr:uid="{00000000-0009-0000-0000-000001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C12">
    <sortCondition ref="I3:I12"/>
  </sortState>
  <mergeCells count="26">
    <mergeCell ref="W35:W36"/>
    <mergeCell ref="G35:G36"/>
    <mergeCell ref="H35:H36"/>
    <mergeCell ref="I35:I36"/>
    <mergeCell ref="J35:J36"/>
    <mergeCell ref="A35:A36"/>
    <mergeCell ref="B35:B36"/>
    <mergeCell ref="C35:C36"/>
    <mergeCell ref="D35:D36"/>
    <mergeCell ref="E35:E36"/>
    <mergeCell ref="K1:K2"/>
    <mergeCell ref="L1:P1"/>
    <mergeCell ref="Q1:U1"/>
    <mergeCell ref="V1:V2"/>
    <mergeCell ref="B47:J47"/>
    <mergeCell ref="B1:B2"/>
    <mergeCell ref="C1:C2"/>
    <mergeCell ref="D1:D2"/>
    <mergeCell ref="E1:E2"/>
    <mergeCell ref="I1:I2"/>
    <mergeCell ref="J1:J2"/>
    <mergeCell ref="K35:K36"/>
    <mergeCell ref="O35:P35"/>
    <mergeCell ref="V35:V36"/>
    <mergeCell ref="O36:P36"/>
    <mergeCell ref="F35:F36"/>
  </mergeCells>
  <phoneticPr fontId="2"/>
  <printOptions horizontalCentered="1"/>
  <pageMargins left="0.19685039370078741" right="0.19685039370078741" top="0.55118110236220474" bottom="0.19685039370078741" header="0.31496062992125984" footer="0.51181102362204722"/>
  <pageSetup paperSize="9" scale="46" fitToHeight="15" orientation="landscape" r:id="rId1"/>
  <headerFooter alignWithMargins="0">
    <oddHeader>&amp;L□温室効果ガス排出削減状況（令和２年度）&amp;R&amp;10&amp;A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9"/>
  <sheetViews>
    <sheetView zoomScaleNormal="100" workbookViewId="0"/>
  </sheetViews>
  <sheetFormatPr defaultRowHeight="13.5"/>
  <cols>
    <col min="1" max="1" width="26.75" customWidth="1"/>
    <col min="2" max="6" width="11.125" customWidth="1"/>
    <col min="7" max="7" width="21.875" customWidth="1"/>
  </cols>
  <sheetData>
    <row r="1" spans="1:8">
      <c r="H1" s="34" t="s">
        <v>319</v>
      </c>
    </row>
    <row r="2" spans="1:8">
      <c r="A2" t="s">
        <v>342</v>
      </c>
      <c r="E2" t="s">
        <v>416</v>
      </c>
    </row>
    <row r="4" spans="1:8" s="1" customFormat="1">
      <c r="A4" s="243"/>
      <c r="B4" s="35" t="s">
        <v>10</v>
      </c>
      <c r="C4" s="245" t="s">
        <v>11</v>
      </c>
      <c r="D4" s="246"/>
      <c r="E4" s="245" t="s">
        <v>322</v>
      </c>
      <c r="F4" s="246"/>
      <c r="G4" s="251" t="s">
        <v>324</v>
      </c>
    </row>
    <row r="5" spans="1:8" s="1" customFormat="1">
      <c r="A5" s="244"/>
      <c r="B5" s="124" t="s">
        <v>673</v>
      </c>
      <c r="C5" s="88" t="s">
        <v>762</v>
      </c>
      <c r="D5" s="87" t="s">
        <v>321</v>
      </c>
      <c r="E5" s="88" t="s">
        <v>763</v>
      </c>
      <c r="F5" s="87" t="s">
        <v>323</v>
      </c>
      <c r="G5" s="252"/>
    </row>
    <row r="6" spans="1:8">
      <c r="A6" s="84" t="s">
        <v>343</v>
      </c>
      <c r="B6" s="36"/>
      <c r="C6" s="68"/>
      <c r="D6" s="38" t="e">
        <f>(B6-C6)/B6</f>
        <v>#DIV/0!</v>
      </c>
      <c r="E6" s="68"/>
      <c r="F6" s="38" t="e">
        <f t="shared" ref="F6:F12" si="0">-(E6-B6)/B6</f>
        <v>#DIV/0!</v>
      </c>
      <c r="G6" s="88" t="s">
        <v>344</v>
      </c>
      <c r="H6" t="s">
        <v>743</v>
      </c>
    </row>
    <row r="7" spans="1:8">
      <c r="A7" s="84" t="s">
        <v>742</v>
      </c>
      <c r="B7" s="68">
        <v>0</v>
      </c>
      <c r="C7" s="68">
        <v>0</v>
      </c>
      <c r="D7" s="38">
        <v>0</v>
      </c>
      <c r="E7" s="68">
        <v>22.15</v>
      </c>
      <c r="F7" s="19" t="s">
        <v>744</v>
      </c>
      <c r="G7" s="119" t="s">
        <v>344</v>
      </c>
      <c r="H7" t="s">
        <v>767</v>
      </c>
    </row>
    <row r="8" spans="1:8">
      <c r="A8" s="84" t="s">
        <v>417</v>
      </c>
      <c r="B8" s="36">
        <v>13.33</v>
      </c>
      <c r="C8" s="36">
        <v>13.19</v>
      </c>
      <c r="D8" s="38">
        <f t="shared" ref="D8:D11" si="1">(B8-C8)/B8</f>
        <v>1.0502625656414147E-2</v>
      </c>
      <c r="E8" s="50">
        <v>11.02</v>
      </c>
      <c r="F8" s="38">
        <f t="shared" si="0"/>
        <v>0.17329332333083275</v>
      </c>
      <c r="G8" s="88" t="s">
        <v>344</v>
      </c>
    </row>
    <row r="9" spans="1:8">
      <c r="A9" s="84" t="s">
        <v>418</v>
      </c>
      <c r="B9" s="36">
        <v>18.61</v>
      </c>
      <c r="C9" s="68">
        <v>18.420000000000002</v>
      </c>
      <c r="D9" s="38">
        <f t="shared" si="1"/>
        <v>1.0209564750134214E-2</v>
      </c>
      <c r="E9" s="68">
        <v>19.010000000000002</v>
      </c>
      <c r="F9" s="38">
        <f t="shared" si="0"/>
        <v>-2.149382052659872E-2</v>
      </c>
      <c r="G9" s="88" t="s">
        <v>344</v>
      </c>
    </row>
    <row r="10" spans="1:8">
      <c r="A10" s="84" t="s">
        <v>345</v>
      </c>
      <c r="B10" s="36">
        <v>16.16</v>
      </c>
      <c r="C10" s="36">
        <v>15.99</v>
      </c>
      <c r="D10" s="38">
        <f t="shared" si="1"/>
        <v>1.0519801980198015E-2</v>
      </c>
      <c r="E10" s="68">
        <v>16.260000000000002</v>
      </c>
      <c r="F10" s="38">
        <f t="shared" si="0"/>
        <v>-6.188118811881276E-3</v>
      </c>
      <c r="G10" s="88" t="s">
        <v>344</v>
      </c>
    </row>
    <row r="11" spans="1:8">
      <c r="A11" s="84" t="s">
        <v>420</v>
      </c>
      <c r="B11" s="36">
        <v>0.51</v>
      </c>
      <c r="C11" s="68">
        <v>0.5</v>
      </c>
      <c r="D11" s="38">
        <f t="shared" si="1"/>
        <v>1.9607843137254919E-2</v>
      </c>
      <c r="E11" s="50">
        <v>0.5</v>
      </c>
      <c r="F11" s="38">
        <f t="shared" si="0"/>
        <v>1.9607843137254919E-2</v>
      </c>
      <c r="G11" s="88" t="s">
        <v>344</v>
      </c>
    </row>
    <row r="12" spans="1:8">
      <c r="A12" s="62" t="s">
        <v>419</v>
      </c>
      <c r="B12" s="36">
        <f>SUM(B6:B11)</f>
        <v>48.609999999999992</v>
      </c>
      <c r="C12" s="36">
        <f t="shared" ref="C12:E12" si="2">SUM(C6:C11)</f>
        <v>48.1</v>
      </c>
      <c r="D12" s="38">
        <f>(B12-C12)/B12</f>
        <v>1.049166838099138E-2</v>
      </c>
      <c r="E12" s="36">
        <f t="shared" si="2"/>
        <v>68.940000000000012</v>
      </c>
      <c r="F12" s="38">
        <f t="shared" si="0"/>
        <v>-0.41822670232462505</v>
      </c>
      <c r="G12" s="88" t="s">
        <v>344</v>
      </c>
    </row>
    <row r="13" spans="1:8">
      <c r="B13" s="48" t="s">
        <v>490</v>
      </c>
    </row>
    <row r="15" spans="1:8">
      <c r="A15" t="s">
        <v>327</v>
      </c>
      <c r="B15" t="s">
        <v>406</v>
      </c>
    </row>
    <row r="17" spans="1:9">
      <c r="A17" s="243"/>
      <c r="B17" s="70" t="s">
        <v>10</v>
      </c>
      <c r="C17" s="245" t="s">
        <v>328</v>
      </c>
      <c r="D17" s="246"/>
      <c r="E17" s="245" t="s">
        <v>322</v>
      </c>
      <c r="F17" s="246"/>
      <c r="G17" s="39"/>
    </row>
    <row r="18" spans="1:9">
      <c r="A18" s="244"/>
      <c r="B18" s="124" t="s">
        <v>673</v>
      </c>
      <c r="C18" s="124" t="s">
        <v>762</v>
      </c>
      <c r="D18" s="123" t="s">
        <v>321</v>
      </c>
      <c r="E18" s="124" t="s">
        <v>763</v>
      </c>
      <c r="F18" s="123" t="s">
        <v>323</v>
      </c>
    </row>
    <row r="19" spans="1:9">
      <c r="A19" s="84" t="s">
        <v>343</v>
      </c>
      <c r="B19" s="128"/>
      <c r="C19" s="128"/>
      <c r="D19" s="74" t="e">
        <f>(B19-C19)/B19</f>
        <v>#DIV/0!</v>
      </c>
      <c r="E19" s="128"/>
      <c r="F19" s="27" t="e">
        <f>(B19-E19)/B19</f>
        <v>#DIV/0!</v>
      </c>
      <c r="G19" t="s">
        <v>743</v>
      </c>
    </row>
    <row r="20" spans="1:9">
      <c r="A20" s="84" t="s">
        <v>742</v>
      </c>
      <c r="B20" s="128">
        <v>0</v>
      </c>
      <c r="C20" s="128">
        <v>0</v>
      </c>
      <c r="D20" s="74">
        <v>0</v>
      </c>
      <c r="E20" s="128">
        <v>1343</v>
      </c>
      <c r="F20" s="19" t="s">
        <v>744</v>
      </c>
      <c r="G20" t="s">
        <v>766</v>
      </c>
    </row>
    <row r="21" spans="1:9">
      <c r="A21" s="84" t="s">
        <v>417</v>
      </c>
      <c r="B21" s="128">
        <v>948.3</v>
      </c>
      <c r="C21" s="128">
        <v>938.8</v>
      </c>
      <c r="D21" s="74">
        <f t="shared" ref="D21:D25" si="3">(B21-C21)/B21</f>
        <v>1.0017926816408311E-2</v>
      </c>
      <c r="E21" s="128">
        <v>1043</v>
      </c>
      <c r="F21" s="27">
        <f t="shared" ref="F21:F25" si="4">(B21-E21)/B21</f>
        <v>-9.9862912580407096E-2</v>
      </c>
      <c r="G21" s="41"/>
    </row>
    <row r="22" spans="1:9">
      <c r="A22" s="84" t="s">
        <v>418</v>
      </c>
      <c r="B22" s="128">
        <v>2286</v>
      </c>
      <c r="C22" s="128">
        <v>2263</v>
      </c>
      <c r="D22" s="74">
        <f t="shared" si="3"/>
        <v>1.0061242344706912E-2</v>
      </c>
      <c r="E22" s="128">
        <v>2410</v>
      </c>
      <c r="F22" s="27">
        <f t="shared" si="4"/>
        <v>-5.4243219597550303E-2</v>
      </c>
      <c r="G22" s="41"/>
    </row>
    <row r="23" spans="1:9">
      <c r="A23" s="84" t="s">
        <v>345</v>
      </c>
      <c r="B23" s="128">
        <v>539</v>
      </c>
      <c r="C23" s="128">
        <v>533.6</v>
      </c>
      <c r="D23" s="74">
        <f t="shared" si="3"/>
        <v>1.0018552875695691E-2</v>
      </c>
      <c r="E23" s="128">
        <v>588.9</v>
      </c>
      <c r="F23" s="27">
        <f t="shared" si="4"/>
        <v>-9.2578849721706824E-2</v>
      </c>
      <c r="G23" s="41"/>
    </row>
    <row r="24" spans="1:9">
      <c r="A24" s="84" t="s">
        <v>420</v>
      </c>
      <c r="B24" s="128">
        <v>262</v>
      </c>
      <c r="C24" s="128">
        <v>259.3</v>
      </c>
      <c r="D24" s="74">
        <f t="shared" si="3"/>
        <v>1.0305343511450338E-2</v>
      </c>
      <c r="E24" s="128">
        <v>283</v>
      </c>
      <c r="F24" s="27">
        <f t="shared" si="4"/>
        <v>-8.0152671755725186E-2</v>
      </c>
      <c r="G24" s="41"/>
    </row>
    <row r="25" spans="1:9">
      <c r="A25" s="62" t="s">
        <v>317</v>
      </c>
      <c r="B25" s="128">
        <f>SUM(B19:B24)</f>
        <v>4035.3</v>
      </c>
      <c r="C25" s="128">
        <f t="shared" ref="C25" si="5">SUM(C19:C24)</f>
        <v>3994.7000000000003</v>
      </c>
      <c r="D25" s="74">
        <f t="shared" si="3"/>
        <v>1.0061209823309273E-2</v>
      </c>
      <c r="E25" s="128">
        <f t="shared" ref="E25" si="6">SUM(E19:E24)</f>
        <v>5667.9</v>
      </c>
      <c r="F25" s="27">
        <f t="shared" si="4"/>
        <v>-0.40457958516095444</v>
      </c>
      <c r="G25" s="48"/>
    </row>
    <row r="28" spans="1:9">
      <c r="A28" s="237" t="s">
        <v>764</v>
      </c>
      <c r="B28" s="238"/>
      <c r="C28" s="238"/>
      <c r="D28" s="238"/>
      <c r="E28" s="238"/>
      <c r="F28" s="238"/>
      <c r="G28" s="238"/>
      <c r="H28" s="238"/>
      <c r="I28" s="239"/>
    </row>
    <row r="29" spans="1:9" ht="57.6" customHeight="1">
      <c r="A29" s="240" t="s">
        <v>765</v>
      </c>
      <c r="B29" s="241"/>
      <c r="C29" s="241"/>
      <c r="D29" s="241"/>
      <c r="E29" s="241"/>
      <c r="F29" s="241"/>
      <c r="G29" s="241"/>
      <c r="H29" s="241"/>
      <c r="I29" s="242"/>
    </row>
  </sheetData>
  <mergeCells count="9">
    <mergeCell ref="A28:I28"/>
    <mergeCell ref="A29:I29"/>
    <mergeCell ref="A4:A5"/>
    <mergeCell ref="A17:A18"/>
    <mergeCell ref="G4:G5"/>
    <mergeCell ref="C4:D4"/>
    <mergeCell ref="E4:F4"/>
    <mergeCell ref="C17:D17"/>
    <mergeCell ref="E17:F17"/>
  </mergeCells>
  <phoneticPr fontId="2"/>
  <hyperlinks>
    <hyperlink ref="H1" location="一覧表!V91" display="戻る" xr:uid="{00000000-0004-0000-12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zoomScaleNormal="100" workbookViewId="0"/>
  </sheetViews>
  <sheetFormatPr defaultRowHeight="13.5"/>
  <cols>
    <col min="1" max="1" width="23.5" bestFit="1" customWidth="1"/>
    <col min="2" max="7" width="11.125" customWidth="1"/>
  </cols>
  <sheetData>
    <row r="1" spans="1:11">
      <c r="H1" s="34" t="s">
        <v>319</v>
      </c>
    </row>
    <row r="2" spans="1:11">
      <c r="A2" t="s">
        <v>331</v>
      </c>
      <c r="B2" t="s">
        <v>405</v>
      </c>
    </row>
    <row r="4" spans="1:11">
      <c r="A4" s="243"/>
      <c r="B4" s="35" t="s">
        <v>10</v>
      </c>
      <c r="C4" s="245" t="s">
        <v>11</v>
      </c>
      <c r="D4" s="246"/>
      <c r="E4" s="245" t="s">
        <v>322</v>
      </c>
      <c r="F4" s="246"/>
      <c r="G4" s="243" t="s">
        <v>324</v>
      </c>
    </row>
    <row r="5" spans="1:11">
      <c r="A5" s="244"/>
      <c r="B5" s="127" t="s">
        <v>668</v>
      </c>
      <c r="C5" s="86" t="s">
        <v>762</v>
      </c>
      <c r="D5" s="87" t="s">
        <v>321</v>
      </c>
      <c r="E5" s="88" t="s">
        <v>760</v>
      </c>
      <c r="F5" s="87" t="s">
        <v>323</v>
      </c>
      <c r="G5" s="244"/>
    </row>
    <row r="6" spans="1:11">
      <c r="A6" s="84" t="s">
        <v>332</v>
      </c>
      <c r="B6" s="36">
        <v>4.5319999999999999E-2</v>
      </c>
      <c r="C6" s="36">
        <v>4.3959999999999999E-2</v>
      </c>
      <c r="D6" s="38">
        <f>(B6-C6)/B6</f>
        <v>3.0008826125330984E-2</v>
      </c>
      <c r="E6" s="36">
        <v>4.3740000000000001E-2</v>
      </c>
      <c r="F6" s="27">
        <f>(B6-E6)/B6</f>
        <v>3.4863195057369775E-2</v>
      </c>
      <c r="G6" s="88" t="s">
        <v>489</v>
      </c>
    </row>
    <row r="7" spans="1:11">
      <c r="A7" s="84" t="s">
        <v>333</v>
      </c>
      <c r="B7" s="36">
        <v>9.2480000000000007E-2</v>
      </c>
      <c r="C7" s="36">
        <v>8.9700000000000002E-2</v>
      </c>
      <c r="D7" s="38">
        <f t="shared" ref="D7:D8" si="0">(B7-C7)/B7</f>
        <v>3.0060553633218041E-2</v>
      </c>
      <c r="E7" s="36">
        <v>9.9860000000000004E-2</v>
      </c>
      <c r="F7" s="27">
        <f>(B7-E7)/B7</f>
        <v>-7.9801038062283711E-2</v>
      </c>
      <c r="G7" s="88" t="s">
        <v>489</v>
      </c>
    </row>
    <row r="8" spans="1:11">
      <c r="A8" s="62" t="s">
        <v>403</v>
      </c>
      <c r="B8" s="36">
        <f>SUM(B6:B7)</f>
        <v>0.13780000000000001</v>
      </c>
      <c r="C8" s="36">
        <f t="shared" ref="C8:E8" si="1">SUM(C6:C7)</f>
        <v>0.13366</v>
      </c>
      <c r="D8" s="38">
        <f t="shared" si="0"/>
        <v>3.0043541364296114E-2</v>
      </c>
      <c r="E8" s="120">
        <f t="shared" si="1"/>
        <v>0.14360000000000001</v>
      </c>
      <c r="F8" s="27">
        <f>(B8-E8)/B8</f>
        <v>-4.2089985486211894E-2</v>
      </c>
      <c r="G8" s="88" t="s">
        <v>489</v>
      </c>
    </row>
    <row r="9" spans="1:11">
      <c r="A9" s="48"/>
      <c r="B9" s="48" t="s">
        <v>490</v>
      </c>
      <c r="C9" s="48"/>
      <c r="D9" s="56"/>
      <c r="E9" s="48"/>
      <c r="F9" s="71"/>
      <c r="G9" s="48"/>
      <c r="K9" s="93"/>
    </row>
    <row r="11" spans="1:11">
      <c r="A11" t="s">
        <v>327</v>
      </c>
      <c r="B11" t="s">
        <v>406</v>
      </c>
    </row>
    <row r="13" spans="1:11">
      <c r="A13" s="243"/>
      <c r="B13" s="35" t="s">
        <v>10</v>
      </c>
      <c r="C13" s="245" t="s">
        <v>328</v>
      </c>
      <c r="D13" s="246"/>
      <c r="E13" s="245" t="s">
        <v>322</v>
      </c>
      <c r="F13" s="246"/>
      <c r="G13" s="39"/>
    </row>
    <row r="14" spans="1:11">
      <c r="A14" s="244"/>
      <c r="B14" s="127" t="s">
        <v>668</v>
      </c>
      <c r="C14" s="127" t="s">
        <v>762</v>
      </c>
      <c r="D14" s="126" t="s">
        <v>321</v>
      </c>
      <c r="E14" s="127" t="s">
        <v>760</v>
      </c>
      <c r="F14" s="126" t="s">
        <v>323</v>
      </c>
      <c r="G14" s="39"/>
    </row>
    <row r="15" spans="1:11">
      <c r="A15" s="84" t="s">
        <v>332</v>
      </c>
      <c r="B15" s="40">
        <v>3424</v>
      </c>
      <c r="C15" s="72"/>
      <c r="D15" s="72"/>
      <c r="E15" s="40">
        <v>3303</v>
      </c>
      <c r="F15" s="27">
        <f>(B15-E15)/B15</f>
        <v>3.5338785046728972E-2</v>
      </c>
      <c r="G15" s="41"/>
    </row>
    <row r="16" spans="1:11">
      <c r="A16" s="84" t="s">
        <v>333</v>
      </c>
      <c r="B16" s="40">
        <v>3257</v>
      </c>
      <c r="C16" s="72"/>
      <c r="D16" s="72"/>
      <c r="E16" s="40">
        <v>3517</v>
      </c>
      <c r="F16" s="27">
        <f>(B16-E16)/B16</f>
        <v>-7.9828062634326069E-2</v>
      </c>
      <c r="G16" s="41"/>
    </row>
    <row r="17" spans="1:9">
      <c r="A17" s="62" t="s">
        <v>403</v>
      </c>
      <c r="B17" s="40">
        <f>SUM(B15:B16)</f>
        <v>6681</v>
      </c>
      <c r="C17" s="72"/>
      <c r="D17" s="72"/>
      <c r="E17" s="40">
        <f t="shared" ref="E17" si="2">SUM(E15:E16)</f>
        <v>6820</v>
      </c>
      <c r="F17" s="27">
        <f>(B17-E17)/B17</f>
        <v>-2.0805268672354438E-2</v>
      </c>
      <c r="G17" s="48"/>
    </row>
    <row r="20" spans="1:9">
      <c r="A20" s="237" t="s">
        <v>764</v>
      </c>
      <c r="B20" s="238"/>
      <c r="C20" s="238"/>
      <c r="D20" s="238"/>
      <c r="E20" s="238"/>
      <c r="F20" s="238"/>
      <c r="G20" s="238"/>
      <c r="H20" s="89"/>
      <c r="I20" s="90"/>
    </row>
    <row r="21" spans="1:9" ht="77.45" customHeight="1">
      <c r="A21" s="240" t="s">
        <v>826</v>
      </c>
      <c r="B21" s="249"/>
      <c r="C21" s="249"/>
      <c r="D21" s="249"/>
      <c r="E21" s="249"/>
      <c r="F21" s="249"/>
      <c r="G21" s="249"/>
      <c r="H21" s="91"/>
      <c r="I21" s="92"/>
    </row>
  </sheetData>
  <mergeCells count="9">
    <mergeCell ref="A20:G20"/>
    <mergeCell ref="A21:G21"/>
    <mergeCell ref="E4:F4"/>
    <mergeCell ref="C4:D4"/>
    <mergeCell ref="C13:D13"/>
    <mergeCell ref="E13:F13"/>
    <mergeCell ref="A4:A5"/>
    <mergeCell ref="G4:G5"/>
    <mergeCell ref="A13:A14"/>
  </mergeCells>
  <phoneticPr fontId="2"/>
  <hyperlinks>
    <hyperlink ref="H1" location="一覧表!V92" display="戻る" xr:uid="{00000000-0004-0000-0F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ignoredErrors>
    <ignoredError sqref="D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7"/>
  <sheetViews>
    <sheetView zoomScaleNormal="100" workbookViewId="0"/>
  </sheetViews>
  <sheetFormatPr defaultRowHeight="13.5"/>
  <cols>
    <col min="1" max="1" width="27.375" customWidth="1"/>
    <col min="2" max="7" width="11.625" customWidth="1"/>
  </cols>
  <sheetData>
    <row r="1" spans="1:9">
      <c r="H1" s="34" t="s">
        <v>319</v>
      </c>
    </row>
    <row r="2" spans="1:9">
      <c r="A2" t="s">
        <v>388</v>
      </c>
    </row>
    <row r="5" spans="1:9">
      <c r="A5" t="s">
        <v>327</v>
      </c>
      <c r="B5" t="s">
        <v>335</v>
      </c>
    </row>
    <row r="7" spans="1:9">
      <c r="A7" s="243"/>
      <c r="B7" s="60" t="s">
        <v>10</v>
      </c>
      <c r="C7" s="245" t="s">
        <v>328</v>
      </c>
      <c r="D7" s="246"/>
      <c r="E7" s="245" t="s">
        <v>322</v>
      </c>
      <c r="F7" s="246"/>
      <c r="G7" s="39"/>
    </row>
    <row r="8" spans="1:9">
      <c r="A8" s="244"/>
      <c r="B8" s="125" t="s">
        <v>668</v>
      </c>
      <c r="C8" s="83" t="s">
        <v>777</v>
      </c>
      <c r="D8" s="95" t="s">
        <v>329</v>
      </c>
      <c r="E8" s="83" t="s">
        <v>794</v>
      </c>
      <c r="F8" s="95" t="s">
        <v>330</v>
      </c>
      <c r="G8" s="39"/>
    </row>
    <row r="9" spans="1:9">
      <c r="A9" s="84" t="s">
        <v>390</v>
      </c>
      <c r="B9" s="62">
        <v>47.3</v>
      </c>
      <c r="C9" s="62">
        <v>44.9</v>
      </c>
      <c r="D9" s="63">
        <f>(B9-C9)/B9</f>
        <v>5.0739957716701874E-2</v>
      </c>
      <c r="E9" s="62">
        <v>36</v>
      </c>
      <c r="F9" s="64">
        <f>(B9-E9)/B9</f>
        <v>0.23890063424947142</v>
      </c>
      <c r="G9" s="39"/>
    </row>
    <row r="10" spans="1:9">
      <c r="A10" s="84" t="s">
        <v>391</v>
      </c>
      <c r="B10" s="65">
        <v>2497.1</v>
      </c>
      <c r="C10" s="65">
        <v>2946.5</v>
      </c>
      <c r="D10" s="38">
        <f>+(B10-C10)/B10</f>
        <v>-0.17996876376596857</v>
      </c>
      <c r="E10" s="65">
        <v>3003.1</v>
      </c>
      <c r="F10" s="38">
        <f>+(B10-E10)/B10</f>
        <v>-0.20263505666573225</v>
      </c>
      <c r="G10" s="41"/>
    </row>
    <row r="11" spans="1:9">
      <c r="A11" s="84" t="s">
        <v>392</v>
      </c>
      <c r="B11" s="65">
        <v>971.2</v>
      </c>
      <c r="C11" s="65">
        <v>950</v>
      </c>
      <c r="D11" s="38">
        <f>+(B11-C11)/B11</f>
        <v>2.1828665568369075E-2</v>
      </c>
      <c r="E11" s="65">
        <v>921.6</v>
      </c>
      <c r="F11" s="38">
        <f>+(B11-E11)/B11</f>
        <v>5.1070840197693597E-2</v>
      </c>
      <c r="G11" s="41"/>
    </row>
    <row r="12" spans="1:9">
      <c r="A12" s="84" t="s">
        <v>393</v>
      </c>
      <c r="B12" s="65">
        <v>396.9</v>
      </c>
      <c r="C12" s="65">
        <v>388.9</v>
      </c>
      <c r="D12" s="38">
        <f>+(B12-C12)/B12</f>
        <v>2.0156210632401111E-2</v>
      </c>
      <c r="E12" s="65">
        <v>416</v>
      </c>
      <c r="F12" s="38">
        <f>+(B12-E12)/B12</f>
        <v>-4.8122952884857705E-2</v>
      </c>
      <c r="G12" s="41"/>
    </row>
    <row r="13" spans="1:9">
      <c r="A13" s="62" t="s">
        <v>317</v>
      </c>
      <c r="B13" s="65">
        <f t="shared" ref="B13" si="0">SUM(B9:B12)</f>
        <v>3912.5000000000005</v>
      </c>
      <c r="C13" s="65">
        <f>SUM(C9:C12)</f>
        <v>4330.3</v>
      </c>
      <c r="D13" s="38">
        <f>+(B13-C13)/B13</f>
        <v>-0.1067859424920127</v>
      </c>
      <c r="E13" s="65">
        <f t="shared" ref="E13" si="1">SUM(E9:E12)</f>
        <v>4376.7</v>
      </c>
      <c r="F13" s="38">
        <f>+(B13-E13)/B13</f>
        <v>-0.11864536741214039</v>
      </c>
      <c r="G13" s="48"/>
    </row>
    <row r="16" spans="1:9">
      <c r="A16" s="237" t="s">
        <v>878</v>
      </c>
      <c r="B16" s="238"/>
      <c r="C16" s="238"/>
      <c r="D16" s="238"/>
      <c r="E16" s="238"/>
      <c r="F16" s="238"/>
      <c r="G16" s="238"/>
      <c r="H16" s="238"/>
      <c r="I16" s="239"/>
    </row>
    <row r="17" spans="1:9" ht="120" customHeight="1">
      <c r="A17" s="240" t="s">
        <v>833</v>
      </c>
      <c r="B17" s="241"/>
      <c r="C17" s="241"/>
      <c r="D17" s="241"/>
      <c r="E17" s="241"/>
      <c r="F17" s="241"/>
      <c r="G17" s="241"/>
      <c r="H17" s="241"/>
      <c r="I17" s="242"/>
    </row>
  </sheetData>
  <mergeCells count="5">
    <mergeCell ref="A16:I16"/>
    <mergeCell ref="A17:I17"/>
    <mergeCell ref="A7:A8"/>
    <mergeCell ref="C7:D7"/>
    <mergeCell ref="E7:F7"/>
  </mergeCells>
  <phoneticPr fontId="2"/>
  <hyperlinks>
    <hyperlink ref="H1" location="一覧表!V111" display="戻る"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ignoredErrors>
    <ignoredError sqref="D13"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showGridLines="0" zoomScaleNormal="100" workbookViewId="0"/>
  </sheetViews>
  <sheetFormatPr defaultRowHeight="13.5"/>
  <cols>
    <col min="1" max="3" width="10" customWidth="1"/>
    <col min="6" max="9" width="9.5" customWidth="1"/>
    <col min="11" max="11" width="12" customWidth="1"/>
  </cols>
  <sheetData>
    <row r="1" spans="1:11">
      <c r="I1" s="34" t="s">
        <v>319</v>
      </c>
    </row>
    <row r="2" spans="1:11">
      <c r="A2" s="42" t="s">
        <v>724</v>
      </c>
    </row>
    <row r="4" spans="1:11">
      <c r="A4" t="s">
        <v>835</v>
      </c>
    </row>
    <row r="5" spans="1:11">
      <c r="A5" t="s">
        <v>374</v>
      </c>
    </row>
    <row r="6" spans="1:11">
      <c r="A6" s="253" t="s">
        <v>838</v>
      </c>
      <c r="B6" s="254"/>
      <c r="C6" s="255"/>
      <c r="D6" s="44">
        <v>316881</v>
      </c>
      <c r="E6" s="43" t="s">
        <v>335</v>
      </c>
      <c r="F6" s="256" t="s">
        <v>839</v>
      </c>
      <c r="G6" s="254"/>
      <c r="H6" s="254"/>
      <c r="I6" s="255"/>
      <c r="J6" s="58">
        <v>0.37</v>
      </c>
      <c r="K6" s="45" t="s">
        <v>377</v>
      </c>
    </row>
    <row r="7" spans="1:11">
      <c r="A7" s="253" t="s">
        <v>836</v>
      </c>
      <c r="B7" s="254"/>
      <c r="C7" s="255"/>
      <c r="D7" s="76" t="s">
        <v>454</v>
      </c>
      <c r="E7" s="43" t="s">
        <v>335</v>
      </c>
      <c r="F7" s="256" t="s">
        <v>840</v>
      </c>
      <c r="G7" s="254"/>
      <c r="H7" s="254"/>
      <c r="I7" s="255"/>
      <c r="J7" s="76" t="s">
        <v>454</v>
      </c>
      <c r="K7" s="45" t="s">
        <v>377</v>
      </c>
    </row>
    <row r="8" spans="1:11">
      <c r="A8" s="253" t="s">
        <v>336</v>
      </c>
      <c r="B8" s="254"/>
      <c r="C8" s="255"/>
      <c r="D8" s="263" t="s">
        <v>454</v>
      </c>
      <c r="E8" s="264"/>
      <c r="F8" s="256" t="s">
        <v>375</v>
      </c>
      <c r="G8" s="254"/>
      <c r="H8" s="254"/>
      <c r="I8" s="255"/>
      <c r="J8" s="263" t="s">
        <v>454</v>
      </c>
      <c r="K8" s="265"/>
    </row>
    <row r="9" spans="1:11">
      <c r="A9" s="253" t="s">
        <v>837</v>
      </c>
      <c r="B9" s="254"/>
      <c r="C9" s="255"/>
      <c r="D9" s="44">
        <v>490662</v>
      </c>
      <c r="E9" s="43" t="s">
        <v>335</v>
      </c>
      <c r="F9" s="256" t="s">
        <v>841</v>
      </c>
      <c r="G9" s="254"/>
      <c r="H9" s="254"/>
      <c r="I9" s="255"/>
      <c r="J9" s="58">
        <v>0.47899999999999998</v>
      </c>
      <c r="K9" s="45" t="s">
        <v>377</v>
      </c>
    </row>
    <row r="10" spans="1:11" ht="14.25">
      <c r="A10" s="253" t="s">
        <v>323</v>
      </c>
      <c r="B10" s="254"/>
      <c r="C10" s="255"/>
      <c r="D10" s="109">
        <f>(D6-D9)/D6*100</f>
        <v>-54.841091766309745</v>
      </c>
      <c r="E10" s="57" t="s">
        <v>725</v>
      </c>
      <c r="F10" s="256" t="s">
        <v>376</v>
      </c>
      <c r="G10" s="254"/>
      <c r="H10" s="254"/>
      <c r="I10" s="255"/>
      <c r="J10" s="110">
        <f>(J6-J9)/J6*100</f>
        <v>-29.45945945945946</v>
      </c>
      <c r="K10" s="47" t="s">
        <v>725</v>
      </c>
    </row>
    <row r="11" spans="1:11">
      <c r="A11" s="48"/>
      <c r="B11" s="48"/>
      <c r="C11" s="48"/>
      <c r="D11" s="56"/>
      <c r="E11" s="49"/>
      <c r="G11" s="48"/>
      <c r="H11" s="48"/>
      <c r="I11" s="48"/>
      <c r="J11" s="56"/>
      <c r="K11" s="49"/>
    </row>
    <row r="12" spans="1:11">
      <c r="A12" s="48"/>
      <c r="B12" s="48"/>
      <c r="C12" s="48"/>
      <c r="D12" s="56"/>
      <c r="E12" s="49"/>
      <c r="G12" s="48"/>
      <c r="H12" s="48"/>
      <c r="I12" s="48"/>
      <c r="J12" s="56"/>
      <c r="K12" s="49"/>
    </row>
    <row r="13" spans="1:11">
      <c r="A13" t="s">
        <v>882</v>
      </c>
    </row>
    <row r="14" spans="1:11">
      <c r="A14" t="s">
        <v>334</v>
      </c>
    </row>
    <row r="15" spans="1:11">
      <c r="A15" s="253" t="s">
        <v>838</v>
      </c>
      <c r="B15" s="254"/>
      <c r="C15" s="255"/>
      <c r="D15" s="44">
        <v>833</v>
      </c>
      <c r="E15" s="45" t="s">
        <v>335</v>
      </c>
    </row>
    <row r="16" spans="1:11">
      <c r="A16" s="253" t="s">
        <v>836</v>
      </c>
      <c r="B16" s="254"/>
      <c r="C16" s="255"/>
      <c r="D16" s="44">
        <v>810</v>
      </c>
      <c r="E16" s="45" t="s">
        <v>335</v>
      </c>
    </row>
    <row r="17" spans="1:11">
      <c r="A17" s="253" t="s">
        <v>336</v>
      </c>
      <c r="B17" s="254"/>
      <c r="C17" s="255"/>
      <c r="D17" s="109">
        <f>(D15-D16)/D15*100</f>
        <v>2.7611044417767108</v>
      </c>
      <c r="E17" s="46" t="s">
        <v>725</v>
      </c>
    </row>
    <row r="18" spans="1:11">
      <c r="A18" s="253" t="s">
        <v>837</v>
      </c>
      <c r="B18" s="254"/>
      <c r="C18" s="255"/>
      <c r="D18" s="44">
        <v>863</v>
      </c>
      <c r="E18" s="45" t="s">
        <v>335</v>
      </c>
    </row>
    <row r="19" spans="1:11" ht="14.25">
      <c r="A19" s="253" t="s">
        <v>323</v>
      </c>
      <c r="B19" s="254"/>
      <c r="C19" s="255"/>
      <c r="D19" s="110">
        <f>(D15-D18)/D15*100</f>
        <v>-3.601440576230492</v>
      </c>
      <c r="E19" s="47" t="s">
        <v>725</v>
      </c>
    </row>
    <row r="20" spans="1:11">
      <c r="A20" s="48"/>
      <c r="B20" s="48"/>
      <c r="C20" s="48"/>
      <c r="D20" s="56"/>
      <c r="E20" s="49"/>
    </row>
    <row r="21" spans="1:11">
      <c r="A21" s="48"/>
      <c r="B21" s="48"/>
      <c r="C21" s="48"/>
      <c r="D21" s="56"/>
      <c r="E21" s="49"/>
    </row>
    <row r="22" spans="1:11">
      <c r="A22" t="s">
        <v>337</v>
      </c>
    </row>
    <row r="23" spans="1:11" ht="162" customHeight="1">
      <c r="A23" s="240" t="s">
        <v>880</v>
      </c>
      <c r="B23" s="249"/>
      <c r="C23" s="249"/>
      <c r="D23" s="249"/>
      <c r="E23" s="249"/>
      <c r="F23" s="249"/>
      <c r="G23" s="249"/>
      <c r="H23" s="249"/>
      <c r="I23" s="249"/>
      <c r="J23" s="249"/>
      <c r="K23" s="250"/>
    </row>
    <row r="24" spans="1:11" ht="13.15" customHeight="1">
      <c r="A24" s="55"/>
      <c r="B24" s="55"/>
      <c r="C24" s="55"/>
      <c r="D24" s="55"/>
      <c r="E24" s="55"/>
      <c r="F24" s="55"/>
      <c r="G24" s="55"/>
      <c r="H24" s="55"/>
      <c r="I24" s="55"/>
      <c r="J24" s="55"/>
      <c r="K24" s="55"/>
    </row>
    <row r="25" spans="1:11">
      <c r="A25" s="42" t="s">
        <v>877</v>
      </c>
      <c r="I25" s="34"/>
    </row>
    <row r="27" spans="1:11">
      <c r="A27" s="111" t="s">
        <v>338</v>
      </c>
      <c r="B27" s="112"/>
      <c r="C27" s="112"/>
      <c r="D27" s="112"/>
      <c r="E27" s="112"/>
      <c r="F27" s="112"/>
      <c r="G27" s="112"/>
      <c r="H27" s="112"/>
      <c r="I27" s="112"/>
      <c r="J27" s="112"/>
      <c r="K27" s="113"/>
    </row>
    <row r="28" spans="1:11" ht="30" customHeight="1">
      <c r="A28" s="257" t="s">
        <v>339</v>
      </c>
      <c r="B28" s="258"/>
      <c r="C28" s="258"/>
      <c r="D28" s="258"/>
      <c r="E28" s="258"/>
      <c r="F28" s="258"/>
      <c r="G28" s="258"/>
      <c r="H28" s="258"/>
      <c r="I28" s="258"/>
      <c r="J28" s="258"/>
      <c r="K28" s="259"/>
    </row>
    <row r="29" spans="1:11" ht="66.599999999999994" customHeight="1">
      <c r="A29" s="257" t="s">
        <v>881</v>
      </c>
      <c r="B29" s="258"/>
      <c r="C29" s="258"/>
      <c r="D29" s="258"/>
      <c r="E29" s="258"/>
      <c r="F29" s="258"/>
      <c r="G29" s="258"/>
      <c r="H29" s="258"/>
      <c r="I29" s="258"/>
      <c r="J29" s="258"/>
      <c r="K29" s="259"/>
    </row>
    <row r="30" spans="1:11">
      <c r="A30" s="257" t="s">
        <v>662</v>
      </c>
      <c r="B30" s="258"/>
      <c r="C30" s="258"/>
      <c r="D30" s="258"/>
      <c r="E30" s="258"/>
      <c r="F30" s="258"/>
      <c r="G30" s="258"/>
      <c r="H30" s="258"/>
      <c r="I30" s="258"/>
      <c r="J30" s="258"/>
      <c r="K30" s="259"/>
    </row>
    <row r="31" spans="1:11" ht="7.5" customHeight="1">
      <c r="A31" s="114"/>
      <c r="B31" s="115"/>
      <c r="C31" s="115"/>
      <c r="D31" s="115"/>
      <c r="E31" s="115"/>
      <c r="F31" s="115"/>
      <c r="G31" s="115"/>
      <c r="H31" s="115"/>
      <c r="I31" s="115"/>
      <c r="J31" s="115"/>
      <c r="K31" s="116"/>
    </row>
    <row r="32" spans="1:11">
      <c r="A32" s="41" t="s">
        <v>340</v>
      </c>
      <c r="B32" s="48"/>
      <c r="C32" s="48"/>
      <c r="D32" s="48"/>
      <c r="E32" s="48"/>
      <c r="F32" s="48"/>
      <c r="G32" s="48"/>
      <c r="H32" s="48"/>
      <c r="I32" s="48"/>
      <c r="J32" s="48"/>
      <c r="K32" s="117"/>
    </row>
    <row r="33" spans="1:11" ht="17.45" customHeight="1">
      <c r="A33" s="260" t="s">
        <v>341</v>
      </c>
      <c r="B33" s="261"/>
      <c r="C33" s="261"/>
      <c r="D33" s="261"/>
      <c r="E33" s="261"/>
      <c r="F33" s="261"/>
      <c r="G33" s="261"/>
      <c r="H33" s="261"/>
      <c r="I33" s="261"/>
      <c r="J33" s="261"/>
      <c r="K33" s="262"/>
    </row>
    <row r="34" spans="1:11" ht="27.6" customHeight="1">
      <c r="A34" s="55"/>
      <c r="B34" s="55"/>
      <c r="C34" s="55"/>
      <c r="D34" s="55"/>
      <c r="E34" s="55"/>
      <c r="F34" s="55"/>
      <c r="G34" s="55"/>
      <c r="H34" s="55"/>
      <c r="I34" s="55"/>
      <c r="J34" s="55"/>
      <c r="K34" s="55"/>
    </row>
  </sheetData>
  <mergeCells count="22">
    <mergeCell ref="A30:K30"/>
    <mergeCell ref="A33:K33"/>
    <mergeCell ref="D8:E8"/>
    <mergeCell ref="J8:K8"/>
    <mergeCell ref="A23:K23"/>
    <mergeCell ref="A28:K28"/>
    <mergeCell ref="A29:K29"/>
    <mergeCell ref="A15:C15"/>
    <mergeCell ref="A16:C16"/>
    <mergeCell ref="A17:C17"/>
    <mergeCell ref="A18:C18"/>
    <mergeCell ref="A19:C19"/>
    <mergeCell ref="F6:I6"/>
    <mergeCell ref="F7:I7"/>
    <mergeCell ref="F8:I8"/>
    <mergeCell ref="F9:I9"/>
    <mergeCell ref="F10:I10"/>
    <mergeCell ref="A6:C6"/>
    <mergeCell ref="A7:C7"/>
    <mergeCell ref="A8:C8"/>
    <mergeCell ref="A9:C9"/>
    <mergeCell ref="A10:C10"/>
  </mergeCells>
  <phoneticPr fontId="2"/>
  <hyperlinks>
    <hyperlink ref="I1" location="一覧表!V79" display="戻る" xr:uid="{00000000-0004-0000-1000-000000000000}"/>
  </hyperlinks>
  <printOptions verticalCentered="1"/>
  <pageMargins left="0.74803149606299213" right="0.74803149606299213" top="0.9055118110236221" bottom="0.86614173228346458" header="0.51181102362204722" footer="0.51181102362204722"/>
  <pageSetup paperSize="9" scale="89" orientation="landscape" r:id="rId1"/>
  <headerFooter alignWithMargins="0"/>
  <rowBreaks count="1" manualBreakCount="1">
    <brk id="24" max="11"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1096-5E98-4558-95C5-43FA798AEAB7}">
  <sheetPr>
    <pageSetUpPr fitToPage="1"/>
  </sheetPr>
  <dimension ref="A1:K26"/>
  <sheetViews>
    <sheetView zoomScaleNormal="100" zoomScaleSheetLayoutView="100" workbookViewId="0"/>
  </sheetViews>
  <sheetFormatPr defaultRowHeight="13.5"/>
  <cols>
    <col min="1" max="3" width="10" customWidth="1"/>
    <col min="6" max="9" width="9.5" customWidth="1"/>
    <col min="11" max="11" width="12" customWidth="1"/>
  </cols>
  <sheetData>
    <row r="1" spans="1:11">
      <c r="I1" s="34" t="s">
        <v>319</v>
      </c>
    </row>
    <row r="2" spans="1:11">
      <c r="A2" s="42" t="s">
        <v>890</v>
      </c>
    </row>
    <row r="4" spans="1:11">
      <c r="A4" t="s">
        <v>884</v>
      </c>
    </row>
    <row r="5" spans="1:11">
      <c r="A5" t="s">
        <v>374</v>
      </c>
    </row>
    <row r="6" spans="1:11">
      <c r="A6" s="253" t="s">
        <v>838</v>
      </c>
      <c r="B6" s="254"/>
      <c r="C6" s="255"/>
      <c r="D6" s="44">
        <v>8651</v>
      </c>
      <c r="E6" s="45" t="s">
        <v>335</v>
      </c>
    </row>
    <row r="7" spans="1:11">
      <c r="A7" s="253" t="s">
        <v>836</v>
      </c>
      <c r="B7" s="254"/>
      <c r="C7" s="255"/>
      <c r="D7" s="157">
        <v>8391</v>
      </c>
      <c r="E7" s="45" t="s">
        <v>335</v>
      </c>
    </row>
    <row r="8" spans="1:11">
      <c r="A8" s="253" t="s">
        <v>336</v>
      </c>
      <c r="B8" s="254"/>
      <c r="C8" s="255"/>
      <c r="D8" s="263" t="s">
        <v>454</v>
      </c>
      <c r="E8" s="265"/>
    </row>
    <row r="9" spans="1:11">
      <c r="A9" s="253" t="s">
        <v>837</v>
      </c>
      <c r="B9" s="254"/>
      <c r="C9" s="255"/>
      <c r="D9" s="44">
        <v>9011</v>
      </c>
      <c r="E9" s="45" t="s">
        <v>335</v>
      </c>
    </row>
    <row r="10" spans="1:11">
      <c r="A10" s="253" t="s">
        <v>323</v>
      </c>
      <c r="B10" s="254"/>
      <c r="C10" s="255"/>
      <c r="D10" s="109">
        <f>(D6-D9)/D6*100</f>
        <v>-4.1613686279042881</v>
      </c>
      <c r="E10" s="47" t="s">
        <v>725</v>
      </c>
    </row>
    <row r="11" spans="1:11">
      <c r="A11" s="48"/>
      <c r="B11" s="48"/>
      <c r="C11" s="48"/>
      <c r="D11" s="56"/>
      <c r="E11" s="49"/>
      <c r="G11" s="48"/>
      <c r="H11" s="48"/>
      <c r="I11" s="48"/>
      <c r="J11" s="56"/>
      <c r="K11" s="49"/>
    </row>
    <row r="12" spans="1:11">
      <c r="A12" s="48"/>
      <c r="B12" s="48"/>
      <c r="C12" s="48"/>
      <c r="D12" s="56"/>
      <c r="E12" s="49"/>
      <c r="G12" s="48"/>
      <c r="H12" s="48"/>
      <c r="I12" s="48"/>
      <c r="J12" s="56"/>
      <c r="K12" s="49"/>
    </row>
    <row r="13" spans="1:11">
      <c r="A13" t="s">
        <v>885</v>
      </c>
    </row>
    <row r="14" spans="1:11">
      <c r="A14" t="s">
        <v>334</v>
      </c>
    </row>
    <row r="15" spans="1:11">
      <c r="A15" s="253" t="s">
        <v>838</v>
      </c>
      <c r="B15" s="254"/>
      <c r="C15" s="255"/>
      <c r="D15" s="44">
        <v>1967</v>
      </c>
      <c r="E15" s="45" t="s">
        <v>335</v>
      </c>
    </row>
    <row r="16" spans="1:11">
      <c r="A16" s="253" t="s">
        <v>836</v>
      </c>
      <c r="B16" s="254"/>
      <c r="C16" s="255"/>
      <c r="D16" s="44">
        <v>1922</v>
      </c>
      <c r="E16" s="45" t="s">
        <v>335</v>
      </c>
    </row>
    <row r="17" spans="1:9">
      <c r="A17" s="253" t="s">
        <v>336</v>
      </c>
      <c r="B17" s="254"/>
      <c r="C17" s="255"/>
      <c r="D17" s="109">
        <f>(D15-D16)/D15*100</f>
        <v>2.2877478393492625</v>
      </c>
      <c r="E17" s="46" t="s">
        <v>725</v>
      </c>
    </row>
    <row r="18" spans="1:9">
      <c r="A18" s="253" t="s">
        <v>837</v>
      </c>
      <c r="B18" s="254"/>
      <c r="C18" s="255"/>
      <c r="D18" s="44">
        <v>2197</v>
      </c>
      <c r="E18" s="45" t="s">
        <v>335</v>
      </c>
    </row>
    <row r="19" spans="1:9" ht="14.25">
      <c r="A19" s="253" t="s">
        <v>323</v>
      </c>
      <c r="B19" s="254"/>
      <c r="C19" s="255"/>
      <c r="D19" s="110">
        <f>(D15-D18)/D15*100</f>
        <v>-11.692933401118456</v>
      </c>
      <c r="E19" s="47" t="s">
        <v>725</v>
      </c>
    </row>
    <row r="20" spans="1:9">
      <c r="A20" s="48"/>
      <c r="B20" s="48"/>
      <c r="C20" s="48"/>
      <c r="D20" s="56"/>
      <c r="E20" s="49"/>
    </row>
    <row r="21" spans="1:9">
      <c r="A21" s="48"/>
      <c r="B21" s="48"/>
      <c r="C21" s="48"/>
      <c r="D21" s="56"/>
      <c r="E21" s="49"/>
    </row>
    <row r="22" spans="1:9">
      <c r="A22" t="s">
        <v>887</v>
      </c>
    </row>
    <row r="23" spans="1:9" ht="94.5" customHeight="1">
      <c r="A23" s="240" t="s">
        <v>883</v>
      </c>
      <c r="B23" s="249"/>
      <c r="C23" s="249"/>
      <c r="D23" s="249"/>
      <c r="E23" s="249"/>
      <c r="F23" s="249"/>
      <c r="G23" s="249"/>
      <c r="H23" s="249"/>
      <c r="I23" s="250"/>
    </row>
    <row r="24" spans="1:9" ht="13.15" customHeight="1">
      <c r="A24" s="55"/>
      <c r="B24" s="55"/>
      <c r="C24" s="55"/>
      <c r="D24" s="55"/>
      <c r="E24" s="55"/>
      <c r="F24" s="55"/>
      <c r="G24" s="55"/>
      <c r="H24" s="55"/>
      <c r="I24" s="55"/>
    </row>
    <row r="25" spans="1:9">
      <c r="A25" t="s">
        <v>888</v>
      </c>
    </row>
    <row r="26" spans="1:9" ht="164.25" customHeight="1">
      <c r="A26" s="240" t="s">
        <v>886</v>
      </c>
      <c r="B26" s="249"/>
      <c r="C26" s="249"/>
      <c r="D26" s="249"/>
      <c r="E26" s="249"/>
      <c r="F26" s="249"/>
      <c r="G26" s="249"/>
      <c r="H26" s="249"/>
      <c r="I26" s="250"/>
    </row>
  </sheetData>
  <mergeCells count="13">
    <mergeCell ref="D8:E8"/>
    <mergeCell ref="A9:C9"/>
    <mergeCell ref="A10:C10"/>
    <mergeCell ref="A15:C15"/>
    <mergeCell ref="A6:C6"/>
    <mergeCell ref="A7:C7"/>
    <mergeCell ref="A8:C8"/>
    <mergeCell ref="A23:I23"/>
    <mergeCell ref="A26:I26"/>
    <mergeCell ref="A16:C16"/>
    <mergeCell ref="A17:C17"/>
    <mergeCell ref="A18:C18"/>
    <mergeCell ref="A19:C19"/>
  </mergeCells>
  <phoneticPr fontId="2"/>
  <hyperlinks>
    <hyperlink ref="I1" location="一覧表!V80" display="戻る" xr:uid="{6EEAC761-ADA3-4B5D-8AA8-89E4F3CBCCE9}"/>
  </hyperlinks>
  <pageMargins left="0.70866141732283472" right="0.70866141732283472" top="0.74803149606299213" bottom="0.74803149606299213"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C106"/>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6.2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48" customHeight="1">
      <c r="A3" s="5" t="str">
        <f>W3</f>
        <v>原単位目標達成</v>
      </c>
      <c r="B3" s="6">
        <v>1</v>
      </c>
      <c r="C3" s="33" t="s">
        <v>235</v>
      </c>
      <c r="D3" s="8" t="str">
        <f>VLOOKUP($C3,一覧表!$C$3:$W$123,2,FALSE)</f>
        <v>104-8165</v>
      </c>
      <c r="E3" s="7" t="str">
        <f>VLOOKUP($C3,一覧表!$C$3:$W$123,3,FALSE)</f>
        <v>東京都中央区銀座６－１５－１</v>
      </c>
      <c r="F3" s="7" t="str">
        <f>VLOOKUP($C3,一覧表!$C$3:$W$123,4,FALSE)</f>
        <v>火力発電所</v>
      </c>
      <c r="G3" s="7">
        <f>VLOOKUP($C3,一覧表!$C$3:$W$123,5,FALSE)</f>
        <v>0</v>
      </c>
      <c r="H3" s="7" t="str">
        <f>VLOOKUP($C3,一覧表!$C$3:$W$123,6,FALSE)</f>
        <v>（２カ所）</v>
      </c>
      <c r="I3" s="7">
        <f>VLOOKUP($C3,一覧表!$C$3:$W$123,7,FALSE)</f>
        <v>33</v>
      </c>
      <c r="J3" s="7" t="str">
        <f>VLOOKUP($C3,一覧表!$C$3:$W$123,8,FALSE)</f>
        <v>一般電気事業者への電力供給</v>
      </c>
      <c r="K3" s="7" t="str">
        <f>VLOOKUP($C3,一覧表!$C$3:$W$123,9,FALSE)</f>
        <v>R2～R4</v>
      </c>
      <c r="L3" s="15">
        <f>VLOOKUP($C3,一覧表!$C$3:$W$123,10,FALSE)</f>
        <v>918347</v>
      </c>
      <c r="M3" s="15">
        <f>VLOOKUP($C3,一覧表!$C$3:$W$123,11,FALSE)</f>
        <v>933209</v>
      </c>
      <c r="N3" s="27">
        <f>VLOOKUP($C3,一覧表!$C$3:$W$123,12,FALSE)</f>
        <v>-1.6183425219443194E-2</v>
      </c>
      <c r="O3" s="15">
        <f>VLOOKUP($C3,一覧表!$C$3:$W$123,13,FALSE)</f>
        <v>835008</v>
      </c>
      <c r="P3" s="27">
        <f>VLOOKUP($C3,一覧表!$C$3:$W$123,14,FALSE)</f>
        <v>9.0748921703887528E-2</v>
      </c>
      <c r="Q3" s="7">
        <f>VLOOKUP($C3,一覧表!$C$3:$W$123,15,FALSE)</f>
        <v>0.71</v>
      </c>
      <c r="R3" s="7">
        <f>VLOOKUP($C3,一覧表!$C$3:$W$123,16,FALSE)</f>
        <v>0.71</v>
      </c>
      <c r="S3" s="27">
        <f>VLOOKUP($C3,一覧表!$C$3:$W$123,17,FALSE)</f>
        <v>0</v>
      </c>
      <c r="T3" s="7">
        <f>VLOOKUP($C3,一覧表!$C$3:$W$123,18,FALSE)</f>
        <v>0.71</v>
      </c>
      <c r="U3" s="27">
        <f>VLOOKUP($C3,一覧表!$C$3:$W$123,19,FALSE)</f>
        <v>0</v>
      </c>
      <c r="V3" s="7" t="str">
        <f>VLOOKUP($C3,一覧表!$C$3:$W$123,20,FALSE)</f>
        <v>電源開発</v>
      </c>
      <c r="W3" s="140" t="str">
        <f>VLOOKUP($C3,一覧表!$C$3:$W$123,21,FALSE)</f>
        <v>原単位目標達成</v>
      </c>
    </row>
    <row r="4" spans="1:29" ht="48" customHeight="1">
      <c r="A4" s="5"/>
      <c r="B4" s="6">
        <v>2</v>
      </c>
      <c r="C4" s="7" t="s">
        <v>170</v>
      </c>
      <c r="D4" s="8" t="str">
        <f>VLOOKUP($C4,一覧表!$C$3:$W$123,2,FALSE)</f>
        <v>810-8720</v>
      </c>
      <c r="E4" s="7" t="str">
        <f>VLOOKUP($C4,一覧表!$C$3:$W$123,3,FALSE)</f>
        <v>福岡県福岡市中央区渡辺通２－１－８２</v>
      </c>
      <c r="F4" s="7" t="str">
        <f>VLOOKUP($C4,一覧表!$C$3:$W$123,4,FALSE)</f>
        <v>支社、営業所、発電施設</v>
      </c>
      <c r="G4" s="7">
        <f>VLOOKUP($C4,一覧表!$C$3:$W$123,5,FALSE)</f>
        <v>0</v>
      </c>
      <c r="H4" s="7" t="str">
        <f>VLOOKUP($C4,一覧表!$C$3:$W$123,6,FALSE)</f>
        <v>（支社等９、発電４）</v>
      </c>
      <c r="I4" s="7">
        <f>VLOOKUP($C4,一覧表!$C$3:$W$123,7,FALSE)</f>
        <v>33</v>
      </c>
      <c r="J4" s="7" t="str">
        <f>VLOOKUP($C4,一覧表!$C$3:$W$123,8,FALSE)</f>
        <v>電力供給事業</v>
      </c>
      <c r="K4" s="7" t="str">
        <f>VLOOKUP($C4,一覧表!$C$3:$W$123,9,FALSE)</f>
        <v>R2～R4</v>
      </c>
      <c r="L4" s="15">
        <f>VLOOKUP($C4,一覧表!$C$3:$W$123,10,FALSE)</f>
        <v>317714</v>
      </c>
      <c r="M4" s="15" t="str">
        <f>VLOOKUP($C4,一覧表!$C$3:$W$123,11,FALSE)</f>
        <v>-</v>
      </c>
      <c r="N4" s="27" t="str">
        <f>VLOOKUP($C4,一覧表!$C$3:$W$123,12,FALSE)</f>
        <v>-</v>
      </c>
      <c r="O4" s="15">
        <f>VLOOKUP($C4,一覧表!$C$3:$W$123,13,FALSE)</f>
        <v>491525</v>
      </c>
      <c r="P4" s="27">
        <f>VLOOKUP($C4,一覧表!$C$3:$W$123,14,FALSE)</f>
        <v>-0.54706748837004349</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九州電力</v>
      </c>
      <c r="W4" s="140"/>
      <c r="X4" s="14"/>
      <c r="Y4" s="14"/>
      <c r="Z4" s="14"/>
      <c r="AA4" s="14"/>
      <c r="AB4" s="14"/>
      <c r="AC4" s="14"/>
    </row>
    <row r="5" spans="1:29" ht="60" customHeight="1">
      <c r="A5" s="5"/>
      <c r="B5" s="6">
        <v>3</v>
      </c>
      <c r="C5" s="7" t="s">
        <v>864</v>
      </c>
      <c r="D5" s="8" t="str">
        <f>VLOOKUP($C5,一覧表!$C$3:$W$123,2,FALSE)</f>
        <v>810-8705</v>
      </c>
      <c r="E5" s="7" t="str">
        <f>VLOOKUP($C5,一覧表!$C$3:$W$123,3,FALSE)</f>
        <v>福岡県福岡市中央区渡辺通２－１－８２</v>
      </c>
      <c r="F5" s="7">
        <f>VLOOKUP($C5,一覧表!$C$3:$W$123,4,FALSE)</f>
        <v>0</v>
      </c>
      <c r="G5" s="7">
        <f>VLOOKUP($C5,一覧表!$C$3:$W$123,5,FALSE)</f>
        <v>0</v>
      </c>
      <c r="H5" s="7">
        <f>VLOOKUP($C5,一覧表!$C$3:$W$123,6,FALSE)</f>
        <v>0</v>
      </c>
      <c r="I5" s="7">
        <f>VLOOKUP($C5,一覧表!$C$3:$W$123,7,FALSE)</f>
        <v>33</v>
      </c>
      <c r="J5" s="7" t="str">
        <f>VLOOKUP($C5,一覧表!$C$3:$W$123,8,FALSE)</f>
        <v>電力供給事業</v>
      </c>
      <c r="K5" s="7" t="str">
        <f>VLOOKUP($C5,一覧表!$C$3:$W$123,9,FALSE)</f>
        <v>R2～R4</v>
      </c>
      <c r="L5" s="15">
        <f>VLOOKUP($C5,一覧表!$C$3:$W$123,10,FALSE)</f>
        <v>10618</v>
      </c>
      <c r="M5" s="15">
        <f>VLOOKUP($C5,一覧表!$C$3:$W$123,11,FALSE)</f>
        <v>10313</v>
      </c>
      <c r="N5" s="27">
        <f>VLOOKUP($C5,一覧表!$C$3:$W$123,12,FALSE)</f>
        <v>2.8724806931625543E-2</v>
      </c>
      <c r="O5" s="15">
        <f>VLOOKUP($C5,一覧表!$C$3:$W$123,13,FALSE)</f>
        <v>11208</v>
      </c>
      <c r="P5" s="27">
        <f>VLOOKUP($C5,一覧表!$C$3:$W$123,14,FALSE)</f>
        <v>-5.5566019966095309E-2</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九電送配電</v>
      </c>
      <c r="W5" s="140"/>
      <c r="X5" s="14"/>
      <c r="Y5" s="14"/>
      <c r="Z5" s="14"/>
      <c r="AA5" s="14"/>
      <c r="AB5" s="14"/>
      <c r="AC5" s="14"/>
    </row>
    <row r="6" spans="1:29" ht="60" customHeight="1">
      <c r="A6" s="5"/>
      <c r="B6" s="6">
        <v>4</v>
      </c>
      <c r="C6" s="118" t="s">
        <v>278</v>
      </c>
      <c r="D6" s="8" t="str">
        <f>VLOOKUP($C6,一覧表!$C$3:$W$123,2,FALSE)</f>
        <v>859-3243</v>
      </c>
      <c r="E6" s="7" t="str">
        <f>VLOOKUP($C6,一覧表!$C$3:$W$123,3,FALSE)</f>
        <v>佐世保市ハウステンボス町５－３</v>
      </c>
      <c r="F6" s="7">
        <f>VLOOKUP($C6,一覧表!$C$3:$W$123,4,FALSE)</f>
        <v>0</v>
      </c>
      <c r="G6" s="7">
        <f>VLOOKUP($C6,一覧表!$C$3:$W$123,5,FALSE)</f>
        <v>0</v>
      </c>
      <c r="H6" s="7">
        <f>VLOOKUP($C6,一覧表!$C$3:$W$123,6,FALSE)</f>
        <v>0</v>
      </c>
      <c r="I6" s="7">
        <f>VLOOKUP($C6,一覧表!$C$3:$W$123,7,FALSE)</f>
        <v>35</v>
      </c>
      <c r="J6" s="7" t="str">
        <f>VLOOKUP($C6,一覧表!$C$3:$W$123,8,FALSE)</f>
        <v>佐世保ハウステンボス地区熱供給事業</v>
      </c>
      <c r="K6" s="7" t="str">
        <f>VLOOKUP($C6,一覧表!$C$3:$W$123,9,FALSE)</f>
        <v>R2～R4</v>
      </c>
      <c r="L6" s="15">
        <f>VLOOKUP($C6,一覧表!$C$3:$W$123,10,FALSE)</f>
        <v>8304</v>
      </c>
      <c r="M6" s="15">
        <f>VLOOKUP($C6,一覧表!$C$3:$W$123,11,FALSE)</f>
        <v>8304</v>
      </c>
      <c r="N6" s="27">
        <f>VLOOKUP($C6,一覧表!$C$3:$W$123,12,FALSE)</f>
        <v>0</v>
      </c>
      <c r="O6" s="15">
        <f>VLOOKUP($C6,一覧表!$C$3:$W$123,13,FALSE)</f>
        <v>6886</v>
      </c>
      <c r="P6" s="27">
        <f>VLOOKUP($C6,一覧表!$C$3:$W$123,14,FALSE)</f>
        <v>0.17076107899807322</v>
      </c>
      <c r="Q6" s="7">
        <f>VLOOKUP($C6,一覧表!$C$3:$W$123,15,FALSE)</f>
        <v>6.2E-2</v>
      </c>
      <c r="R6" s="7">
        <f>VLOOKUP($C6,一覧表!$C$3:$W$123,16,FALSE)</f>
        <v>6.2E-2</v>
      </c>
      <c r="S6" s="27">
        <f>VLOOKUP($C6,一覧表!$C$3:$W$123,17,FALSE)</f>
        <v>0</v>
      </c>
      <c r="T6" s="7">
        <f>VLOOKUP($C6,一覧表!$C$3:$W$123,18,FALSE)</f>
        <v>6.7000000000000004E-2</v>
      </c>
      <c r="U6" s="27">
        <f>VLOOKUP($C6,一覧表!$C$3:$W$123,19,FALSE)</f>
        <v>-8.0645161290322648E-2</v>
      </c>
      <c r="V6" s="7" t="str">
        <f>VLOOKUP($C6,一覧表!$C$3:$W$123,20,FALSE)</f>
        <v>①9号冷水供給ポンプを132kW→45kWに更新　②5号冷却塔取替補修工事を実施</v>
      </c>
      <c r="W6" s="140"/>
    </row>
    <row r="7" spans="1:29" ht="28.5" customHeight="1">
      <c r="A7" s="5"/>
      <c r="B7" s="202" t="s">
        <v>317</v>
      </c>
      <c r="C7" s="202"/>
      <c r="D7" s="202"/>
      <c r="E7" s="202"/>
      <c r="F7" s="202"/>
      <c r="G7" s="202"/>
      <c r="H7" s="202"/>
      <c r="I7" s="202"/>
      <c r="J7" s="202"/>
      <c r="K7" s="25"/>
      <c r="L7" s="154">
        <f>SUM(L3:L6)</f>
        <v>1254983</v>
      </c>
      <c r="M7" s="99">
        <f>SUM(M3:M6)</f>
        <v>951826</v>
      </c>
      <c r="N7" s="10">
        <f>+(L7-M7)/L7</f>
        <v>0.24156263471298017</v>
      </c>
      <c r="O7" s="154">
        <f>SUM(O3:O6)</f>
        <v>1344627</v>
      </c>
      <c r="P7" s="11">
        <f>+(L7-O7)/L7</f>
        <v>-7.1430449655493347E-2</v>
      </c>
      <c r="Q7" s="23"/>
      <c r="R7" s="23"/>
      <c r="S7" s="19"/>
      <c r="T7" s="26"/>
      <c r="U7" s="27"/>
      <c r="V7" s="7"/>
    </row>
    <row r="8" spans="1:29" ht="54" customHeight="1">
      <c r="A8" s="5"/>
    </row>
    <row r="9" spans="1:29" ht="30.75" customHeight="1">
      <c r="A9" s="5"/>
    </row>
    <row r="10" spans="1:29" ht="54" customHeight="1">
      <c r="A10" s="5"/>
      <c r="T10" s="31"/>
    </row>
    <row r="11" spans="1:29">
      <c r="A11" s="5"/>
      <c r="T11" s="31"/>
    </row>
    <row r="12" spans="1:29">
      <c r="A12" s="5"/>
      <c r="T12" s="31"/>
    </row>
    <row r="13" spans="1:29" ht="36.75" customHeight="1">
      <c r="A13" s="5"/>
      <c r="W13" s="14"/>
      <c r="X13" s="14"/>
      <c r="Y13" s="14"/>
      <c r="Z13" s="14"/>
      <c r="AA13" s="14"/>
      <c r="AB13" s="14"/>
      <c r="AC13" s="14"/>
    </row>
    <row r="14" spans="1:29">
      <c r="A14" s="5"/>
    </row>
    <row r="15" spans="1:29" ht="37.5" customHeight="1">
      <c r="A15" s="5"/>
    </row>
    <row r="16" spans="1:29" ht="37.5" customHeight="1">
      <c r="A16" s="5"/>
    </row>
    <row r="17" spans="1:22" ht="36.75" customHeight="1">
      <c r="A17" s="5"/>
    </row>
    <row r="18" spans="1:22" ht="38.25" customHeight="1">
      <c r="A18" s="5"/>
    </row>
    <row r="19" spans="1:22" ht="35.25" customHeight="1">
      <c r="A19" s="5"/>
    </row>
    <row r="20" spans="1:22" ht="35.25" customHeight="1">
      <c r="A20" s="5"/>
    </row>
    <row r="21" spans="1:22" ht="50.25" customHeight="1">
      <c r="A21" s="5"/>
    </row>
    <row r="22" spans="1:22" ht="35.25" customHeight="1">
      <c r="A22" s="5"/>
    </row>
    <row r="23" spans="1:22" ht="50.25" customHeight="1">
      <c r="A23" s="5"/>
    </row>
    <row r="24" spans="1:22" ht="36.75" customHeight="1">
      <c r="A24" s="5"/>
    </row>
    <row r="25" spans="1:22" ht="35.25" customHeight="1">
      <c r="A25" s="5"/>
    </row>
    <row r="26" spans="1:22" ht="35.25" customHeight="1">
      <c r="A26" s="5"/>
    </row>
    <row r="27" spans="1:22" ht="35.25" customHeight="1">
      <c r="A27" s="5"/>
    </row>
    <row r="28" spans="1:22" ht="35.25" customHeight="1">
      <c r="A28" s="5"/>
    </row>
    <row r="29" spans="1:22">
      <c r="A29" s="5"/>
    </row>
    <row r="30" spans="1:22" ht="23.25" customHeight="1">
      <c r="A30" s="5"/>
    </row>
    <row r="31" spans="1:22" s="14" customFormat="1">
      <c r="A31" s="5"/>
      <c r="B31" s="28"/>
      <c r="C31" s="29"/>
      <c r="D31" s="1"/>
      <c r="E31" s="29"/>
      <c r="F31"/>
      <c r="G31"/>
      <c r="H31"/>
      <c r="I31"/>
      <c r="J31" s="30"/>
      <c r="K31"/>
      <c r="L31"/>
      <c r="M31"/>
      <c r="N31"/>
      <c r="O31"/>
      <c r="P31"/>
      <c r="Q31"/>
      <c r="R31"/>
      <c r="S31" s="31"/>
      <c r="T31"/>
      <c r="U31"/>
      <c r="V31" s="29"/>
    </row>
    <row r="32" spans="1:22" ht="21" customHeight="1">
      <c r="A32" s="5"/>
    </row>
    <row r="33" spans="1:29" ht="58.5" customHeight="1">
      <c r="A33" s="5"/>
    </row>
    <row r="34" spans="1:29" ht="41.25" customHeight="1">
      <c r="A34" s="5"/>
    </row>
    <row r="35" spans="1:29" ht="36.75" customHeight="1">
      <c r="A35" s="5"/>
    </row>
    <row r="36" spans="1:29" ht="33" customHeight="1">
      <c r="A36" s="5"/>
    </row>
    <row r="37" spans="1:29" ht="41.25" customHeight="1">
      <c r="A37" s="5"/>
    </row>
    <row r="38" spans="1:29">
      <c r="A38" s="5"/>
    </row>
    <row r="39" spans="1:29" ht="41.25" customHeight="1">
      <c r="A39" s="5"/>
    </row>
    <row r="40" spans="1:29">
      <c r="A40" s="5"/>
    </row>
    <row r="41" spans="1:29" ht="39" customHeight="1">
      <c r="A41" s="5"/>
    </row>
    <row r="42" spans="1:29" ht="39" customHeight="1">
      <c r="A42" s="5"/>
      <c r="W42" s="14"/>
      <c r="X42" s="14"/>
      <c r="Y42" s="14"/>
      <c r="Z42" s="14"/>
      <c r="AA42" s="14"/>
      <c r="AB42" s="14"/>
      <c r="AC42" s="14"/>
    </row>
    <row r="43" spans="1:29" ht="48.75" customHeight="1">
      <c r="A43" s="5"/>
    </row>
    <row r="44" spans="1:29" ht="50.25" customHeight="1">
      <c r="A44" s="5"/>
    </row>
    <row r="45" spans="1:29" ht="34.5" customHeight="1">
      <c r="A45" s="5"/>
    </row>
    <row r="46" spans="1:29" ht="36.75" customHeight="1">
      <c r="A46" s="5"/>
    </row>
    <row r="47" spans="1:29" ht="36.75" customHeight="1">
      <c r="A47" s="5"/>
    </row>
    <row r="48" spans="1:29">
      <c r="A48" s="5"/>
      <c r="W48" s="14"/>
      <c r="X48" s="14"/>
      <c r="Y48" s="14"/>
      <c r="Z48" s="14"/>
      <c r="AA48" s="14"/>
      <c r="AB48" s="14"/>
      <c r="AC48" s="14"/>
    </row>
    <row r="49" spans="1:29" ht="30.75" customHeight="1">
      <c r="A49" s="5"/>
    </row>
    <row r="50" spans="1:29" s="14" customFormat="1" ht="23.25" customHeight="1">
      <c r="A50" s="18"/>
      <c r="B50" s="28"/>
      <c r="C50" s="29"/>
      <c r="D50" s="1"/>
      <c r="E50" s="29"/>
      <c r="F50"/>
      <c r="G50"/>
      <c r="H50"/>
      <c r="I50"/>
      <c r="J50" s="30"/>
      <c r="K50"/>
      <c r="L50"/>
      <c r="M50"/>
      <c r="N50"/>
      <c r="O50"/>
      <c r="P50"/>
      <c r="Q50"/>
      <c r="R50"/>
      <c r="S50" s="31"/>
      <c r="T50"/>
      <c r="U50"/>
      <c r="V50" s="29"/>
    </row>
    <row r="51" spans="1:29">
      <c r="A51" s="5"/>
    </row>
    <row r="52" spans="1:29" ht="41.25" customHeight="1">
      <c r="A52" s="5"/>
      <c r="W52" s="14"/>
      <c r="X52" s="14"/>
      <c r="Y52" s="14"/>
      <c r="Z52" s="14"/>
      <c r="AA52" s="14"/>
      <c r="AB52" s="14"/>
      <c r="AC52" s="14"/>
    </row>
    <row r="53" spans="1:29" ht="27" customHeight="1">
      <c r="A53" s="5"/>
    </row>
    <row r="54" spans="1:29" ht="33" customHeight="1">
      <c r="A54" s="5"/>
    </row>
    <row r="55" spans="1:29">
      <c r="A55" s="5"/>
    </row>
    <row r="56" spans="1:29">
      <c r="A56" s="5"/>
    </row>
    <row r="57" spans="1:29" ht="24.75" customHeight="1">
      <c r="A57" s="5"/>
    </row>
    <row r="58" spans="1:29">
      <c r="A58" s="5"/>
    </row>
    <row r="59" spans="1:29">
      <c r="A59" s="5"/>
    </row>
    <row r="60" spans="1:29" ht="29.25" customHeight="1">
      <c r="A60" s="5"/>
    </row>
    <row r="61" spans="1:29" ht="36.75" customHeight="1">
      <c r="A61" s="5"/>
    </row>
    <row r="62" spans="1:29" ht="39" customHeight="1">
      <c r="A62" s="5"/>
    </row>
    <row r="63" spans="1:29" ht="48" customHeight="1">
      <c r="A63" s="5"/>
    </row>
    <row r="64" spans="1:29" ht="34.5" customHeight="1">
      <c r="A64" s="5"/>
    </row>
    <row r="65" spans="1:29">
      <c r="A65" s="5"/>
    </row>
    <row r="66" spans="1:29">
      <c r="A66" s="5"/>
    </row>
    <row r="67" spans="1:29">
      <c r="A67" s="5"/>
    </row>
    <row r="68" spans="1:29">
      <c r="A68" s="5"/>
    </row>
    <row r="69" spans="1:29" ht="34.5" customHeight="1">
      <c r="A69" s="5"/>
    </row>
    <row r="70" spans="1:29" ht="33" customHeight="1">
      <c r="A70" s="5"/>
    </row>
    <row r="71" spans="1:29">
      <c r="A71" s="5"/>
    </row>
    <row r="72" spans="1:29" ht="41.25" customHeight="1">
      <c r="A72" s="18"/>
    </row>
    <row r="73" spans="1:29">
      <c r="A73" s="5"/>
      <c r="W73" s="14"/>
      <c r="X73" s="14"/>
      <c r="Y73" s="14"/>
      <c r="Z73" s="14"/>
      <c r="AA73" s="14"/>
      <c r="AB73" s="14"/>
      <c r="AC73" s="14"/>
    </row>
    <row r="74" spans="1:29" ht="33" customHeight="1"/>
    <row r="75" spans="1:29" ht="44.25" customHeight="1">
      <c r="A75" s="5"/>
    </row>
    <row r="76" spans="1:29" ht="27.75" customHeight="1">
      <c r="A76" s="5"/>
    </row>
    <row r="77" spans="1:29" ht="27" customHeight="1">
      <c r="A77" s="5"/>
    </row>
    <row r="79" spans="1:29" ht="39" customHeight="1">
      <c r="A79" s="5"/>
    </row>
    <row r="80" spans="1:29" ht="37.5" customHeight="1">
      <c r="A80" s="5"/>
    </row>
    <row r="82" spans="1:1">
      <c r="A82" s="5"/>
    </row>
    <row r="83" spans="1:1">
      <c r="A83" s="5"/>
    </row>
    <row r="84" spans="1:1" ht="39" customHeight="1">
      <c r="A84" s="5"/>
    </row>
    <row r="85" spans="1:1" ht="36.75" customHeight="1">
      <c r="A85" s="5"/>
    </row>
    <row r="86" spans="1:1" ht="21.75" customHeight="1">
      <c r="A86" s="18"/>
    </row>
    <row r="87" spans="1:1">
      <c r="A87" s="5"/>
    </row>
    <row r="88" spans="1:1" ht="36.75" customHeight="1"/>
    <row r="89" spans="1:1" ht="39" customHeight="1">
      <c r="A89" s="5"/>
    </row>
    <row r="90" spans="1:1" ht="56.25" customHeight="1">
      <c r="A90" s="5"/>
    </row>
    <row r="92" spans="1:1" ht="25.5" customHeight="1">
      <c r="A92" s="5"/>
    </row>
    <row r="93" spans="1:1" ht="63.75" customHeight="1">
      <c r="A93" s="5"/>
    </row>
    <row r="94" spans="1:1" ht="34.5" customHeight="1">
      <c r="A94" s="5"/>
    </row>
    <row r="95" spans="1:1">
      <c r="A95" s="5"/>
    </row>
    <row r="96" spans="1:1">
      <c r="A96" s="5"/>
    </row>
    <row r="97" spans="1:1">
      <c r="A97" s="5"/>
    </row>
    <row r="98" spans="1:1" ht="34.5" customHeight="1"/>
    <row r="99" spans="1:1" ht="36.75" customHeight="1">
      <c r="A99" s="5"/>
    </row>
    <row r="100" spans="1:1" ht="19.5" customHeight="1">
      <c r="A100" s="5"/>
    </row>
    <row r="101" spans="1:1" ht="33" customHeight="1">
      <c r="A101" s="5"/>
    </row>
    <row r="102" spans="1:1" ht="42.75" customHeight="1">
      <c r="A102" s="5"/>
    </row>
    <row r="103" spans="1:1">
      <c r="A103" s="5"/>
    </row>
    <row r="104" spans="1:1">
      <c r="A104" s="5"/>
    </row>
    <row r="105" spans="1:1">
      <c r="A105" s="5"/>
    </row>
    <row r="106" spans="1:1" ht="68.25" customHeight="1"/>
  </sheetData>
  <autoFilter ref="B1:V7" xr:uid="{00000000-0009-0000-0000-000002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4:AC6">
    <sortCondition ref="I4:I6"/>
  </sortState>
  <mergeCells count="11">
    <mergeCell ref="K1:K2"/>
    <mergeCell ref="L1:P1"/>
    <mergeCell ref="Q1:U1"/>
    <mergeCell ref="V1:V2"/>
    <mergeCell ref="B7:J7"/>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C104"/>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9.62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4.37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45" customHeight="1">
      <c r="A3" s="69" t="str">
        <f>W3</f>
        <v>総量目標達成</v>
      </c>
      <c r="B3" s="6">
        <v>1</v>
      </c>
      <c r="C3" s="32" t="s">
        <v>202</v>
      </c>
      <c r="D3" s="8" t="str">
        <f>VLOOKUP($C3,一覧表!$C$3:$W$123,2,FALSE)</f>
        <v>855-0861</v>
      </c>
      <c r="E3" s="7" t="str">
        <f>VLOOKUP($C3,一覧表!$C$3:$W$123,3,FALSE)</f>
        <v>島原市下川尻町７２－７６</v>
      </c>
      <c r="F3" s="7" t="str">
        <f>VLOOKUP($C3,一覧表!$C$3:$W$123,4,FALSE)</f>
        <v>本社、駅、ホテルなど</v>
      </c>
      <c r="G3" s="7">
        <f>VLOOKUP($C3,一覧表!$C$3:$W$123,5,FALSE)</f>
        <v>0</v>
      </c>
      <c r="H3" s="7" t="str">
        <f>VLOOKUP($C3,一覧表!$C$3:$W$123,6,FALSE)</f>
        <v>（39カ所）</v>
      </c>
      <c r="I3" s="7">
        <f>VLOOKUP($C3,一覧表!$C$3:$W$123,7,FALSE)</f>
        <v>42</v>
      </c>
      <c r="J3" s="7" t="str">
        <f>VLOOKUP($C3,一覧表!$C$3:$W$123,8,FALSE)</f>
        <v>島原半島中心に運輸業を展開</v>
      </c>
      <c r="K3" s="7" t="str">
        <f>VLOOKUP($C3,一覧表!$C$3:$W$123,9,FALSE)</f>
        <v>R2～R4</v>
      </c>
      <c r="L3" s="15">
        <f>VLOOKUP($C3,一覧表!$C$3:$W$123,10,FALSE)</f>
        <v>7499</v>
      </c>
      <c r="M3" s="15">
        <f>VLOOKUP($C3,一覧表!$C$3:$W$123,11,FALSE)</f>
        <v>7424</v>
      </c>
      <c r="N3" s="27">
        <f>VLOOKUP($C3,一覧表!$C$3:$W$123,12,FALSE)</f>
        <v>1.0001333511134818E-2</v>
      </c>
      <c r="O3" s="15">
        <f>VLOOKUP($C3,一覧表!$C$3:$W$123,13,FALSE)</f>
        <v>5942</v>
      </c>
      <c r="P3" s="27">
        <f>VLOOKUP($C3,一覧表!$C$3:$W$123,14,FALSE)</f>
        <v>0.20762768369115883</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①冷暖房の温度管理の徹底</v>
      </c>
      <c r="W3" s="140" t="str">
        <f>VLOOKUP($C3,一覧表!$C$3:$W$123,21,FALSE)</f>
        <v>総量目標達成</v>
      </c>
    </row>
    <row r="4" spans="1:29" ht="43.5" customHeight="1">
      <c r="A4" s="69" t="str">
        <f>W4</f>
        <v>総量目標達成</v>
      </c>
      <c r="B4" s="6">
        <v>2</v>
      </c>
      <c r="C4" s="32" t="s">
        <v>193</v>
      </c>
      <c r="D4" s="8" t="str">
        <f>VLOOKUP($C4,一覧表!$C$3:$W$123,2,FALSE)</f>
        <v>857-0862</v>
      </c>
      <c r="E4" s="7" t="str">
        <f>VLOOKUP($C4,一覧表!$C$3:$W$123,3,FALSE)</f>
        <v>佐世保市白南風町９－２</v>
      </c>
      <c r="F4" s="7">
        <f>VLOOKUP($C4,一覧表!$C$3:$W$123,4,FALSE)</f>
        <v>0</v>
      </c>
      <c r="G4" s="7">
        <f>VLOOKUP($C4,一覧表!$C$3:$W$123,5,FALSE)</f>
        <v>0</v>
      </c>
      <c r="H4" s="7" t="str">
        <f>VLOOKUP($C4,一覧表!$C$3:$W$123,6,FALSE)</f>
        <v>（８事業所）</v>
      </c>
      <c r="I4" s="7">
        <f>VLOOKUP($C4,一覧表!$C$3:$W$123,7,FALSE)</f>
        <v>43</v>
      </c>
      <c r="J4" s="7" t="str">
        <f>VLOOKUP($C4,一覧表!$C$3:$W$123,8,FALSE)</f>
        <v>旅客運送業</v>
      </c>
      <c r="K4" s="7" t="str">
        <f>VLOOKUP($C4,一覧表!$C$3:$W$123,9,FALSE)</f>
        <v>R2～R4</v>
      </c>
      <c r="L4" s="15">
        <f>VLOOKUP($C4,一覧表!$C$3:$W$123,10,FALSE)</f>
        <v>10434</v>
      </c>
      <c r="M4" s="15">
        <f>VLOOKUP($C4,一覧表!$C$3:$W$123,11,FALSE)</f>
        <v>10121</v>
      </c>
      <c r="N4" s="27">
        <f>VLOOKUP($C4,一覧表!$C$3:$W$123,12,FALSE)</f>
        <v>2.999808318957255E-2</v>
      </c>
      <c r="O4" s="15">
        <f>VLOOKUP($C4,一覧表!$C$3:$W$123,13,FALSE)</f>
        <v>10013</v>
      </c>
      <c r="P4" s="27">
        <f>VLOOKUP($C4,一覧表!$C$3:$W$123,14,FALSE)</f>
        <v>4.0348859497795667E-2</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①エアコン温度設定 夏季28℃、冬季20℃　②デジタコのデーターを用いたエコ運転指導強化　③運航ダイヤや路線見直しによる走行キロ削減</v>
      </c>
      <c r="W4" s="140" t="str">
        <f>VLOOKUP($C4,一覧表!$C$3:$W$123,21,FALSE)</f>
        <v>総量目標達成</v>
      </c>
    </row>
    <row r="5" spans="1:29" ht="54" customHeight="1">
      <c r="A5" s="69" t="str">
        <f>W5</f>
        <v>総量目標達成</v>
      </c>
      <c r="B5" s="6">
        <v>3</v>
      </c>
      <c r="C5" s="32" t="s">
        <v>253</v>
      </c>
      <c r="D5" s="8" t="str">
        <f>VLOOKUP($C5,一覧表!$C$3:$W$123,2,FALSE)</f>
        <v>850-8501</v>
      </c>
      <c r="E5" s="7" t="str">
        <f>VLOOKUP($C5,一覧表!$C$3:$W$123,3,FALSE)</f>
        <v>長崎市新地町３－１７</v>
      </c>
      <c r="F5" s="7" t="str">
        <f>VLOOKUP($C5,一覧表!$C$3:$W$123,4,FALSE)</f>
        <v>長崎バス、ココウォーク等</v>
      </c>
      <c r="G5" s="7">
        <f>VLOOKUP($C5,一覧表!$C$3:$W$123,5,FALSE)</f>
        <v>0</v>
      </c>
      <c r="H5" s="7">
        <f>VLOOKUP($C5,一覧表!$C$3:$W$123,6,FALSE)</f>
        <v>0</v>
      </c>
      <c r="I5" s="7">
        <f>VLOOKUP($C5,一覧表!$C$3:$W$123,7,FALSE)</f>
        <v>43</v>
      </c>
      <c r="J5" s="7" t="str">
        <f>VLOOKUP($C5,一覧表!$C$3:$W$123,8,FALSE)</f>
        <v>路線バス事業ほか</v>
      </c>
      <c r="K5" s="7" t="str">
        <f>VLOOKUP($C5,一覧表!$C$3:$W$123,9,FALSE)</f>
        <v>R2～R4</v>
      </c>
      <c r="L5" s="15">
        <f>VLOOKUP($C5,一覧表!$C$3:$W$123,10,FALSE)</f>
        <v>10227</v>
      </c>
      <c r="M5" s="15">
        <f>VLOOKUP($C5,一覧表!$C$3:$W$123,11,FALSE)</f>
        <v>11000</v>
      </c>
      <c r="N5" s="27">
        <f>VLOOKUP($C5,一覧表!$C$3:$W$123,12,FALSE)</f>
        <v>-7.5584237801896936E-2</v>
      </c>
      <c r="O5" s="15">
        <f>VLOOKUP($C5,一覧表!$C$3:$W$123,13,FALSE)</f>
        <v>9227</v>
      </c>
      <c r="P5" s="27">
        <f>VLOOKUP($C5,一覧表!$C$3:$W$123,14,FALSE)</f>
        <v>9.7780385254717897E-2</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空調設定温度２８℃、こまめな消灯等による温室効果ガス排出削減</v>
      </c>
      <c r="W5" s="140" t="str">
        <f>VLOOKUP($C5,一覧表!$C$3:$W$123,21,FALSE)</f>
        <v>総量目標達成</v>
      </c>
    </row>
    <row r="6" spans="1:29" ht="45" customHeight="1">
      <c r="A6" s="69" t="str">
        <f>W6</f>
        <v>総量目標達成</v>
      </c>
      <c r="B6" s="6">
        <v>4</v>
      </c>
      <c r="C6" s="32" t="s">
        <v>174</v>
      </c>
      <c r="D6" s="8" t="str">
        <f>VLOOKUP($C6,一覧表!$C$3:$W$123,2,FALSE)</f>
        <v>811-2501</v>
      </c>
      <c r="E6" s="7" t="str">
        <f>VLOOKUP($C6,一覧表!$C$3:$W$123,3,FALSE)</f>
        <v>福岡県糟屋郡久山町大字久原字松浦１６０</v>
      </c>
      <c r="F6" s="7">
        <f>VLOOKUP($C6,一覧表!$C$3:$W$123,4,FALSE)</f>
        <v>0</v>
      </c>
      <c r="G6" s="7">
        <f>VLOOKUP($C6,一覧表!$C$3:$W$123,5,FALSE)</f>
        <v>0</v>
      </c>
      <c r="H6" s="7" t="str">
        <f>VLOOKUP($C6,一覧表!$C$3:$W$123,6,FALSE)</f>
        <v>（３支店・１営業所）</v>
      </c>
      <c r="I6" s="7">
        <f>VLOOKUP($C6,一覧表!$C$3:$W$123,7,FALSE)</f>
        <v>44</v>
      </c>
      <c r="J6" s="7" t="str">
        <f>VLOOKUP($C6,一覧表!$C$3:$W$123,8,FALSE)</f>
        <v>一般貨物運送事業者として県内に４事業所を展開</v>
      </c>
      <c r="K6" s="7" t="str">
        <f>VLOOKUP($C6,一覧表!$C$3:$W$123,9,FALSE)</f>
        <v>R2～R4</v>
      </c>
      <c r="L6" s="15">
        <f>VLOOKUP($C6,一覧表!$C$3:$W$123,10,FALSE)</f>
        <v>5960</v>
      </c>
      <c r="M6" s="15">
        <f>VLOOKUP($C6,一覧表!$C$3:$W$123,11,FALSE)</f>
        <v>5781</v>
      </c>
      <c r="N6" s="27">
        <f>VLOOKUP($C6,一覧表!$C$3:$W$123,12,FALSE)</f>
        <v>3.0033557046979867E-2</v>
      </c>
      <c r="O6" s="15">
        <f>VLOOKUP($C6,一覧表!$C$3:$W$123,13,FALSE)</f>
        <v>5732</v>
      </c>
      <c r="P6" s="27">
        <f>VLOOKUP($C6,一覧表!$C$3:$W$123,14,FALSE)</f>
        <v>3.8255033557046979E-2</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①新長期車両の導入　②運行ダイヤの見直し</v>
      </c>
      <c r="W6" s="140" t="str">
        <f>VLOOKUP($C6,一覧表!$C$3:$W$123,21,FALSE)</f>
        <v>総量目標達成</v>
      </c>
    </row>
    <row r="7" spans="1:29" ht="49.5" customHeight="1">
      <c r="A7" s="69" t="str">
        <f>W7</f>
        <v>総量目標達成</v>
      </c>
      <c r="B7" s="6">
        <v>5</v>
      </c>
      <c r="C7" s="32" t="s">
        <v>396</v>
      </c>
      <c r="D7" s="97" t="str">
        <f>VLOOKUP($C7,一覧表!$C$3:$W$123,2,FALSE)</f>
        <v>100-8792</v>
      </c>
      <c r="E7" s="7" t="str">
        <f>VLOOKUP($C7,一覧表!$C$3:$W$123,3,FALSE)</f>
        <v>東京都千代田区大手町二丁目３－１</v>
      </c>
      <c r="F7" s="7">
        <f>VLOOKUP($C7,一覧表!$C$3:$W$123,4,FALSE)</f>
        <v>0</v>
      </c>
      <c r="G7" s="7">
        <f>VLOOKUP($C7,一覧表!$C$3:$W$123,5,FALSE)</f>
        <v>0</v>
      </c>
      <c r="H7" s="7" t="str">
        <f>VLOOKUP($C7,一覧表!$C$3:$W$123,6,FALSE)</f>
        <v>（310郵便局）</v>
      </c>
      <c r="I7" s="7">
        <f>VLOOKUP($C7,一覧表!$C$3:$W$123,7,FALSE)</f>
        <v>49</v>
      </c>
      <c r="J7" s="7" t="str">
        <f>VLOOKUP($C7,一覧表!$C$3:$W$123,8,FALSE)</f>
        <v>郵便局</v>
      </c>
      <c r="K7" s="7" t="str">
        <f>VLOOKUP($C7,一覧表!$C$3:$W$123,9,FALSE)</f>
        <v>R1～R3</v>
      </c>
      <c r="L7" s="15">
        <f>VLOOKUP($C7,一覧表!$C$3:$W$123,10,FALSE)</f>
        <v>8060.4</v>
      </c>
      <c r="M7" s="15">
        <f>VLOOKUP($C7,一覧表!$C$3:$W$123,11,FALSE)</f>
        <v>7818.6</v>
      </c>
      <c r="N7" s="27">
        <f>VLOOKUP($C7,一覧表!$C$3:$W$123,12,FALSE)</f>
        <v>2.9998511240136878E-2</v>
      </c>
      <c r="O7" s="15">
        <f>VLOOKUP($C7,一覧表!$C$3:$W$123,13,FALSE)</f>
        <v>6622.6</v>
      </c>
      <c r="P7" s="27">
        <f>VLOOKUP($C7,一覧表!$C$3:$W$123,14,FALSE)</f>
        <v>0.17837824425586812</v>
      </c>
      <c r="Q7" s="7" t="str">
        <f>VLOOKUP($C7,一覧表!$C$3:$W$123,15,FALSE)</f>
        <v>-</v>
      </c>
      <c r="R7" s="7" t="str">
        <f>VLOOKUP($C7,一覧表!$C$3:$W$123,16,FALSE)</f>
        <v>-</v>
      </c>
      <c r="S7" s="27" t="str">
        <f>VLOOKUP($C7,一覧表!$C$3:$W$123,17,FALSE)</f>
        <v>-</v>
      </c>
      <c r="T7" s="7" t="str">
        <f>VLOOKUP($C7,一覧表!$C$3:$W$123,18,FALSE)</f>
        <v>-</v>
      </c>
      <c r="U7" s="27" t="str">
        <f>VLOOKUP($C7,一覧表!$C$3:$W$123,19,FALSE)</f>
        <v>-</v>
      </c>
      <c r="V7" s="7" t="str">
        <f>VLOOKUP($C7,一覧表!$C$3:$W$123,20,FALSE)</f>
        <v>①照明の消灯　②空調の温度管理（夏季28℃、冬季18℃）　③電源機器の未使用時電源オフ　④コピー機の省エネモード設定等　⑤空調機器の更新　⑥照明のLED化　⑦車両の買替</v>
      </c>
      <c r="W7" s="140" t="str">
        <f>VLOOKUP($C7,一覧表!$C$3:$W$123,21,FALSE)</f>
        <v>総量目標達成</v>
      </c>
    </row>
    <row r="8" spans="1:29" ht="54" customHeight="1">
      <c r="A8" s="5"/>
      <c r="B8" s="202" t="s">
        <v>317</v>
      </c>
      <c r="C8" s="202"/>
      <c r="D8" s="202"/>
      <c r="E8" s="202"/>
      <c r="F8" s="202"/>
      <c r="G8" s="202"/>
      <c r="H8" s="202"/>
      <c r="I8" s="202"/>
      <c r="J8" s="202"/>
      <c r="K8" s="25"/>
      <c r="L8" s="154">
        <f>SUM(L3:L7)</f>
        <v>42180.4</v>
      </c>
      <c r="M8" s="99">
        <f>SUM(M3:M7)</f>
        <v>42144.6</v>
      </c>
      <c r="N8" s="10">
        <f t="shared" ref="N8" si="1">+(L8-M8)/L8</f>
        <v>8.4873543162233898E-4</v>
      </c>
      <c r="O8" s="154">
        <f>SUM(O3:O7)</f>
        <v>37536.6</v>
      </c>
      <c r="P8" s="11">
        <f>+(L8-O8)/L8</f>
        <v>0.11009378763596368</v>
      </c>
      <c r="Q8" s="23"/>
      <c r="R8" s="23"/>
      <c r="S8" s="19"/>
      <c r="T8" s="26"/>
      <c r="U8" s="27"/>
      <c r="V8" s="7"/>
    </row>
    <row r="9" spans="1:29">
      <c r="A9" s="5"/>
    </row>
    <row r="10" spans="1:29">
      <c r="A10" s="5"/>
    </row>
    <row r="11" spans="1:29" ht="36.75" customHeight="1">
      <c r="A11" s="5"/>
      <c r="T11" s="31"/>
      <c r="W11" s="14"/>
      <c r="X11" s="14"/>
      <c r="Y11" s="14"/>
      <c r="Z11" s="14"/>
      <c r="AA11" s="14"/>
      <c r="AB11" s="14"/>
      <c r="AC11" s="14"/>
    </row>
    <row r="12" spans="1:29">
      <c r="A12" s="5"/>
      <c r="T12" s="31"/>
    </row>
    <row r="13" spans="1:29" ht="37.5" customHeight="1">
      <c r="A13" s="5"/>
      <c r="T13" s="31"/>
    </row>
    <row r="14" spans="1:29" ht="37.5" customHeight="1">
      <c r="A14" s="5"/>
    </row>
    <row r="15" spans="1:29" ht="36.75" customHeight="1">
      <c r="A15" s="5"/>
    </row>
    <row r="16" spans="1:29" ht="38.25" customHeight="1">
      <c r="A16" s="5"/>
    </row>
    <row r="17" spans="1:22" ht="35.25" customHeight="1">
      <c r="A17" s="5"/>
    </row>
    <row r="18" spans="1:22" ht="35.25" customHeight="1">
      <c r="A18" s="5"/>
    </row>
    <row r="19" spans="1:22" ht="50.25" customHeight="1">
      <c r="A19" s="5"/>
    </row>
    <row r="20" spans="1:22" ht="35.25" customHeight="1">
      <c r="A20" s="5"/>
    </row>
    <row r="21" spans="1:22" ht="50.25" customHeight="1">
      <c r="A21" s="5"/>
    </row>
    <row r="22" spans="1:22" ht="36.75" customHeight="1">
      <c r="A22" s="5"/>
    </row>
    <row r="23" spans="1:22" ht="35.25" customHeight="1">
      <c r="A23" s="5"/>
    </row>
    <row r="24" spans="1:22" ht="35.25" customHeight="1">
      <c r="A24" s="5"/>
    </row>
    <row r="25" spans="1:22" ht="35.25" customHeight="1">
      <c r="A25" s="5"/>
    </row>
    <row r="26" spans="1:22" ht="35.25" customHeight="1">
      <c r="A26" s="5"/>
    </row>
    <row r="27" spans="1:22">
      <c r="A27" s="5"/>
    </row>
    <row r="28" spans="1:22" ht="23.25" customHeight="1">
      <c r="A28" s="5"/>
    </row>
    <row r="29" spans="1:22" s="14" customFormat="1">
      <c r="A29" s="5"/>
      <c r="B29" s="28"/>
      <c r="C29" s="29"/>
      <c r="D29" s="1"/>
      <c r="E29" s="29"/>
      <c r="F29"/>
      <c r="G29"/>
      <c r="H29"/>
      <c r="I29"/>
      <c r="J29" s="30"/>
      <c r="K29"/>
      <c r="L29"/>
      <c r="M29"/>
      <c r="N29"/>
      <c r="O29"/>
      <c r="P29"/>
      <c r="Q29"/>
      <c r="R29"/>
      <c r="S29" s="31"/>
      <c r="T29"/>
      <c r="U29"/>
      <c r="V29" s="29"/>
    </row>
    <row r="30" spans="1:22" ht="21" customHeight="1">
      <c r="A30" s="5"/>
    </row>
    <row r="31" spans="1:22" ht="58.5" customHeight="1">
      <c r="A31" s="5"/>
    </row>
    <row r="32" spans="1:22" ht="41.25" customHeight="1">
      <c r="A32" s="5"/>
    </row>
    <row r="33" spans="1:29" ht="36.75" customHeight="1">
      <c r="A33" s="5"/>
    </row>
    <row r="34" spans="1:29" ht="33" customHeight="1">
      <c r="A34" s="5"/>
    </row>
    <row r="35" spans="1:29" ht="41.25" customHeight="1">
      <c r="A35" s="5"/>
    </row>
    <row r="36" spans="1:29">
      <c r="A36" s="5"/>
    </row>
    <row r="37" spans="1:29" ht="41.25" customHeight="1">
      <c r="A37" s="5"/>
    </row>
    <row r="38" spans="1:29">
      <c r="A38" s="5"/>
    </row>
    <row r="39" spans="1:29" ht="39" customHeight="1">
      <c r="A39" s="5"/>
    </row>
    <row r="40" spans="1:29" ht="39" customHeight="1">
      <c r="A40" s="5"/>
      <c r="W40" s="14"/>
      <c r="X40" s="14"/>
      <c r="Y40" s="14"/>
      <c r="Z40" s="14"/>
      <c r="AA40" s="14"/>
      <c r="AB40" s="14"/>
      <c r="AC40" s="14"/>
    </row>
    <row r="41" spans="1:29" ht="48.75" customHeight="1">
      <c r="A41" s="5"/>
    </row>
    <row r="42" spans="1:29" ht="50.25" customHeight="1">
      <c r="A42" s="5"/>
    </row>
    <row r="43" spans="1:29" ht="34.5" customHeight="1">
      <c r="A43" s="5"/>
    </row>
    <row r="44" spans="1:29" ht="36.75" customHeight="1">
      <c r="A44" s="5"/>
    </row>
    <row r="45" spans="1:29" ht="36.75" customHeight="1">
      <c r="A45" s="5"/>
    </row>
    <row r="46" spans="1:29">
      <c r="A46" s="5"/>
      <c r="W46" s="14"/>
      <c r="X46" s="14"/>
      <c r="Y46" s="14"/>
      <c r="Z46" s="14"/>
      <c r="AA46" s="14"/>
      <c r="AB46" s="14"/>
      <c r="AC46" s="14"/>
    </row>
    <row r="47" spans="1:29" ht="30.75" customHeight="1">
      <c r="A47" s="5"/>
    </row>
    <row r="48" spans="1:29" s="14" customFormat="1" ht="23.25" customHeight="1">
      <c r="A48" s="18"/>
      <c r="B48" s="28"/>
      <c r="C48" s="29"/>
      <c r="D48" s="1"/>
      <c r="E48" s="29"/>
      <c r="F48"/>
      <c r="G48"/>
      <c r="H48"/>
      <c r="I48"/>
      <c r="J48" s="30"/>
      <c r="K48"/>
      <c r="L48"/>
      <c r="M48"/>
      <c r="N48"/>
      <c r="O48"/>
      <c r="P48"/>
      <c r="Q48"/>
      <c r="R48"/>
      <c r="S48" s="31"/>
      <c r="T48"/>
      <c r="U48"/>
      <c r="V48" s="29"/>
    </row>
    <row r="49" spans="1:29">
      <c r="A49" s="5"/>
    </row>
    <row r="50" spans="1:29" ht="41.25" customHeight="1">
      <c r="A50" s="5"/>
      <c r="W50" s="14"/>
      <c r="X50" s="14"/>
      <c r="Y50" s="14"/>
      <c r="Z50" s="14"/>
      <c r="AA50" s="14"/>
      <c r="AB50" s="14"/>
      <c r="AC50" s="14"/>
    </row>
    <row r="51" spans="1:29" ht="27" customHeight="1">
      <c r="A51" s="5"/>
    </row>
    <row r="52" spans="1:29" ht="33" customHeight="1">
      <c r="A52" s="5"/>
    </row>
    <row r="53" spans="1:29">
      <c r="A53" s="5"/>
    </row>
    <row r="54" spans="1:29">
      <c r="A54" s="5"/>
    </row>
    <row r="55" spans="1:29" ht="24.75" customHeight="1">
      <c r="A55" s="5"/>
    </row>
    <row r="56" spans="1:29">
      <c r="A56" s="5"/>
    </row>
    <row r="57" spans="1:29">
      <c r="A57" s="5"/>
    </row>
    <row r="58" spans="1:29" ht="29.25" customHeight="1">
      <c r="A58" s="5"/>
    </row>
    <row r="59" spans="1:29" ht="36.75" customHeight="1">
      <c r="A59" s="5"/>
    </row>
    <row r="60" spans="1:29" ht="39" customHeight="1">
      <c r="A60" s="5"/>
    </row>
    <row r="61" spans="1:29" ht="48" customHeight="1">
      <c r="A61" s="5"/>
    </row>
    <row r="62" spans="1:29" ht="34.5" customHeight="1">
      <c r="A62" s="5"/>
    </row>
    <row r="63" spans="1:29">
      <c r="A63" s="5"/>
    </row>
    <row r="64" spans="1:29">
      <c r="A64" s="5"/>
    </row>
    <row r="65" spans="1:29">
      <c r="A65" s="5"/>
    </row>
    <row r="66" spans="1:29">
      <c r="A66" s="5"/>
    </row>
    <row r="67" spans="1:29" ht="34.5" customHeight="1">
      <c r="A67" s="5"/>
    </row>
    <row r="68" spans="1:29" ht="33" customHeight="1">
      <c r="A68" s="5"/>
    </row>
    <row r="69" spans="1:29">
      <c r="A69" s="5"/>
    </row>
    <row r="70" spans="1:29" ht="41.25" customHeight="1">
      <c r="A70" s="18"/>
    </row>
    <row r="71" spans="1:29">
      <c r="A71" s="5"/>
      <c r="W71" s="14"/>
      <c r="X71" s="14"/>
      <c r="Y71" s="14"/>
      <c r="Z71" s="14"/>
      <c r="AA71" s="14"/>
      <c r="AB71" s="14"/>
      <c r="AC71" s="14"/>
    </row>
    <row r="72" spans="1:29" ht="33" customHeight="1"/>
    <row r="73" spans="1:29" ht="44.25" customHeight="1">
      <c r="A73" s="5"/>
    </row>
    <row r="74" spans="1:29" ht="27.75" customHeight="1">
      <c r="A74" s="5"/>
    </row>
    <row r="75" spans="1:29" ht="27" customHeight="1">
      <c r="A75" s="5"/>
    </row>
    <row r="77" spans="1:29" ht="39" customHeight="1">
      <c r="A77" s="5"/>
    </row>
    <row r="78" spans="1:29" ht="37.5" customHeight="1">
      <c r="A78" s="5"/>
    </row>
    <row r="80" spans="1:29">
      <c r="A80" s="5"/>
    </row>
    <row r="81" spans="1:1">
      <c r="A81" s="5"/>
    </row>
    <row r="82" spans="1:1" ht="39" customHeight="1">
      <c r="A82" s="5"/>
    </row>
    <row r="83" spans="1:1" ht="36.75" customHeight="1">
      <c r="A83" s="5"/>
    </row>
    <row r="84" spans="1:1" ht="21.75" customHeight="1">
      <c r="A84" s="18"/>
    </row>
    <row r="85" spans="1:1">
      <c r="A85" s="5"/>
    </row>
    <row r="86" spans="1:1" ht="36.75" customHeight="1"/>
    <row r="87" spans="1:1" ht="39" customHeight="1">
      <c r="A87" s="5"/>
    </row>
    <row r="88" spans="1:1" ht="56.25" customHeight="1">
      <c r="A88" s="5"/>
    </row>
    <row r="90" spans="1:1" ht="25.5" customHeight="1">
      <c r="A90" s="5"/>
    </row>
    <row r="91" spans="1:1" ht="63.75" customHeight="1">
      <c r="A91" s="5"/>
    </row>
    <row r="92" spans="1:1" ht="34.5" customHeight="1">
      <c r="A92" s="5"/>
    </row>
    <row r="93" spans="1:1">
      <c r="A93" s="5"/>
    </row>
    <row r="94" spans="1:1">
      <c r="A94" s="5"/>
    </row>
    <row r="95" spans="1:1">
      <c r="A95" s="5"/>
    </row>
    <row r="96" spans="1:1" ht="34.5" customHeight="1"/>
    <row r="97" spans="1:1" ht="36.75" customHeight="1">
      <c r="A97" s="5"/>
    </row>
    <row r="98" spans="1:1" ht="19.5" customHeight="1">
      <c r="A98" s="5"/>
    </row>
    <row r="99" spans="1:1" ht="33" customHeight="1">
      <c r="A99" s="5"/>
    </row>
    <row r="100" spans="1:1" ht="42.75" customHeight="1">
      <c r="A100" s="5"/>
    </row>
    <row r="101" spans="1:1">
      <c r="A101" s="5"/>
    </row>
    <row r="102" spans="1:1">
      <c r="A102" s="5"/>
    </row>
    <row r="103" spans="1:1">
      <c r="A103" s="5"/>
    </row>
    <row r="104" spans="1:1" ht="68.25" customHeight="1"/>
  </sheetData>
  <autoFilter ref="B1:V8" xr:uid="{00000000-0009-0000-0000-000003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C7">
    <sortCondition ref="B3:B7"/>
    <sortCondition ref="I3:I7"/>
  </sortState>
  <mergeCells count="11">
    <mergeCell ref="K1:K2"/>
    <mergeCell ref="L1:P1"/>
    <mergeCell ref="Q1:U1"/>
    <mergeCell ref="V1:V2"/>
    <mergeCell ref="B8:J8"/>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C102"/>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6" customWidth="1"/>
    <col min="29" max="29" width="3.625" customWidth="1"/>
  </cols>
  <sheetData>
    <row r="1" spans="1:29" s="1" customFormat="1">
      <c r="B1" s="203" t="s">
        <v>0</v>
      </c>
      <c r="C1" s="204" t="s">
        <v>1</v>
      </c>
      <c r="D1" s="205" t="s">
        <v>2</v>
      </c>
      <c r="E1" s="204" t="s">
        <v>3</v>
      </c>
      <c r="F1" s="77" t="s">
        <v>4</v>
      </c>
      <c r="G1" s="77" t="s">
        <v>2</v>
      </c>
      <c r="H1" s="77"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77"/>
      <c r="G2" s="77"/>
      <c r="H2" s="77"/>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s="1" customFormat="1" ht="60" customHeight="1">
      <c r="A3" s="69"/>
      <c r="B3" s="6">
        <v>1</v>
      </c>
      <c r="C3" s="118" t="s">
        <v>395</v>
      </c>
      <c r="D3" s="8" t="str">
        <f>VLOOKUP($C3,一覧表!$C$3:$W$123,2,FALSE)</f>
        <v>110-6150</v>
      </c>
      <c r="E3" s="7" t="str">
        <f>VLOOKUP($C3,一覧表!$C$3:$W$123,3,FALSE)</f>
        <v>東京都千代田区永田町2－11－1</v>
      </c>
      <c r="F3" s="7">
        <f>VLOOKUP($C3,一覧表!$C$3:$W$123,4,FALSE)</f>
        <v>0</v>
      </c>
      <c r="G3" s="7">
        <f>VLOOKUP($C3,一覧表!$C$3:$W$123,5,FALSE)</f>
        <v>0</v>
      </c>
      <c r="H3" s="7">
        <f>VLOOKUP($C3,一覧表!$C$3:$W$123,6,FALSE)</f>
        <v>0</v>
      </c>
      <c r="I3" s="7">
        <f>VLOOKUP($C3,一覧表!$C$3:$W$123,7,FALSE)</f>
        <v>37</v>
      </c>
      <c r="J3" s="7" t="str">
        <f>VLOOKUP($C3,一覧表!$C$3:$W$123,8,FALSE)</f>
        <v>通信業</v>
      </c>
      <c r="K3" s="7" t="str">
        <f>VLOOKUP($C3,一覧表!$C$3:$W$123,9,FALSE)</f>
        <v>R2～R4</v>
      </c>
      <c r="L3" s="15">
        <f>VLOOKUP($C3,一覧表!$C$3:$W$123,10,FALSE)</f>
        <v>5866</v>
      </c>
      <c r="M3" s="15">
        <f>VLOOKUP($C3,一覧表!$C$3:$W$123,11,FALSE)</f>
        <v>5690</v>
      </c>
      <c r="N3" s="27">
        <f>VLOOKUP($C3,一覧表!$C$3:$W$123,12,FALSE)</f>
        <v>3.0003409478349813E-2</v>
      </c>
      <c r="O3" s="15">
        <f>VLOOKUP($C3,一覧表!$C$3:$W$123,13,FALSE)</f>
        <v>5872</v>
      </c>
      <c r="P3" s="27">
        <f>VLOOKUP($C3,一覧表!$C$3:$W$123,14,FALSE)</f>
        <v>-1.0228435049437436E-3</v>
      </c>
      <c r="Q3" s="7">
        <f>VLOOKUP($C3,一覧表!$C$3:$W$123,15,FALSE)</f>
        <v>5.8400000000000001E-2</v>
      </c>
      <c r="R3" s="7">
        <f>VLOOKUP($C3,一覧表!$C$3:$W$123,16,FALSE)</f>
        <v>5.6599999999999998E-2</v>
      </c>
      <c r="S3" s="27">
        <f>VLOOKUP($C3,一覧表!$C$3:$W$123,17,FALSE)</f>
        <v>3.0821917808219228E-2</v>
      </c>
      <c r="T3" s="7">
        <f>VLOOKUP($C3,一覧表!$C$3:$W$123,18,FALSE)</f>
        <v>6.0199999999999997E-2</v>
      </c>
      <c r="U3" s="27">
        <f>VLOOKUP($C3,一覧表!$C$3:$W$123,19,FALSE)</f>
        <v>-3.082191780821911E-2</v>
      </c>
      <c r="V3" s="7" t="str">
        <f>VLOOKUP($C3,一覧表!$C$3:$W$123,20,FALSE)</f>
        <v>設備の省エネ部会を組織し目標達成のため、ネットワーク設備の電力低減を図るための装置導入計画を立て、実施実績を本社CSR部へ報告し管理している。</v>
      </c>
      <c r="W3" s="140"/>
      <c r="X3" s="14"/>
      <c r="Y3" s="14"/>
      <c r="Z3" s="14"/>
      <c r="AA3" s="14"/>
      <c r="AB3" s="14"/>
      <c r="AC3" s="14"/>
    </row>
    <row r="4" spans="1:29" ht="60" customHeight="1">
      <c r="A4" s="69"/>
      <c r="B4" s="6">
        <v>2</v>
      </c>
      <c r="C4" s="143" t="s">
        <v>696</v>
      </c>
      <c r="D4" s="8" t="str">
        <f>VLOOKUP($C4,一覧表!$C$3:$W$123,2,FALSE)</f>
        <v>540-8511</v>
      </c>
      <c r="E4" s="7" t="str">
        <f>VLOOKUP($C4,一覧表!$C$3:$W$123,3,FALSE)</f>
        <v>大阪府大阪市中央区馬場町３－１５</v>
      </c>
      <c r="F4" s="7" t="str">
        <f>VLOOKUP($C4,一覧表!$C$3:$W$123,4,FALSE)</f>
        <v>長崎支店</v>
      </c>
      <c r="G4" s="7" t="str">
        <f>VLOOKUP($C4,一覧表!$C$3:$W$123,5,FALSE)</f>
        <v>850-0862</v>
      </c>
      <c r="H4" s="7" t="str">
        <f>VLOOKUP($C4,一覧表!$C$3:$W$123,6,FALSE)</f>
        <v>長崎市出島町１１－１３</v>
      </c>
      <c r="I4" s="7">
        <f>VLOOKUP($C4,一覧表!$C$3:$W$123,7,FALSE)</f>
        <v>37</v>
      </c>
      <c r="J4" s="7" t="str">
        <f>VLOOKUP($C4,一覧表!$C$3:$W$123,8,FALSE)</f>
        <v>電気通信業</v>
      </c>
      <c r="K4" s="7" t="str">
        <f>VLOOKUP($C4,一覧表!$C$3:$W$123,9,FALSE)</f>
        <v>H30～R2</v>
      </c>
      <c r="L4" s="15">
        <f>VLOOKUP($C4,一覧表!$C$3:$W$123,10,FALSE)</f>
        <v>13793</v>
      </c>
      <c r="M4" s="15">
        <f>VLOOKUP($C4,一覧表!$C$3:$W$123,11,FALSE)</f>
        <v>13586</v>
      </c>
      <c r="N4" s="27">
        <f>VLOOKUP($C4,一覧表!$C$3:$W$123,12,FALSE)</f>
        <v>1.5007612557094178E-2</v>
      </c>
      <c r="O4" s="15">
        <f>VLOOKUP($C4,一覧表!$C$3:$W$123,13,FALSE)</f>
        <v>8977</v>
      </c>
      <c r="P4" s="27">
        <f>VLOOKUP($C4,一覧表!$C$3:$W$123,14,FALSE)</f>
        <v>0.34916261871964038</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①エコオフィスの徹底（昼休みの消灯、就業開始時の点灯、PC省エネ設定、PCモニタ変更、ELV運転台数規制、階段の利用促進等）　②クールビズ・ウォームビズの実施　③高効率設備への更改（通信設備、空調設備等）　④電力使用量の測定（視える化）による省エネ取組効果の確認</v>
      </c>
      <c r="W4" s="140"/>
      <c r="X4" s="1"/>
      <c r="Y4" s="1"/>
      <c r="Z4" s="1"/>
      <c r="AA4" s="1"/>
      <c r="AB4" s="1"/>
      <c r="AC4" s="1"/>
    </row>
    <row r="5" spans="1:29" ht="60" customHeight="1">
      <c r="A5" s="69"/>
      <c r="B5" s="6">
        <v>3</v>
      </c>
      <c r="C5" s="118" t="s">
        <v>316</v>
      </c>
      <c r="D5" s="8" t="str">
        <f>VLOOKUP($C5,一覧表!$C$3:$W$123,2,FALSE)</f>
        <v>105-7529</v>
      </c>
      <c r="E5" s="7" t="str">
        <f>VLOOKUP($C5,一覧表!$C$3:$W$123,3,FALSE)</f>
        <v>東京都港区海岸１－７－１</v>
      </c>
      <c r="F5" s="7" t="str">
        <f>VLOOKUP($C5,一覧表!$C$3:$W$123,4,FALSE)</f>
        <v>興善町イーストビル</v>
      </c>
      <c r="G5" s="7" t="str">
        <f>VLOOKUP($C5,一覧表!$C$3:$W$123,5,FALSE)</f>
        <v>850-0032</v>
      </c>
      <c r="H5" s="7" t="str">
        <f>VLOOKUP($C5,一覧表!$C$3:$W$123,6,FALSE)</f>
        <v>長崎市興善町６－５</v>
      </c>
      <c r="I5" s="7">
        <f>VLOOKUP($C5,一覧表!$C$3:$W$123,7,FALSE)</f>
        <v>37</v>
      </c>
      <c r="J5" s="7" t="str">
        <f>VLOOKUP($C5,一覧表!$C$3:$W$123,8,FALSE)</f>
        <v>通信業</v>
      </c>
      <c r="K5" s="7" t="str">
        <f>VLOOKUP($C5,一覧表!$C$3:$W$123,9,FALSE)</f>
        <v>R2～R4</v>
      </c>
      <c r="L5" s="15">
        <f>VLOOKUP($C5,一覧表!$C$3:$W$123,10,FALSE)</f>
        <v>3966</v>
      </c>
      <c r="M5" s="15">
        <f>VLOOKUP($C5,一覧表!$C$3:$W$123,11,FALSE)</f>
        <v>3864</v>
      </c>
      <c r="N5" s="27">
        <f>VLOOKUP($C5,一覧表!$C$3:$W$123,12,FALSE)</f>
        <v>2.5718608169440244E-2</v>
      </c>
      <c r="O5" s="15">
        <f>VLOOKUP($C5,一覧表!$C$3:$W$123,13,FALSE)</f>
        <v>5064</v>
      </c>
      <c r="P5" s="27">
        <f>VLOOKUP($C5,一覧表!$C$3:$W$123,14,FALSE)</f>
        <v>-0.27685325264750377</v>
      </c>
      <c r="Q5" s="7">
        <f>VLOOKUP($C5,一覧表!$C$3:$W$123,15,FALSE)</f>
        <v>1</v>
      </c>
      <c r="R5" s="7">
        <f>VLOOKUP($C5,一覧表!$C$3:$W$123,16,FALSE)</f>
        <v>0.43</v>
      </c>
      <c r="S5" s="27">
        <f>VLOOKUP($C5,一覧表!$C$3:$W$123,17,FALSE)</f>
        <v>0.57000000000000006</v>
      </c>
      <c r="T5" s="7">
        <f>VLOOKUP($C5,一覧表!$C$3:$W$123,18,FALSE)</f>
        <v>0.80300000000000005</v>
      </c>
      <c r="U5" s="27">
        <f>VLOOKUP($C5,一覧表!$C$3:$W$123,19,FALSE)</f>
        <v>0.19699999999999995</v>
      </c>
      <c r="V5" s="7" t="str">
        <f>VLOOKUP($C5,一覧表!$C$3:$W$123,20,FALSE)</f>
        <v>①基地局等受電契約設備の増設による排出量の増加を、設備の配置や規模の最適化に取り組むとともに、エネルギー効率の高い機器を用いることで抑制する。　②基地局で使用しているSBパワー供給の電力使用量の30%分（事業者全体の）の非化石証書付きメニューへの切り替えを実施しました。</v>
      </c>
      <c r="W5" s="140"/>
    </row>
    <row r="6" spans="1:29" ht="54" customHeight="1">
      <c r="A6" s="5"/>
      <c r="B6" s="202" t="s">
        <v>317</v>
      </c>
      <c r="C6" s="202"/>
      <c r="D6" s="202"/>
      <c r="E6" s="202"/>
      <c r="F6" s="202"/>
      <c r="G6" s="202"/>
      <c r="H6" s="202"/>
      <c r="I6" s="202"/>
      <c r="J6" s="202"/>
      <c r="K6" s="25"/>
      <c r="L6" s="154">
        <f>SUM(L3:L5)</f>
        <v>23625</v>
      </c>
      <c r="M6" s="99">
        <f>SUM(M3:M5)</f>
        <v>23140</v>
      </c>
      <c r="N6" s="10">
        <f t="shared" ref="N6" si="1">+(L6-M6)/L6</f>
        <v>2.0529100529100529E-2</v>
      </c>
      <c r="O6" s="154">
        <f>SUM(O3:O5)</f>
        <v>19913</v>
      </c>
      <c r="P6" s="11">
        <f>+(L6-O6)/L6</f>
        <v>0.15712169312169313</v>
      </c>
      <c r="Q6" s="23"/>
      <c r="R6" s="23"/>
      <c r="S6" s="19"/>
      <c r="T6" s="26"/>
      <c r="U6" s="27"/>
      <c r="V6" s="7"/>
    </row>
    <row r="7" spans="1:29">
      <c r="A7" s="5"/>
    </row>
    <row r="8" spans="1:29">
      <c r="A8" s="5"/>
    </row>
    <row r="9" spans="1:29" ht="36.75" customHeight="1">
      <c r="A9" s="5"/>
      <c r="T9" s="31"/>
      <c r="W9" s="14"/>
      <c r="X9" s="14"/>
      <c r="Y9" s="14"/>
      <c r="Z9" s="14"/>
      <c r="AA9" s="14"/>
      <c r="AB9" s="14"/>
      <c r="AC9" s="14"/>
    </row>
    <row r="10" spans="1:29">
      <c r="A10" s="5"/>
      <c r="T10" s="31"/>
    </row>
    <row r="11" spans="1:29" ht="37.5" customHeight="1">
      <c r="A11" s="5"/>
      <c r="T11" s="31"/>
    </row>
    <row r="12" spans="1:29" ht="37.5" customHeight="1">
      <c r="A12" s="5"/>
    </row>
    <row r="13" spans="1:29" ht="36.75" customHeight="1">
      <c r="A13" s="5"/>
    </row>
    <row r="14" spans="1:29" ht="38.25" customHeight="1">
      <c r="A14" s="5"/>
    </row>
    <row r="15" spans="1:29" ht="35.25" customHeight="1">
      <c r="A15" s="5"/>
    </row>
    <row r="16" spans="1:29" ht="35.25" customHeight="1">
      <c r="A16" s="5"/>
    </row>
    <row r="17" spans="1:22" ht="50.25" customHeight="1">
      <c r="A17" s="5"/>
    </row>
    <row r="18" spans="1:22" ht="35.25" customHeight="1">
      <c r="A18" s="5"/>
    </row>
    <row r="19" spans="1:22" ht="50.25" customHeight="1">
      <c r="A19" s="5"/>
    </row>
    <row r="20" spans="1:22" ht="36.75" customHeight="1">
      <c r="A20" s="5"/>
    </row>
    <row r="21" spans="1:22" ht="35.25" customHeight="1">
      <c r="A21" s="5"/>
    </row>
    <row r="22" spans="1:22" ht="35.25" customHeight="1">
      <c r="A22" s="5"/>
    </row>
    <row r="23" spans="1:22" ht="35.25" customHeight="1">
      <c r="A23" s="5"/>
    </row>
    <row r="24" spans="1:22" ht="35.25" customHeight="1">
      <c r="A24" s="5"/>
    </row>
    <row r="25" spans="1:22">
      <c r="A25" s="5"/>
    </row>
    <row r="26" spans="1:22" ht="23.25" customHeight="1">
      <c r="A26" s="5"/>
    </row>
    <row r="27" spans="1:22" s="14" customFormat="1">
      <c r="A27" s="5"/>
      <c r="B27" s="28"/>
      <c r="C27" s="29"/>
      <c r="D27" s="1"/>
      <c r="E27" s="29"/>
      <c r="F27"/>
      <c r="G27"/>
      <c r="H27"/>
      <c r="I27"/>
      <c r="J27" s="30"/>
      <c r="K27"/>
      <c r="L27"/>
      <c r="M27"/>
      <c r="N27"/>
      <c r="O27"/>
      <c r="P27"/>
      <c r="Q27"/>
      <c r="R27"/>
      <c r="S27" s="31"/>
      <c r="T27"/>
      <c r="U27"/>
      <c r="V27" s="29"/>
    </row>
    <row r="28" spans="1:22" ht="21" customHeight="1">
      <c r="A28" s="5"/>
    </row>
    <row r="29" spans="1:22" ht="58.5" customHeight="1">
      <c r="A29" s="5"/>
    </row>
    <row r="30" spans="1:22" ht="41.25" customHeight="1">
      <c r="A30" s="5"/>
    </row>
    <row r="31" spans="1:22" ht="36.75" customHeight="1">
      <c r="A31" s="5"/>
    </row>
    <row r="32" spans="1:22" ht="33" customHeight="1">
      <c r="A32" s="5"/>
    </row>
    <row r="33" spans="1:29" ht="41.25" customHeight="1">
      <c r="A33" s="5"/>
    </row>
    <row r="34" spans="1:29">
      <c r="A34" s="5"/>
    </row>
    <row r="35" spans="1:29" ht="41.25" customHeight="1">
      <c r="A35" s="5"/>
    </row>
    <row r="36" spans="1:29">
      <c r="A36" s="5"/>
    </row>
    <row r="37" spans="1:29" ht="39" customHeight="1">
      <c r="A37" s="5"/>
    </row>
    <row r="38" spans="1:29" ht="39" customHeight="1">
      <c r="A38" s="5"/>
      <c r="W38" s="14"/>
      <c r="X38" s="14"/>
      <c r="Y38" s="14"/>
      <c r="Z38" s="14"/>
      <c r="AA38" s="14"/>
      <c r="AB38" s="14"/>
      <c r="AC38" s="14"/>
    </row>
    <row r="39" spans="1:29" ht="48.75" customHeight="1">
      <c r="A39" s="5"/>
    </row>
    <row r="40" spans="1:29" ht="50.25" customHeight="1">
      <c r="A40" s="5"/>
    </row>
    <row r="41" spans="1:29" ht="34.5" customHeight="1">
      <c r="A41" s="5"/>
    </row>
    <row r="42" spans="1:29" ht="36.75" customHeight="1">
      <c r="A42" s="5"/>
    </row>
    <row r="43" spans="1:29" ht="36.75" customHeight="1">
      <c r="A43" s="5"/>
    </row>
    <row r="44" spans="1:29">
      <c r="A44" s="5"/>
      <c r="W44" s="14"/>
      <c r="X44" s="14"/>
      <c r="Y44" s="14"/>
      <c r="Z44" s="14"/>
      <c r="AA44" s="14"/>
      <c r="AB44" s="14"/>
      <c r="AC44" s="14"/>
    </row>
    <row r="45" spans="1:29" ht="30.75" customHeight="1">
      <c r="A45" s="5"/>
    </row>
    <row r="46" spans="1:29" s="14" customFormat="1" ht="23.25" customHeight="1">
      <c r="A46" s="18"/>
      <c r="B46" s="28"/>
      <c r="C46" s="29"/>
      <c r="D46" s="1"/>
      <c r="E46" s="29"/>
      <c r="F46"/>
      <c r="G46"/>
      <c r="H46"/>
      <c r="I46"/>
      <c r="J46" s="30"/>
      <c r="K46"/>
      <c r="L46"/>
      <c r="M46"/>
      <c r="N46"/>
      <c r="O46"/>
      <c r="P46"/>
      <c r="Q46"/>
      <c r="R46"/>
      <c r="S46" s="31"/>
      <c r="T46"/>
      <c r="U46"/>
      <c r="V46" s="29"/>
    </row>
    <row r="47" spans="1:29">
      <c r="A47" s="5"/>
    </row>
    <row r="48" spans="1:29" ht="41.25" customHeight="1">
      <c r="A48" s="5"/>
      <c r="W48" s="14"/>
      <c r="X48" s="14"/>
      <c r="Y48" s="14"/>
      <c r="Z48" s="14"/>
      <c r="AA48" s="14"/>
      <c r="AB48" s="14"/>
      <c r="AC48" s="14"/>
    </row>
    <row r="49" spans="1:1" ht="27" customHeight="1">
      <c r="A49" s="5"/>
    </row>
    <row r="50" spans="1:1" ht="33" customHeight="1">
      <c r="A50" s="5"/>
    </row>
    <row r="51" spans="1:1">
      <c r="A51" s="5"/>
    </row>
    <row r="52" spans="1:1">
      <c r="A52" s="5"/>
    </row>
    <row r="53" spans="1:1" ht="24.75" customHeight="1">
      <c r="A53" s="5"/>
    </row>
    <row r="54" spans="1:1">
      <c r="A54" s="5"/>
    </row>
    <row r="55" spans="1:1">
      <c r="A55" s="5"/>
    </row>
    <row r="56" spans="1:1" ht="29.25" customHeight="1">
      <c r="A56" s="5"/>
    </row>
    <row r="57" spans="1:1" ht="36.75" customHeight="1">
      <c r="A57" s="5"/>
    </row>
    <row r="58" spans="1:1" ht="39" customHeight="1">
      <c r="A58" s="5"/>
    </row>
    <row r="59" spans="1:1" ht="48" customHeight="1">
      <c r="A59" s="5"/>
    </row>
    <row r="60" spans="1:1" ht="34.5" customHeight="1">
      <c r="A60" s="5"/>
    </row>
    <row r="61" spans="1:1">
      <c r="A61" s="5"/>
    </row>
    <row r="62" spans="1:1">
      <c r="A62" s="5"/>
    </row>
    <row r="63" spans="1:1">
      <c r="A63" s="5"/>
    </row>
    <row r="64" spans="1:1">
      <c r="A64" s="5"/>
    </row>
    <row r="65" spans="1:29" ht="34.5" customHeight="1">
      <c r="A65" s="5"/>
    </row>
    <row r="66" spans="1:29" ht="33" customHeight="1">
      <c r="A66" s="5"/>
    </row>
    <row r="67" spans="1:29">
      <c r="A67" s="5"/>
    </row>
    <row r="68" spans="1:29" ht="41.25" customHeight="1">
      <c r="A68" s="18"/>
    </row>
    <row r="69" spans="1:29">
      <c r="A69" s="5"/>
      <c r="W69" s="14"/>
      <c r="X69" s="14"/>
      <c r="Y69" s="14"/>
      <c r="Z69" s="14"/>
      <c r="AA69" s="14"/>
      <c r="AB69" s="14"/>
      <c r="AC69" s="14"/>
    </row>
    <row r="70" spans="1:29" ht="33" customHeight="1"/>
    <row r="71" spans="1:29" ht="44.25" customHeight="1">
      <c r="A71" s="5"/>
    </row>
    <row r="72" spans="1:29" ht="27.75" customHeight="1">
      <c r="A72" s="5"/>
    </row>
    <row r="73" spans="1:29" ht="27" customHeight="1">
      <c r="A73" s="5"/>
    </row>
    <row r="75" spans="1:29" ht="39" customHeight="1">
      <c r="A75" s="5"/>
    </row>
    <row r="76" spans="1:29" ht="37.5" customHeight="1">
      <c r="A76" s="5"/>
    </row>
    <row r="78" spans="1:29">
      <c r="A78" s="5"/>
    </row>
    <row r="79" spans="1:29">
      <c r="A79" s="5"/>
    </row>
    <row r="80" spans="1:29" ht="39" customHeight="1">
      <c r="A80" s="5"/>
    </row>
    <row r="81" spans="1:1" ht="36.75" customHeight="1">
      <c r="A81" s="5"/>
    </row>
    <row r="82" spans="1:1" ht="21.75" customHeight="1">
      <c r="A82" s="18"/>
    </row>
    <row r="83" spans="1:1">
      <c r="A83" s="5"/>
    </row>
    <row r="84" spans="1:1" ht="36.75" customHeight="1"/>
    <row r="85" spans="1:1" ht="39" customHeight="1">
      <c r="A85" s="5"/>
    </row>
    <row r="86" spans="1:1" ht="56.25" customHeight="1">
      <c r="A86" s="5"/>
    </row>
    <row r="88" spans="1:1" ht="25.5" customHeight="1">
      <c r="A88" s="5"/>
    </row>
    <row r="89" spans="1:1" ht="63.75" customHeight="1">
      <c r="A89" s="5"/>
    </row>
    <row r="90" spans="1:1" ht="34.5" customHeight="1">
      <c r="A90" s="5"/>
    </row>
    <row r="91" spans="1:1">
      <c r="A91" s="5"/>
    </row>
    <row r="92" spans="1:1">
      <c r="A92" s="5"/>
    </row>
    <row r="93" spans="1:1">
      <c r="A93" s="5"/>
    </row>
    <row r="94" spans="1:1" ht="34.5" customHeight="1"/>
    <row r="95" spans="1:1" ht="36.75" customHeight="1">
      <c r="A95" s="5"/>
    </row>
    <row r="96" spans="1:1" ht="19.5" customHeight="1">
      <c r="A96" s="5"/>
    </row>
    <row r="97" spans="1:1" ht="33" customHeight="1">
      <c r="A97" s="5"/>
    </row>
    <row r="98" spans="1:1" ht="42.75" customHeight="1">
      <c r="A98" s="5"/>
    </row>
    <row r="99" spans="1:1">
      <c r="A99" s="5"/>
    </row>
    <row r="100" spans="1:1">
      <c r="A100" s="5"/>
    </row>
    <row r="101" spans="1:1">
      <c r="A101" s="5"/>
    </row>
    <row r="102" spans="1:1" ht="68.25" customHeight="1"/>
  </sheetData>
  <autoFilter ref="B1:V6" xr:uid="{00000000-0009-0000-0000-000004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3:AC5">
    <sortCondition ref="I3:I5"/>
  </sortState>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C105"/>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8.12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38.25" customHeight="1">
      <c r="A3" s="5" t="str">
        <f t="shared" ref="A3:A13" si="1">W3</f>
        <v>総量目標達成</v>
      </c>
      <c r="B3" s="6">
        <v>1</v>
      </c>
      <c r="C3" s="32" t="s">
        <v>80</v>
      </c>
      <c r="D3" s="8" t="str">
        <f>VLOOKUP($C3,一覧表!$C$3:$W$123,2,FALSE)</f>
        <v>812-0016</v>
      </c>
      <c r="E3" s="7" t="str">
        <f>VLOOKUP($C3,一覧表!$C$3:$W$123,3,FALSE)</f>
        <v>福岡県福岡市博多区博多駅南２－９－１１</v>
      </c>
      <c r="F3" s="7" t="str">
        <f>VLOOKUP($C3,一覧表!$C$3:$W$123,4,FALSE)</f>
        <v>イオンショッピングセンター、ホームワイド</v>
      </c>
      <c r="G3" s="7">
        <f>VLOOKUP($C3,一覧表!$C$3:$W$123,5,FALSE)</f>
        <v>0</v>
      </c>
      <c r="H3" s="7" t="str">
        <f>VLOOKUP($C3,一覧表!$C$3:$W$123,6,FALSE)</f>
        <v>（合計10店舗）</v>
      </c>
      <c r="I3" s="7">
        <f>VLOOKUP($C3,一覧表!$C$3:$W$123,7,FALSE)</f>
        <v>56</v>
      </c>
      <c r="J3" s="7" t="str">
        <f>VLOOKUP($C3,一覧表!$C$3:$W$123,8,FALSE)</f>
        <v>イオンショッピングセンター、ホームワイドの店舗運営</v>
      </c>
      <c r="K3" s="7" t="str">
        <f>VLOOKUP($C3,一覧表!$C$3:$W$123,9,FALSE)</f>
        <v>H30～R2</v>
      </c>
      <c r="L3" s="15">
        <f>VLOOKUP($C3,一覧表!$C$3:$W$123,10,FALSE)</f>
        <v>9005</v>
      </c>
      <c r="M3" s="15">
        <f>VLOOKUP($C3,一覧表!$C$3:$W$123,11,FALSE)</f>
        <v>8735</v>
      </c>
      <c r="N3" s="27">
        <f>VLOOKUP($C3,一覧表!$C$3:$W$123,12,FALSE)</f>
        <v>2.9983342587451417E-2</v>
      </c>
      <c r="O3" s="15">
        <f>VLOOKUP($C3,一覧表!$C$3:$W$123,13,FALSE)</f>
        <v>6353.7</v>
      </c>
      <c r="P3" s="27">
        <f>VLOOKUP($C3,一覧表!$C$3:$W$123,14,FALSE)</f>
        <v>0.29442531926707388</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①機器運転状況の適正化（冷ケース、空調機器等設定の最適化）</v>
      </c>
      <c r="W3" s="140" t="str">
        <f>VLOOKUP($C3,一覧表!$C$3:$W$123,21,FALSE)</f>
        <v>総量目標達成</v>
      </c>
    </row>
    <row r="4" spans="1:29" ht="45" customHeight="1">
      <c r="A4" s="5" t="str">
        <f t="shared" si="1"/>
        <v>総量目標達成</v>
      </c>
      <c r="B4" s="6">
        <v>2</v>
      </c>
      <c r="C4" s="32" t="s">
        <v>147</v>
      </c>
      <c r="D4" s="8" t="str">
        <f>VLOOKUP($C4,一覧表!$C$3:$W$123,2,FALSE)</f>
        <v>850-8510</v>
      </c>
      <c r="E4" s="7" t="str">
        <f>VLOOKUP($C4,一覧表!$C$3:$W$123,3,FALSE)</f>
        <v>長崎市浜町７－１１</v>
      </c>
      <c r="F4" s="7" t="str">
        <f>VLOOKUP($C4,一覧表!$C$3:$W$123,4,FALSE)</f>
        <v>浜屋百貨店</v>
      </c>
      <c r="G4" s="7">
        <f>VLOOKUP($C4,一覧表!$C$3:$W$123,5,FALSE)</f>
        <v>0</v>
      </c>
      <c r="H4" s="7" t="str">
        <f>VLOOKUP($C4,一覧表!$C$3:$W$123,6,FALSE)</f>
        <v>（6店舗）</v>
      </c>
      <c r="I4" s="7">
        <f>VLOOKUP($C4,一覧表!$C$3:$W$123,7,FALSE)</f>
        <v>56</v>
      </c>
      <c r="J4" s="7" t="str">
        <f>VLOOKUP($C4,一覧表!$C$3:$W$123,8,FALSE)</f>
        <v>百貨店１店、事務所と商品センター・サロン５店展開</v>
      </c>
      <c r="K4" s="7" t="str">
        <f>VLOOKUP($C4,一覧表!$C$3:$W$123,9,FALSE)</f>
        <v>H30～R3</v>
      </c>
      <c r="L4" s="15">
        <f>VLOOKUP($C4,一覧表!$C$3:$W$123,10,FALSE)</f>
        <v>3480</v>
      </c>
      <c r="M4" s="15">
        <f>VLOOKUP($C4,一覧表!$C$3:$W$123,11,FALSE)</f>
        <v>3300</v>
      </c>
      <c r="N4" s="27">
        <f>VLOOKUP($C4,一覧表!$C$3:$W$123,12,FALSE)</f>
        <v>5.1724137931034482E-2</v>
      </c>
      <c r="O4" s="15">
        <f>VLOOKUP($C4,一覧表!$C$3:$W$123,13,FALSE)</f>
        <v>2171</v>
      </c>
      <c r="P4" s="27">
        <f>VLOOKUP($C4,一覧表!$C$3:$W$123,14,FALSE)</f>
        <v>0.37614942528735634</v>
      </c>
      <c r="Q4" s="7" t="str">
        <f>VLOOKUP($C4,一覧表!$C$3:$W$123,15,FALSE)</f>
        <v>-</v>
      </c>
      <c r="R4" s="7" t="str">
        <f>VLOOKUP($C4,一覧表!$C$3:$W$123,16,FALSE)</f>
        <v>-</v>
      </c>
      <c r="S4" s="27" t="str">
        <f>VLOOKUP($C4,一覧表!$C$3:$W$123,17,FALSE)</f>
        <v>-</v>
      </c>
      <c r="T4" s="7" t="str">
        <f>VLOOKUP($C4,一覧表!$C$3:$W$123,18,FALSE)</f>
        <v>-</v>
      </c>
      <c r="U4" s="27" t="str">
        <f>VLOOKUP($C4,一覧表!$C$3:$W$123,19,FALSE)</f>
        <v>-</v>
      </c>
      <c r="V4" s="7" t="str">
        <f>VLOOKUP($C4,一覧表!$C$3:$W$123,20,FALSE)</f>
        <v>①店内照明のLEDへの改修　②空調機のタイムスケジュール管理による間欠運転　③自販機の省エネ設定及び取替</v>
      </c>
      <c r="W4" s="140" t="str">
        <f>VLOOKUP($C4,一覧表!$C$3:$W$123,21,FALSE)</f>
        <v>総量目標達成</v>
      </c>
      <c r="X4" s="14"/>
      <c r="Y4" s="14"/>
      <c r="Z4" s="14"/>
      <c r="AA4" s="14"/>
      <c r="AB4" s="14"/>
      <c r="AC4" s="14"/>
    </row>
    <row r="5" spans="1:29" ht="58.5" customHeight="1">
      <c r="A5" s="5" t="str">
        <f t="shared" si="1"/>
        <v>総量目標達成</v>
      </c>
      <c r="B5" s="6">
        <v>3</v>
      </c>
      <c r="C5" s="32" t="s">
        <v>455</v>
      </c>
      <c r="D5" s="8" t="str">
        <f>VLOOKUP($C5,一覧表!$C$3:$W$123,2,FALSE)</f>
        <v>854-0022</v>
      </c>
      <c r="E5" s="7" t="str">
        <f>VLOOKUP($C5,一覧表!$C$3:$W$123,3,FALSE)</f>
        <v>諫早市幸町３０８－１</v>
      </c>
      <c r="F5" s="7" t="str">
        <f>VLOOKUP($C5,一覧表!$C$3:$W$123,4,FALSE)</f>
        <v>まるたか生鮮市場</v>
      </c>
      <c r="G5" s="7">
        <f>VLOOKUP($C5,一覧表!$C$3:$W$123,5,FALSE)</f>
        <v>0</v>
      </c>
      <c r="H5" s="7" t="str">
        <f>VLOOKUP($C5,一覧表!$C$3:$W$123,6,FALSE)</f>
        <v>（18店舗）</v>
      </c>
      <c r="I5" s="7">
        <f>VLOOKUP($C5,一覧表!$C$3:$W$123,7,FALSE)</f>
        <v>56</v>
      </c>
      <c r="J5" s="7" t="str">
        <f>VLOOKUP($C5,一覧表!$C$3:$W$123,8,FALSE)</f>
        <v>食品スーパー</v>
      </c>
      <c r="K5" s="7" t="str">
        <f>VLOOKUP($C5,一覧表!$C$3:$W$123,9,FALSE)</f>
        <v>H30～R2</v>
      </c>
      <c r="L5" s="15">
        <f>VLOOKUP($C5,一覧表!$C$3:$W$123,10,FALSE)</f>
        <v>7042</v>
      </c>
      <c r="M5" s="15">
        <f>VLOOKUP($C5,一覧表!$C$3:$W$123,11,FALSE)</f>
        <v>6831</v>
      </c>
      <c r="N5" s="27">
        <f>VLOOKUP($C5,一覧表!$C$3:$W$123,12,FALSE)</f>
        <v>2.9963078670832151E-2</v>
      </c>
      <c r="O5" s="15">
        <f>VLOOKUP($C5,一覧表!$C$3:$W$123,13,FALSE)</f>
        <v>5340</v>
      </c>
      <c r="P5" s="27">
        <f>VLOOKUP($C5,一覧表!$C$3:$W$123,14,FALSE)</f>
        <v>0.24169270093723375</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①新店舗出店時・改装時の高効率機器の導入　②既存店の照明のLEDへの切り替え　③デマンド監視装置による使用量の適正管理</v>
      </c>
      <c r="W5" s="140" t="str">
        <f>VLOOKUP($C5,一覧表!$C$3:$W$123,21,FALSE)</f>
        <v>総量目標達成</v>
      </c>
      <c r="X5" s="14"/>
      <c r="Y5" s="14"/>
      <c r="Z5" s="14"/>
      <c r="AA5" s="14"/>
      <c r="AB5" s="14"/>
      <c r="AC5" s="14"/>
    </row>
    <row r="6" spans="1:29" ht="58.5" customHeight="1">
      <c r="A6" s="5" t="str">
        <f t="shared" si="1"/>
        <v>総量目標達成</v>
      </c>
      <c r="B6" s="6">
        <v>4</v>
      </c>
      <c r="C6" s="32" t="s">
        <v>366</v>
      </c>
      <c r="D6" s="8" t="str">
        <f>VLOOKUP($C6,一覧表!$C$3:$W$123,2,FALSE)</f>
        <v>812-0016</v>
      </c>
      <c r="E6" s="7" t="str">
        <f>VLOOKUP($C6,一覧表!$C$3:$W$123,3,FALSE)</f>
        <v>福岡県福岡市博多区博多駅南２－９－１１</v>
      </c>
      <c r="F6" s="7" t="str">
        <f>VLOOKUP($C6,一覧表!$C$3:$W$123,4,FALSE)</f>
        <v>イオン</v>
      </c>
      <c r="G6" s="7">
        <f>VLOOKUP($C6,一覧表!$C$3:$W$123,5,FALSE)</f>
        <v>0</v>
      </c>
      <c r="H6" s="7" t="str">
        <f>VLOOKUP($C6,一覧表!$C$3:$W$123,6,FALSE)</f>
        <v>（合計４店舗）</v>
      </c>
      <c r="I6" s="7">
        <f>VLOOKUP($C6,一覧表!$C$3:$W$123,7,FALSE)</f>
        <v>56</v>
      </c>
      <c r="J6" s="7" t="str">
        <f>VLOOKUP($C6,一覧表!$C$3:$W$123,8,FALSE)</f>
        <v>イオンの店舗経営</v>
      </c>
      <c r="K6" s="7" t="str">
        <f>VLOOKUP($C6,一覧表!$C$3:$W$123,9,FALSE)</f>
        <v>H30～R2</v>
      </c>
      <c r="L6" s="15">
        <f>VLOOKUP($C6,一覧表!$C$3:$W$123,10,FALSE)</f>
        <v>5847</v>
      </c>
      <c r="M6" s="15">
        <f>VLOOKUP($C6,一覧表!$C$3:$W$123,11,FALSE)</f>
        <v>5671</v>
      </c>
      <c r="N6" s="27">
        <f>VLOOKUP($C6,一覧表!$C$3:$W$123,12,FALSE)</f>
        <v>3.0100906447750982E-2</v>
      </c>
      <c r="O6" s="15">
        <f>VLOOKUP($C6,一覧表!$C$3:$W$123,13,FALSE)</f>
        <v>3845</v>
      </c>
      <c r="P6" s="27">
        <f>VLOOKUP($C6,一覧表!$C$3:$W$123,14,FALSE)</f>
        <v>0.34239781084316745</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機器運転状況の適正化（冷ケース、空調機器等設定の最適化）</v>
      </c>
      <c r="W6" s="140" t="str">
        <f>VLOOKUP($C6,一覧表!$C$3:$W$123,21,FALSE)</f>
        <v>総量目標達成</v>
      </c>
    </row>
    <row r="7" spans="1:29" ht="46.15" customHeight="1">
      <c r="A7" s="5" t="str">
        <f t="shared" si="1"/>
        <v>総量目標達成</v>
      </c>
      <c r="B7" s="6">
        <v>5</v>
      </c>
      <c r="C7" s="32" t="s">
        <v>256</v>
      </c>
      <c r="D7" s="8" t="str">
        <f>VLOOKUP($C7,一覧表!$C$3:$W$123,2,FALSE)</f>
        <v>838-0065</v>
      </c>
      <c r="E7" s="7" t="str">
        <f>VLOOKUP($C7,一覧表!$C$3:$W$123,3,FALSE)</f>
        <v>福岡県朝倉市一ツ木１１４８－１</v>
      </c>
      <c r="F7" s="7">
        <f>VLOOKUP($C7,一覧表!$C$3:$W$123,4,FALSE)</f>
        <v>0</v>
      </c>
      <c r="G7" s="7">
        <f>VLOOKUP($C7,一覧表!$C$3:$W$123,5,FALSE)</f>
        <v>0</v>
      </c>
      <c r="H7" s="7">
        <f>VLOOKUP($C7,一覧表!$C$3:$W$123,6,FALSE)</f>
        <v>0</v>
      </c>
      <c r="I7" s="7">
        <f>VLOOKUP($C7,一覧表!$C$3:$W$123,7,FALSE)</f>
        <v>60</v>
      </c>
      <c r="J7" s="7" t="str">
        <f>VLOOKUP($C7,一覧表!$C$3:$W$123,8,FALSE)</f>
        <v>ドラッグストア</v>
      </c>
      <c r="K7" s="7" t="str">
        <f>VLOOKUP($C7,一覧表!$C$3:$W$123,9,FALSE)</f>
        <v>R1～R3</v>
      </c>
      <c r="L7" s="15">
        <f>VLOOKUP($C7,一覧表!$C$3:$W$123,10,FALSE)</f>
        <v>5996.38</v>
      </c>
      <c r="M7" s="15">
        <f>VLOOKUP($C7,一覧表!$C$3:$W$123,11,FALSE)</f>
        <v>5936.42</v>
      </c>
      <c r="N7" s="27">
        <f>VLOOKUP($C7,一覧表!$C$3:$W$123,12,FALSE)</f>
        <v>9.9993662843248822E-3</v>
      </c>
      <c r="O7" s="15">
        <f>VLOOKUP($C7,一覧表!$C$3:$W$123,13,FALSE)</f>
        <v>3333</v>
      </c>
      <c r="P7" s="27">
        <f>VLOOKUP($C7,一覧表!$C$3:$W$123,14,FALSE)</f>
        <v>0.44416464600308853</v>
      </c>
      <c r="Q7" s="7">
        <f>VLOOKUP($C7,一覧表!$C$3:$W$123,15,FALSE)</f>
        <v>240.02</v>
      </c>
      <c r="R7" s="7">
        <f>VLOOKUP($C7,一覧表!$C$3:$W$123,16,FALSE)</f>
        <v>237.62</v>
      </c>
      <c r="S7" s="27">
        <f>VLOOKUP($C7,一覧表!$C$3:$W$123,17,FALSE)</f>
        <v>9.9991667361053471E-3</v>
      </c>
      <c r="T7" s="7">
        <f>VLOOKUP($C7,一覧表!$C$3:$W$123,18,FALSE)</f>
        <v>133.37</v>
      </c>
      <c r="U7" s="27">
        <f>VLOOKUP($C7,一覧表!$C$3:$W$123,19,FALSE)</f>
        <v>0.44433797183568036</v>
      </c>
      <c r="V7" s="7" t="str">
        <f>VLOOKUP($C7,一覧表!$C$3:$W$123,20,FALSE)</f>
        <v>デマンドコントロールによる節電</v>
      </c>
      <c r="W7" s="140" t="str">
        <f>VLOOKUP($C7,一覧表!$C$3:$W$123,21,FALSE)</f>
        <v>総量目標達成</v>
      </c>
    </row>
    <row r="8" spans="1:29" ht="45" customHeight="1">
      <c r="A8" s="5" t="str">
        <f t="shared" si="1"/>
        <v>原単位目標達成</v>
      </c>
      <c r="B8" s="6">
        <v>6</v>
      </c>
      <c r="C8" s="33" t="s">
        <v>660</v>
      </c>
      <c r="D8" s="8" t="str">
        <f>VLOOKUP($C8,一覧表!$C$3:$W$123,2,FALSE)</f>
        <v>850-0992</v>
      </c>
      <c r="E8" s="7" t="str">
        <f>VLOOKUP($C8,一覧表!$C$3:$W$123,3,FALSE)</f>
        <v>長崎市江川町２３２</v>
      </c>
      <c r="F8" s="7" t="str">
        <f>VLOOKUP($C8,一覧表!$C$3:$W$123,4,FALSE)</f>
        <v>ジョイフルサン</v>
      </c>
      <c r="G8" s="7">
        <f>VLOOKUP($C8,一覧表!$C$3:$W$123,5,FALSE)</f>
        <v>0</v>
      </c>
      <c r="H8" s="7" t="str">
        <f>VLOOKUP($C8,一覧表!$C$3:$W$123,6,FALSE)</f>
        <v>（１４店舗）</v>
      </c>
      <c r="I8" s="7">
        <f>VLOOKUP($C8,一覧表!$C$3:$W$123,7,FALSE)</f>
        <v>56</v>
      </c>
      <c r="J8" s="7" t="str">
        <f>VLOOKUP($C8,一覧表!$C$3:$W$123,8,FALSE)</f>
        <v>食品・日用品スーパーとして長崎市内に１４店舗を展開</v>
      </c>
      <c r="K8" s="7" t="str">
        <f>VLOOKUP($C8,一覧表!$C$3:$W$123,9,FALSE)</f>
        <v>H30～R2</v>
      </c>
      <c r="L8" s="15">
        <f>VLOOKUP($C8,一覧表!$C$3:$W$123,10,FALSE)</f>
        <v>4595</v>
      </c>
      <c r="M8" s="15">
        <f>VLOOKUP($C8,一覧表!$C$3:$W$123,11,FALSE)</f>
        <v>4503</v>
      </c>
      <c r="N8" s="27">
        <f>VLOOKUP($C8,一覧表!$C$3:$W$123,12,FALSE)</f>
        <v>2.0021762785636561E-2</v>
      </c>
      <c r="O8" s="15">
        <f>VLOOKUP($C8,一覧表!$C$3:$W$123,13,FALSE)</f>
        <v>3831</v>
      </c>
      <c r="P8" s="27">
        <f>VLOOKUP($C8,一覧表!$C$3:$W$123,14,FALSE)</f>
        <v>0.16626768226332972</v>
      </c>
      <c r="Q8" s="7">
        <f>VLOOKUP($C8,一覧表!$C$3:$W$123,15,FALSE)</f>
        <v>459.5</v>
      </c>
      <c r="R8" s="7">
        <f>VLOOKUP($C8,一覧表!$C$3:$W$123,16,FALSE)</f>
        <v>450</v>
      </c>
      <c r="S8" s="27">
        <f>VLOOKUP($C8,一覧表!$C$3:$W$123,17,FALSE)</f>
        <v>2.0674646354733407E-2</v>
      </c>
      <c r="T8" s="7">
        <f>VLOOKUP($C8,一覧表!$C$3:$W$123,18,FALSE)</f>
        <v>348</v>
      </c>
      <c r="U8" s="27">
        <f>VLOOKUP($C8,一覧表!$C$3:$W$123,19,FALSE)</f>
        <v>0.2426550598476605</v>
      </c>
      <c r="V8" s="7" t="str">
        <f>VLOOKUP($C8,一覧表!$C$3:$W$123,20,FALSE)</f>
        <v>①省エネタイプの冷凍機、空調機への交換　②ショーケース用照明を蛍光灯からＬＥＤに交換</v>
      </c>
      <c r="W8" s="140" t="str">
        <f>VLOOKUP($C8,一覧表!$C$3:$W$123,21,FALSE)</f>
        <v>原単位目標達成</v>
      </c>
    </row>
    <row r="9" spans="1:29" ht="36" customHeight="1">
      <c r="A9" s="5" t="str">
        <f t="shared" si="1"/>
        <v>原単位目標達成</v>
      </c>
      <c r="B9" s="6">
        <v>7</v>
      </c>
      <c r="C9" s="33" t="s">
        <v>292</v>
      </c>
      <c r="D9" s="8" t="str">
        <f>VLOOKUP($C9,一覧表!$C$3:$W$123,2,FALSE)</f>
        <v>812-0001</v>
      </c>
      <c r="E9" s="7" t="str">
        <f>VLOOKUP($C9,一覧表!$C$3:$W$123,3,FALSE)</f>
        <v>福岡県福岡市博多区大井２－３－１</v>
      </c>
      <c r="F9" s="7" t="str">
        <f>VLOOKUP($C9,一覧表!$C$3:$W$123,4,FALSE)</f>
        <v>マックスバリュ</v>
      </c>
      <c r="G9" s="7">
        <f>VLOOKUP($C9,一覧表!$C$3:$W$123,5,FALSE)</f>
        <v>0</v>
      </c>
      <c r="H9" s="7" t="str">
        <f>VLOOKUP($C9,一覧表!$C$3:$W$123,6,FALSE)</f>
        <v>（２０店舗）</v>
      </c>
      <c r="I9" s="7">
        <f>VLOOKUP($C9,一覧表!$C$3:$W$123,7,FALSE)</f>
        <v>56</v>
      </c>
      <c r="J9" s="7" t="str">
        <f>VLOOKUP($C9,一覧表!$C$3:$W$123,8,FALSE)</f>
        <v>食品スーパーマーケットとして長崎県内に２０店舗・事業所を展開</v>
      </c>
      <c r="K9" s="7" t="str">
        <f>VLOOKUP($C9,一覧表!$C$3:$W$123,9,FALSE)</f>
        <v>H30～R2</v>
      </c>
      <c r="L9" s="15">
        <f>VLOOKUP($C9,一覧表!$C$3:$W$123,10,FALSE)</f>
        <v>11292.7</v>
      </c>
      <c r="M9" s="15" t="str">
        <f>VLOOKUP($C9,一覧表!$C$3:$W$123,11,FALSE)</f>
        <v>-</v>
      </c>
      <c r="N9" s="27" t="str">
        <f>VLOOKUP($C9,一覧表!$C$3:$W$123,12,FALSE)</f>
        <v>-</v>
      </c>
      <c r="O9" s="15">
        <f>VLOOKUP($C9,一覧表!$C$3:$W$123,13,FALSE)</f>
        <v>4894.5</v>
      </c>
      <c r="P9" s="27">
        <f>VLOOKUP($C9,一覧表!$C$3:$W$123,14,FALSE)</f>
        <v>0.56657840906072066</v>
      </c>
      <c r="Q9" s="7">
        <f>VLOOKUP($C9,一覧表!$C$3:$W$123,15,FALSE)</f>
        <v>0.22600000000000001</v>
      </c>
      <c r="R9" s="7">
        <f>VLOOKUP($C9,一覧表!$C$3:$W$123,16,FALSE)</f>
        <v>0.219</v>
      </c>
      <c r="S9" s="27">
        <f>VLOOKUP($C9,一覧表!$C$3:$W$123,17,FALSE)</f>
        <v>3.0973451327433656E-2</v>
      </c>
      <c r="T9" s="7">
        <f>VLOOKUP($C9,一覧表!$C$3:$W$123,18,FALSE)</f>
        <v>8.6999999999999994E-2</v>
      </c>
      <c r="U9" s="27">
        <f>VLOOKUP($C9,一覧表!$C$3:$W$123,19,FALSE)</f>
        <v>0.61504424778761069</v>
      </c>
      <c r="V9" s="7" t="str">
        <f>VLOOKUP($C9,一覧表!$C$3:$W$123,20,FALSE)</f>
        <v>①空調設備の省エネ機器、冷凍設備の省エネ機器の設置　②既存店の店内照明のLED化　③既存店の店内空調設備の省エネ機器への更新　⑤既存店の冷凍機設備の省エネタイプへの更新</v>
      </c>
      <c r="W9" s="140" t="str">
        <f>VLOOKUP($C9,一覧表!$C$3:$W$123,21,FALSE)</f>
        <v>原単位目標達成</v>
      </c>
    </row>
    <row r="10" spans="1:29" ht="37.5" customHeight="1">
      <c r="A10" s="5" t="str">
        <f t="shared" si="1"/>
        <v>原単位目標達成</v>
      </c>
      <c r="B10" s="6">
        <v>8</v>
      </c>
      <c r="C10" s="33" t="s">
        <v>154</v>
      </c>
      <c r="D10" s="8" t="str">
        <f>VLOOKUP($C10,一覧表!$C$3:$W$123,2,FALSE)</f>
        <v>108-0023</v>
      </c>
      <c r="E10" s="7" t="str">
        <f>VLOOKUP($C10,一覧表!$C$3:$W$123,3,FALSE)</f>
        <v>東京都港区芝浦３－１－２１</v>
      </c>
      <c r="F10" s="7" t="str">
        <f>VLOOKUP($C10,一覧表!$C$3:$W$123,4,FALSE)</f>
        <v>ファミリーマート</v>
      </c>
      <c r="G10" s="7">
        <f>VLOOKUP($C10,一覧表!$C$3:$W$123,5,FALSE)</f>
        <v>0</v>
      </c>
      <c r="H10" s="7" t="str">
        <f>VLOOKUP($C10,一覧表!$C$3:$W$123,6,FALSE)</f>
        <v>（３営業所、145店舗）</v>
      </c>
      <c r="I10" s="7">
        <f>VLOOKUP($C10,一覧表!$C$3:$W$123,7,FALSE)</f>
        <v>58</v>
      </c>
      <c r="J10" s="7" t="str">
        <f>VLOOKUP($C10,一覧表!$C$3:$W$123,8,FALSE)</f>
        <v>コンビニエンスストア</v>
      </c>
      <c r="K10" s="7" t="str">
        <f>VLOOKUP($C10,一覧表!$C$3:$W$123,9,FALSE)</f>
        <v>R2～R4</v>
      </c>
      <c r="L10" s="15">
        <f>VLOOKUP($C10,一覧表!$C$3:$W$123,10,FALSE)</f>
        <v>11006.2</v>
      </c>
      <c r="M10" s="15">
        <f>VLOOKUP($C10,一覧表!$C$3:$W$123,11,FALSE)</f>
        <v>10676</v>
      </c>
      <c r="N10" s="27">
        <f>VLOOKUP($C10,一覧表!$C$3:$W$123,12,FALSE)</f>
        <v>3.000127201032152E-2</v>
      </c>
      <c r="O10" s="15">
        <f>VLOOKUP($C10,一覧表!$C$3:$W$123,13,FALSE)</f>
        <v>10538.9</v>
      </c>
      <c r="P10" s="27">
        <f>VLOOKUP($C10,一覧表!$C$3:$W$123,14,FALSE)</f>
        <v>4.2457887372571917E-2</v>
      </c>
      <c r="Q10" s="7">
        <f>VLOOKUP($C10,一覧表!$C$3:$W$123,15,FALSE)</f>
        <v>75.400000000000006</v>
      </c>
      <c r="R10" s="7">
        <f>VLOOKUP($C10,一覧表!$C$3:$W$123,16,FALSE)</f>
        <v>73.099999999999994</v>
      </c>
      <c r="S10" s="27">
        <f>VLOOKUP($C10,一覧表!$C$3:$W$123,17,FALSE)</f>
        <v>3.0503978779840998E-2</v>
      </c>
      <c r="T10" s="7">
        <f>VLOOKUP($C10,一覧表!$C$3:$W$123,18,FALSE)</f>
        <v>71.8</v>
      </c>
      <c r="U10" s="27">
        <f>VLOOKUP($C10,一覧表!$C$3:$W$123,19,FALSE)</f>
        <v>4.7745358090185784E-2</v>
      </c>
      <c r="V10" s="7" t="str">
        <f>VLOOKUP($C10,一覧表!$C$3:$W$123,20,FALSE)</f>
        <v>①空調機や什器のフィルター清掃　②新店、改装店に対する複合冷凍機、店内調光設備の導入　③店舗あて環境教育リーフレットによる省エネ教育実施　④太陽光発電設備による再生可能エネルギー（電力）の供給</v>
      </c>
      <c r="W10" s="140" t="str">
        <f>VLOOKUP($C10,一覧表!$C$3:$W$123,21,FALSE)</f>
        <v>原単位目標達成</v>
      </c>
    </row>
    <row r="11" spans="1:29" ht="48.6" customHeight="1">
      <c r="A11" s="5" t="str">
        <f t="shared" si="1"/>
        <v>原単位目標達成</v>
      </c>
      <c r="B11" s="6">
        <v>9</v>
      </c>
      <c r="C11" s="33" t="s">
        <v>160</v>
      </c>
      <c r="D11" s="8" t="str">
        <f>VLOOKUP($C11,一覧表!$C$3:$W$123,2,FALSE)</f>
        <v>812-8584</v>
      </c>
      <c r="E11" s="7" t="str">
        <f>VLOOKUP($C11,一覧表!$C$3:$W$123,3,FALSE)</f>
        <v>福岡県福岡市博多区千代６－２－３３</v>
      </c>
      <c r="F11" s="7" t="str">
        <f>VLOOKUP($C11,一覧表!$C$3:$W$123,4,FALSE)</f>
        <v>ベスト電器</v>
      </c>
      <c r="G11" s="7">
        <f>VLOOKUP($C11,一覧表!$C$3:$W$123,5,FALSE)</f>
        <v>0</v>
      </c>
      <c r="H11" s="7" t="str">
        <f>VLOOKUP($C11,一覧表!$C$3:$W$123,6,FALSE)</f>
        <v>（11店舗）</v>
      </c>
      <c r="I11" s="7">
        <f>VLOOKUP($C11,一覧表!$C$3:$W$123,7,FALSE)</f>
        <v>59</v>
      </c>
      <c r="J11" s="7" t="str">
        <f>VLOOKUP($C11,一覧表!$C$3:$W$123,8,FALSE)</f>
        <v>家電小売業</v>
      </c>
      <c r="K11" s="7" t="str">
        <f>VLOOKUP($C11,一覧表!$C$3:$W$123,9,FALSE)</f>
        <v>H30～R2</v>
      </c>
      <c r="L11" s="15">
        <f>VLOOKUP($C11,一覧表!$C$3:$W$123,10,FALSE)</f>
        <v>1561</v>
      </c>
      <c r="M11" s="15">
        <f>VLOOKUP($C11,一覧表!$C$3:$W$123,11,FALSE)</f>
        <v>1405</v>
      </c>
      <c r="N11" s="27">
        <f>VLOOKUP($C11,一覧表!$C$3:$W$123,12,FALSE)</f>
        <v>9.9935938500960927E-2</v>
      </c>
      <c r="O11" s="15">
        <f>VLOOKUP($C11,一覧表!$C$3:$W$123,13,FALSE)</f>
        <v>841</v>
      </c>
      <c r="P11" s="27">
        <f>VLOOKUP($C11,一覧表!$C$3:$W$123,14,FALSE)</f>
        <v>0.46124279308135813</v>
      </c>
      <c r="Q11" s="7">
        <f>VLOOKUP($C11,一覧表!$C$3:$W$123,15,FALSE)</f>
        <v>0.26900000000000002</v>
      </c>
      <c r="R11" s="7">
        <f>VLOOKUP($C11,一覧表!$C$3:$W$123,16,FALSE)</f>
        <v>0.24199999999999999</v>
      </c>
      <c r="S11" s="27">
        <f>VLOOKUP($C11,一覧表!$C$3:$W$123,17,FALSE)</f>
        <v>0.100371747211896</v>
      </c>
      <c r="T11" s="7">
        <f>VLOOKUP($C11,一覧表!$C$3:$W$123,18,FALSE)</f>
        <v>0.13600000000000001</v>
      </c>
      <c r="U11" s="27">
        <f>VLOOKUP($C11,一覧表!$C$3:$W$123,19,FALSE)</f>
        <v>0.49442379182156132</v>
      </c>
      <c r="V11" s="7" t="str">
        <f>VLOOKUP($C11,一覧表!$C$3:$W$123,20,FALSE)</f>
        <v>①店舗照明（後方・事務所他）をLEDに更新　②省エネシステムによる適正な空調使用管理</v>
      </c>
      <c r="W11" s="140" t="str">
        <f>VLOOKUP($C11,一覧表!$C$3:$W$123,21,FALSE)</f>
        <v>原単位目標達成</v>
      </c>
    </row>
    <row r="12" spans="1:29" ht="48.6" customHeight="1">
      <c r="A12" s="5" t="str">
        <f t="shared" si="1"/>
        <v>原単位目標達成</v>
      </c>
      <c r="B12" s="6">
        <v>10</v>
      </c>
      <c r="C12" s="103" t="s">
        <v>121</v>
      </c>
      <c r="D12" s="8" t="str">
        <f>VLOOKUP($C12,一覧表!$C$3:$W$123,2,FALSE)</f>
        <v>812-0013</v>
      </c>
      <c r="E12" s="7" t="str">
        <f>VLOOKUP($C12,一覧表!$C$3:$W$123,3,FALSE)</f>
        <v>福岡県福岡市博多区博多駅東２-１０－１　第１福岡ビルS館４階</v>
      </c>
      <c r="F12" s="7" t="str">
        <f>VLOOKUP($C12,一覧表!$C$3:$W$123,4,FALSE)</f>
        <v>スーパードラッグコスモス</v>
      </c>
      <c r="G12" s="7">
        <f>VLOOKUP($C12,一覧表!$C$3:$W$123,5,FALSE)</f>
        <v>0</v>
      </c>
      <c r="H12" s="7" t="str">
        <f>VLOOKUP($C12,一覧表!$C$3:$W$123,6,FALSE)</f>
        <v>（40店舗）</v>
      </c>
      <c r="I12" s="7">
        <f>VLOOKUP($C12,一覧表!$C$3:$W$123,7,FALSE)</f>
        <v>60</v>
      </c>
      <c r="J12" s="7" t="str">
        <f>VLOOKUP($C12,一覧表!$C$3:$W$123,8,FALSE)</f>
        <v>県内にドラッグストアを42店舗展開</v>
      </c>
      <c r="K12" s="7" t="str">
        <f>VLOOKUP($C12,一覧表!$C$3:$W$123,9,FALSE)</f>
        <v>R2～R4</v>
      </c>
      <c r="L12" s="15" t="str">
        <f>VLOOKUP($C12,一覧表!$C$3:$W$123,10,FALSE)</f>
        <v>-</v>
      </c>
      <c r="M12" s="15" t="str">
        <f>VLOOKUP($C12,一覧表!$C$3:$W$123,11,FALSE)</f>
        <v>-</v>
      </c>
      <c r="N12" s="27" t="str">
        <f>VLOOKUP($C12,一覧表!$C$3:$W$123,12,FALSE)</f>
        <v>-</v>
      </c>
      <c r="O12" s="15" t="str">
        <f>VLOOKUP($C12,一覧表!$C$3:$W$123,13,FALSE)</f>
        <v>-</v>
      </c>
      <c r="P12" s="27" t="str">
        <f>VLOOKUP($C12,一覧表!$C$3:$W$123,14,FALSE)</f>
        <v>-</v>
      </c>
      <c r="Q12" s="7">
        <f>VLOOKUP($C12,一覧表!$C$3:$W$123,15,FALSE)</f>
        <v>8.9999999999999993E-3</v>
      </c>
      <c r="R12" s="7">
        <f>VLOOKUP($C12,一覧表!$C$3:$W$123,16,FALSE)</f>
        <v>8.6999999999999994E-3</v>
      </c>
      <c r="S12" s="27">
        <f>VLOOKUP($C12,一覧表!$C$3:$W$123,17,FALSE)</f>
        <v>3.3333333333333326E-2</v>
      </c>
      <c r="T12" s="7">
        <f>VLOOKUP($C12,一覧表!$C$3:$W$123,18,FALSE)</f>
        <v>8.3999999999999995E-3</v>
      </c>
      <c r="U12" s="27">
        <f>VLOOKUP($C12,一覧表!$C$3:$W$123,19,FALSE)</f>
        <v>6.6666666666666652E-2</v>
      </c>
      <c r="V12" s="7" t="str">
        <f>VLOOKUP($C12,一覧表!$C$3:$W$123,20,FALSE)</f>
        <v>①各店舗における空調・照明についての管理ルールを周知しエネルギー使用量削減　②年数経過店舗及び新規出店店舗への省エネタイプの設備什器導入</v>
      </c>
      <c r="W12" s="140" t="str">
        <f>VLOOKUP($C12,一覧表!$C$3:$W$123,21,FALSE)</f>
        <v>原単位目標達成</v>
      </c>
    </row>
    <row r="13" spans="1:29" ht="47.45" customHeight="1">
      <c r="A13" s="5" t="str">
        <f t="shared" si="1"/>
        <v>原単位目標達成</v>
      </c>
      <c r="B13" s="6">
        <v>11</v>
      </c>
      <c r="C13" s="33" t="s">
        <v>135</v>
      </c>
      <c r="D13" s="8" t="str">
        <f>VLOOKUP($C13,一覧表!$C$3:$W$123,2,FALSE)</f>
        <v>802-0006</v>
      </c>
      <c r="E13" s="7" t="str">
        <f>VLOOKUP($C13,一覧表!$C$3:$W$123,3,FALSE)</f>
        <v>福岡県北九州市小倉北区魚町２－６－１０</v>
      </c>
      <c r="F13" s="7" t="str">
        <f>VLOOKUP($C13,一覧表!$C$3:$W$123,4,FALSE)</f>
        <v>ホームプラザナフコ</v>
      </c>
      <c r="G13" s="7">
        <f>VLOOKUP($C13,一覧表!$C$3:$W$123,5,FALSE)</f>
        <v>0</v>
      </c>
      <c r="H13" s="7" t="str">
        <f>VLOOKUP($C13,一覧表!$C$3:$W$123,6,FALSE)</f>
        <v>（25店舗）</v>
      </c>
      <c r="I13" s="7">
        <f>VLOOKUP($C13,一覧表!$C$3:$W$123,7,FALSE)</f>
        <v>60</v>
      </c>
      <c r="J13" s="7" t="str">
        <f>VLOOKUP($C13,一覧表!$C$3:$W$123,8,FALSE)</f>
        <v>ホームセンター、家具小売店舗として県内に24店舗展開中</v>
      </c>
      <c r="K13" s="7" t="str">
        <f>VLOOKUP($C13,一覧表!$C$3:$W$123,9,FALSE)</f>
        <v>H30～R3</v>
      </c>
      <c r="L13" s="15">
        <f>VLOOKUP($C13,一覧表!$C$3:$W$123,10,FALSE)</f>
        <v>4302</v>
      </c>
      <c r="M13" s="15">
        <f>VLOOKUP($C13,一覧表!$C$3:$W$123,11,FALSE)</f>
        <v>4732</v>
      </c>
      <c r="N13" s="27">
        <f>VLOOKUP($C13,一覧表!$C$3:$W$123,12,FALSE)</f>
        <v>-9.9953509995351006E-2</v>
      </c>
      <c r="O13" s="15">
        <f>VLOOKUP($C13,一覧表!$C$3:$W$123,13,FALSE)</f>
        <v>3096</v>
      </c>
      <c r="P13" s="27">
        <f>VLOOKUP($C13,一覧表!$C$3:$W$123,14,FALSE)</f>
        <v>0.28033472803347281</v>
      </c>
      <c r="Q13" s="7">
        <f>VLOOKUP($C13,一覧表!$C$3:$W$123,15,FALSE)</f>
        <v>172</v>
      </c>
      <c r="R13" s="7">
        <f>VLOOKUP($C13,一覧表!$C$3:$W$123,16,FALSE)</f>
        <v>169</v>
      </c>
      <c r="S13" s="27">
        <f>VLOOKUP($C13,一覧表!$C$3:$W$123,17,FALSE)</f>
        <v>1.7441860465116279E-2</v>
      </c>
      <c r="T13" s="7">
        <f>VLOOKUP($C13,一覧表!$C$3:$W$123,18,FALSE)</f>
        <v>135</v>
      </c>
      <c r="U13" s="27">
        <f>VLOOKUP($C13,一覧表!$C$3:$W$123,19,FALSE)</f>
        <v>0.21511627906976744</v>
      </c>
      <c r="V13" s="7" t="str">
        <f>VLOOKUP($C13,一覧表!$C$3:$W$123,20,FALSE)</f>
        <v>【照明設備】既設照明器具をLED照明に交換
【空調設備】電気量削減のデマンドコントローラーの導入、旧型空調機を省エネタイプの空調機に変更</v>
      </c>
      <c r="W13" s="140" t="str">
        <f>VLOOKUP($C13,一覧表!$C$3:$W$123,21,FALSE)</f>
        <v>原単位目標達成</v>
      </c>
    </row>
    <row r="14" spans="1:29" ht="66" customHeight="1">
      <c r="A14" s="5"/>
      <c r="B14" s="6">
        <v>12</v>
      </c>
      <c r="C14" s="118" t="s">
        <v>98</v>
      </c>
      <c r="D14" s="8" t="str">
        <f>VLOOKUP($C14,一覧表!$C$3:$W$123,2,FALSE)</f>
        <v>732-8555</v>
      </c>
      <c r="E14" s="7" t="str">
        <f>VLOOKUP($C14,一覧表!$C$3:$W$123,3,FALSE)</f>
        <v>広島県広島市東区二葉の里３－３－１</v>
      </c>
      <c r="F14" s="7" t="str">
        <f>VLOOKUP($C14,一覧表!$C$3:$W$123,4,FALSE)</f>
        <v>夢彩都</v>
      </c>
      <c r="G14" s="7" t="str">
        <f>VLOOKUP($C14,一覧表!$C$3:$W$123,5,FALSE)</f>
        <v>850-0035</v>
      </c>
      <c r="H14" s="7" t="str">
        <f>VLOOKUP($C14,一覧表!$C$3:$W$123,6,FALSE)</f>
        <v>長崎市元船町１０－１</v>
      </c>
      <c r="I14" s="7">
        <f>VLOOKUP($C14,一覧表!$C$3:$W$123,7,FALSE)</f>
        <v>56</v>
      </c>
      <c r="J14" s="7" t="str">
        <f>VLOOKUP($C14,一覧表!$C$3:$W$123,8,FALSE)</f>
        <v>綜合小売業として県内に２店舗を展開</v>
      </c>
      <c r="K14" s="7" t="str">
        <f>VLOOKUP($C14,一覧表!$C$3:$W$123,9,FALSE)</f>
        <v>R2～R4</v>
      </c>
      <c r="L14" s="15">
        <f>VLOOKUP($C14,一覧表!$C$3:$W$123,10,FALSE)</f>
        <v>3351</v>
      </c>
      <c r="M14" s="15">
        <f>VLOOKUP($C14,一覧表!$C$3:$W$123,11,FALSE)</f>
        <v>3250</v>
      </c>
      <c r="N14" s="27">
        <f>VLOOKUP($C14,一覧表!$C$3:$W$123,12,FALSE)</f>
        <v>3.0140256639809012E-2</v>
      </c>
      <c r="O14" s="15">
        <f>VLOOKUP($C14,一覧表!$C$3:$W$123,13,FALSE)</f>
        <v>3427</v>
      </c>
      <c r="P14" s="27">
        <f>VLOOKUP($C14,一覧表!$C$3:$W$123,14,FALSE)</f>
        <v>-2.2679797075499851E-2</v>
      </c>
      <c r="Q14" s="7" t="str">
        <f>VLOOKUP($C14,一覧表!$C$3:$W$123,15,FALSE)</f>
        <v>-</v>
      </c>
      <c r="R14" s="7" t="str">
        <f>VLOOKUP($C14,一覧表!$C$3:$W$123,16,FALSE)</f>
        <v>-</v>
      </c>
      <c r="S14" s="27" t="str">
        <f>VLOOKUP($C14,一覧表!$C$3:$W$123,17,FALSE)</f>
        <v>-</v>
      </c>
      <c r="T14" s="7" t="str">
        <f>VLOOKUP($C14,一覧表!$C$3:$W$123,18,FALSE)</f>
        <v>-</v>
      </c>
      <c r="U14" s="27" t="str">
        <f>VLOOKUP($C14,一覧表!$C$3:$W$123,19,FALSE)</f>
        <v>-</v>
      </c>
      <c r="V14" s="7" t="str">
        <f>VLOOKUP($C14,一覧表!$C$3:$W$123,20,FALSE)</f>
        <v>①食品冷凍機の更新　②老朽化した空調機の更新　③誘導灯更新（ＬＥＤ化）　</v>
      </c>
      <c r="W14" s="140"/>
    </row>
    <row r="15" spans="1:29" ht="35.25" customHeight="1">
      <c r="A15" s="5"/>
      <c r="B15" s="6">
        <v>13</v>
      </c>
      <c r="C15" s="118" t="s">
        <v>105</v>
      </c>
      <c r="D15" s="8" t="str">
        <f>VLOOKUP($C15,一覧表!$C$3:$W$123,2,FALSE)</f>
        <v>857-1198</v>
      </c>
      <c r="E15" s="7" t="str">
        <f>VLOOKUP($C15,一覧表!$C$3:$W$123,3,FALSE)</f>
        <v>佐世保市大塔町６－１</v>
      </c>
      <c r="F15" s="7" t="str">
        <f>VLOOKUP($C15,一覧表!$C$3:$W$123,4,FALSE)</f>
        <v>エレナ、ダイソー、ツタヤ、なかよし村</v>
      </c>
      <c r="G15" s="7">
        <f>VLOOKUP($C15,一覧表!$C$3:$W$123,5,FALSE)</f>
        <v>0</v>
      </c>
      <c r="H15" s="7" t="str">
        <f>VLOOKUP($C15,一覧表!$C$3:$W$123,6,FALSE)</f>
        <v>（53店舗）R2.4月時点</v>
      </c>
      <c r="I15" s="7">
        <f>VLOOKUP($C15,一覧表!$C$3:$W$123,7,FALSE)</f>
        <v>56</v>
      </c>
      <c r="J15" s="7" t="str">
        <f>VLOOKUP($C15,一覧表!$C$3:$W$123,8,FALSE)</f>
        <v>食品スーパーや物販小売店舗</v>
      </c>
      <c r="K15" s="7" t="str">
        <f>VLOOKUP($C15,一覧表!$C$3:$W$123,9,FALSE)</f>
        <v>R2～R4</v>
      </c>
      <c r="L15" s="15">
        <f>VLOOKUP($C15,一覧表!$C$3:$W$123,10,FALSE)</f>
        <v>25968</v>
      </c>
      <c r="M15" s="15" t="str">
        <f>VLOOKUP($C15,一覧表!$C$3:$W$123,11,FALSE)</f>
        <v>-</v>
      </c>
      <c r="N15" s="27" t="str">
        <f>VLOOKUP($C15,一覧表!$C$3:$W$123,12,FALSE)</f>
        <v>-</v>
      </c>
      <c r="O15" s="15">
        <f>VLOOKUP($C15,一覧表!$C$3:$W$123,13,FALSE)</f>
        <v>25186</v>
      </c>
      <c r="P15" s="27">
        <f>VLOOKUP($C15,一覧表!$C$3:$W$123,14,FALSE)</f>
        <v>3.0113986444855207E-2</v>
      </c>
      <c r="Q15" s="7">
        <f>VLOOKUP($C15,一覧表!$C$3:$W$123,15,FALSE)</f>
        <v>4.75</v>
      </c>
      <c r="R15" s="7">
        <f>VLOOKUP($C15,一覧表!$C$3:$W$123,16,FALSE)</f>
        <v>4.51</v>
      </c>
      <c r="S15" s="27">
        <f>VLOOKUP($C15,一覧表!$C$3:$W$123,17,FALSE)</f>
        <v>5.0526315789473732E-2</v>
      </c>
      <c r="T15" s="7">
        <f>VLOOKUP($C15,一覧表!$C$3:$W$123,18,FALSE)</f>
        <v>4.54</v>
      </c>
      <c r="U15" s="27">
        <f>VLOOKUP($C15,一覧表!$C$3:$W$123,19,FALSE)</f>
        <v>4.4210526315789464E-2</v>
      </c>
      <c r="V15" s="7" t="str">
        <f>VLOOKUP($C15,一覧表!$C$3:$W$123,20,FALSE)</f>
        <v>①社内省エネ管理標準に基づく省エネの取組 ②新店舗や改装店舗への積極的な省エネ設備導入</v>
      </c>
      <c r="W15" s="140"/>
    </row>
    <row r="16" spans="1:29" ht="56.45" customHeight="1">
      <c r="A16" s="5"/>
      <c r="B16" s="6">
        <v>14</v>
      </c>
      <c r="C16" s="118" t="s">
        <v>163</v>
      </c>
      <c r="D16" s="8" t="str">
        <f>VLOOKUP($C16,一覧表!$C$3:$W$123,2,FALSE)</f>
        <v>816-8567</v>
      </c>
      <c r="E16" s="7" t="str">
        <f>VLOOKUP($C16,一覧表!$C$3:$W$123,3,FALSE)</f>
        <v>福岡県大野城市山田５－３－１</v>
      </c>
      <c r="F16" s="7" t="str">
        <f>VLOOKUP($C16,一覧表!$C$3:$W$123,4,FALSE)</f>
        <v>マルキョウ</v>
      </c>
      <c r="G16" s="7">
        <f>VLOOKUP($C16,一覧表!$C$3:$W$123,5,FALSE)</f>
        <v>0</v>
      </c>
      <c r="H16" s="7" t="str">
        <f>VLOOKUP($C16,一覧表!$C$3:$W$123,6,FALSE)</f>
        <v>（１６店舗）</v>
      </c>
      <c r="I16" s="7">
        <f>VLOOKUP($C16,一覧表!$C$3:$W$123,7,FALSE)</f>
        <v>56</v>
      </c>
      <c r="J16" s="7" t="str">
        <f>VLOOKUP($C16,一覧表!$C$3:$W$123,8,FALSE)</f>
        <v>スーパーマーケットとして県内１６店舗を展開中</v>
      </c>
      <c r="K16" s="7" t="str">
        <f>VLOOKUP($C16,一覧表!$C$3:$W$123,9,FALSE)</f>
        <v>R2～R4</v>
      </c>
      <c r="L16" s="15">
        <f>VLOOKUP($C16,一覧表!$C$3:$W$123,10,FALSE)</f>
        <v>3479.3</v>
      </c>
      <c r="M16" s="15">
        <f>VLOOKUP($C16,一覧表!$C$3:$W$123,11,FALSE)</f>
        <v>3269.1</v>
      </c>
      <c r="N16" s="27">
        <f>VLOOKUP($C16,一覧表!$C$3:$W$123,12,FALSE)</f>
        <v>6.0414451182709238E-2</v>
      </c>
      <c r="O16" s="15">
        <f>VLOOKUP($C16,一覧表!$C$3:$W$123,13,FALSE)</f>
        <v>3678</v>
      </c>
      <c r="P16" s="27">
        <f>VLOOKUP($C16,一覧表!$C$3:$W$123,14,FALSE)</f>
        <v>-5.7109188629896765E-2</v>
      </c>
      <c r="Q16" s="7" t="str">
        <f>VLOOKUP($C16,一覧表!$C$3:$W$123,15,FALSE)</f>
        <v>-</v>
      </c>
      <c r="R16" s="7" t="str">
        <f>VLOOKUP($C16,一覧表!$C$3:$W$123,16,FALSE)</f>
        <v>-</v>
      </c>
      <c r="S16" s="27" t="str">
        <f>VLOOKUP($C16,一覧表!$C$3:$W$123,17,FALSE)</f>
        <v>-</v>
      </c>
      <c r="T16" s="7" t="str">
        <f>VLOOKUP($C16,一覧表!$C$3:$W$123,18,FALSE)</f>
        <v>-</v>
      </c>
      <c r="U16" s="27" t="str">
        <f>VLOOKUP($C16,一覧表!$C$3:$W$123,19,FALSE)</f>
        <v>-</v>
      </c>
      <c r="V16" s="7" t="str">
        <f>VLOOKUP($C16,一覧表!$C$3:$W$123,20,FALSE)</f>
        <v>マルキョウ</v>
      </c>
      <c r="W16" s="140"/>
    </row>
    <row r="17" spans="1:23" ht="48.6" customHeight="1">
      <c r="A17" s="5"/>
      <c r="B17" s="6">
        <v>15</v>
      </c>
      <c r="C17" s="118" t="s">
        <v>129</v>
      </c>
      <c r="D17" s="8" t="str">
        <f>VLOOKUP($C17,一覧表!$C$3:$W$123,2,FALSE)</f>
        <v>102-8455</v>
      </c>
      <c r="E17" s="7" t="str">
        <f>VLOOKUP($C17,一覧表!$C$3:$W$123,3,FALSE)</f>
        <v>東京都千代田区二番町８－８</v>
      </c>
      <c r="F17" s="7" t="str">
        <f>VLOOKUP($C17,一覧表!$C$3:$W$123,4,FALSE)</f>
        <v>セブンイレブン</v>
      </c>
      <c r="G17" s="7">
        <f>VLOOKUP($C17,一覧表!$C$3:$W$123,5,FALSE)</f>
        <v>0</v>
      </c>
      <c r="H17" s="7" t="str">
        <f>VLOOKUP($C17,一覧表!$C$3:$W$123,6,FALSE)</f>
        <v>（202店舗、１本部事務所）</v>
      </c>
      <c r="I17" s="7">
        <f>VLOOKUP($C17,一覧表!$C$3:$W$123,7,FALSE)</f>
        <v>58</v>
      </c>
      <c r="J17" s="7" t="str">
        <f>VLOOKUP($C17,一覧表!$C$3:$W$123,8,FALSE)</f>
        <v>コンビニエンスストア事業の展開</v>
      </c>
      <c r="K17" s="7" t="str">
        <f>VLOOKUP($C17,一覧表!$C$3:$W$123,9,FALSE)</f>
        <v>R2～R4</v>
      </c>
      <c r="L17" s="15">
        <f>VLOOKUP($C17,一覧表!$C$3:$W$123,10,FALSE)</f>
        <v>9307.1</v>
      </c>
      <c r="M17" s="15">
        <f>VLOOKUP($C17,一覧表!$C$3:$W$123,11,FALSE)</f>
        <v>10069.6</v>
      </c>
      <c r="N17" s="27">
        <f>VLOOKUP($C17,一覧表!$C$3:$W$123,12,FALSE)</f>
        <v>-8.1926701120649828E-2</v>
      </c>
      <c r="O17" s="15">
        <f>VLOOKUP($C17,一覧表!$C$3:$W$123,13,FALSE)</f>
        <v>9749</v>
      </c>
      <c r="P17" s="27">
        <f>VLOOKUP($C17,一覧表!$C$3:$W$123,14,FALSE)</f>
        <v>-4.7479880951101804E-2</v>
      </c>
      <c r="Q17" s="7">
        <f>VLOOKUP($C17,一覧表!$C$3:$W$123,15,FALSE)</f>
        <v>0.23</v>
      </c>
      <c r="R17" s="7">
        <f>VLOOKUP($C17,一覧表!$C$3:$W$123,16,FALSE)</f>
        <v>0.224</v>
      </c>
      <c r="S17" s="27">
        <f>VLOOKUP($C17,一覧表!$C$3:$W$123,17,FALSE)</f>
        <v>2.6086956521739153E-2</v>
      </c>
      <c r="T17" s="7">
        <f>VLOOKUP($C17,一覧表!$C$3:$W$123,18,FALSE)</f>
        <v>0.23499999999999999</v>
      </c>
      <c r="U17" s="27">
        <f>VLOOKUP($C17,一覧表!$C$3:$W$123,19,FALSE)</f>
        <v>-2.1739130434782507E-2</v>
      </c>
      <c r="V17" s="7" t="str">
        <f>VLOOKUP($C17,一覧表!$C$3:$W$123,20,FALSE)</f>
        <v>①店舗への省エネ活動の啓蒙（省エネ動画配信）　②最新の省エネ性能が高い設備に更新（対象店舗のみ）LED照明10店舗、IHフライヤー更新12店舗、冷設設備更新27店舗、太陽光パネルを設置（R3年3月末現在124店舗）</v>
      </c>
      <c r="W17" s="140"/>
    </row>
    <row r="18" spans="1:23" ht="54" customHeight="1">
      <c r="A18" s="5"/>
      <c r="B18" s="6">
        <v>16</v>
      </c>
      <c r="C18" s="118" t="s">
        <v>167</v>
      </c>
      <c r="D18" s="8" t="str">
        <f>VLOOKUP($C18,一覧表!$C$3:$W$123,2,FALSE)</f>
        <v>141-8643</v>
      </c>
      <c r="E18" s="7" t="str">
        <f>VLOOKUP($C18,一覧表!$C$3:$W$123,3,FALSE)</f>
        <v>東京都品川区大崎１－１１－２</v>
      </c>
      <c r="F18" s="7" t="str">
        <f>VLOOKUP($C18,一覧表!$C$3:$W$123,4,FALSE)</f>
        <v>ローソン</v>
      </c>
      <c r="G18" s="7">
        <f>VLOOKUP($C18,一覧表!$C$3:$W$123,5,FALSE)</f>
        <v>0</v>
      </c>
      <c r="H18" s="7" t="str">
        <f>VLOOKUP($C18,一覧表!$C$3:$W$123,6,FALSE)</f>
        <v>（116店舗等）</v>
      </c>
      <c r="I18" s="7">
        <f>VLOOKUP($C18,一覧表!$C$3:$W$123,7,FALSE)</f>
        <v>58</v>
      </c>
      <c r="J18" s="7" t="str">
        <f>VLOOKUP($C18,一覧表!$C$3:$W$123,8,FALSE)</f>
        <v>コンビニエンスストア</v>
      </c>
      <c r="K18" s="7" t="str">
        <f>VLOOKUP($C18,一覧表!$C$3:$W$123,9,FALSE)</f>
        <v>R2～R4</v>
      </c>
      <c r="L18" s="15" t="str">
        <f>VLOOKUP($C18,一覧表!$C$3:$W$123,10,FALSE)</f>
        <v>-</v>
      </c>
      <c r="M18" s="15" t="str">
        <f>VLOOKUP($C18,一覧表!$C$3:$W$123,11,FALSE)</f>
        <v>-</v>
      </c>
      <c r="N18" s="27" t="str">
        <f>VLOOKUP($C18,一覧表!$C$3:$W$123,12,FALSE)</f>
        <v>-</v>
      </c>
      <c r="O18" s="15" t="str">
        <f>VLOOKUP($C18,一覧表!$C$3:$W$123,13,FALSE)</f>
        <v>-</v>
      </c>
      <c r="P18" s="27" t="str">
        <f>VLOOKUP($C18,一覧表!$C$3:$W$123,14,FALSE)</f>
        <v>-</v>
      </c>
      <c r="Q18" s="7">
        <f>VLOOKUP($C18,一覧表!$C$3:$W$123,15,FALSE)</f>
        <v>33.4</v>
      </c>
      <c r="R18" s="7">
        <f>VLOOKUP($C18,一覧表!$C$3:$W$123,16,FALSE)</f>
        <v>32.4</v>
      </c>
      <c r="S18" s="27">
        <f>VLOOKUP($C18,一覧表!$C$3:$W$123,17,FALSE)</f>
        <v>2.9940119760479042E-2</v>
      </c>
      <c r="T18" s="7">
        <f>VLOOKUP($C18,一覧表!$C$3:$W$123,18,FALSE)</f>
        <v>34.119999999999997</v>
      </c>
      <c r="U18" s="27">
        <f>VLOOKUP($C18,一覧表!$C$3:$W$123,19,FALSE)</f>
        <v>-2.1556886227544876E-2</v>
      </c>
      <c r="V18" s="7" t="str">
        <f>VLOOKUP($C18,一覧表!$C$3:$W$123,20,FALSE)</f>
        <v>①既存店では、一定年数を経過した空調機、冷凍機を高効率な機器へ順次入れ替え実施
②新店では、LED照明（店内、看板）、CO2冷媒要冷・冷蔵システムを標準設備導入
③店舗での「省エネ10か条」（フィルター清掃・適正温度管理等）の促進</v>
      </c>
      <c r="W18" s="140"/>
    </row>
    <row r="19" spans="1:23" ht="45" customHeight="1">
      <c r="A19" s="5"/>
      <c r="B19" s="6">
        <v>17</v>
      </c>
      <c r="C19" s="118" t="s">
        <v>308</v>
      </c>
      <c r="D19" s="8" t="str">
        <f>VLOOKUP($C19,一覧表!$C$3:$W$123,2,FALSE)</f>
        <v>101-8585</v>
      </c>
      <c r="E19" s="7" t="str">
        <f>VLOOKUP($C19,一覧表!$C$3:$W$123,3,FALSE)</f>
        <v>東京都千代田区岩本町３－１０－１</v>
      </c>
      <c r="F19" s="7">
        <f>VLOOKUP($C19,一覧表!$C$3:$W$123,4,FALSE)</f>
        <v>0</v>
      </c>
      <c r="G19" s="7">
        <f>VLOOKUP($C19,一覧表!$C$3:$W$123,5,FALSE)</f>
        <v>0</v>
      </c>
      <c r="H19" s="7" t="str">
        <f>VLOOKUP($C19,一覧表!$C$3:$W$123,6,FALSE)</f>
        <v>（51店舗、１営業所、ストアベーカリー１店舗）</v>
      </c>
      <c r="I19" s="7">
        <f>VLOOKUP($C19,一覧表!$C$3:$W$123,7,FALSE)</f>
        <v>58</v>
      </c>
      <c r="J19" s="7" t="str">
        <f>VLOOKUP($C19,一覧表!$C$3:$W$123,8,FALSE)</f>
        <v>コンビニエンスストア等</v>
      </c>
      <c r="K19" s="7" t="str">
        <f>VLOOKUP($C19,一覧表!$C$3:$W$123,9,FALSE)</f>
        <v>R2～R4</v>
      </c>
      <c r="L19" s="15">
        <f>VLOOKUP($C19,一覧表!$C$3:$W$123,10,FALSE)</f>
        <v>2563</v>
      </c>
      <c r="M19" s="15">
        <f>VLOOKUP($C19,一覧表!$C$3:$W$123,11,FALSE)</f>
        <v>2563</v>
      </c>
      <c r="N19" s="27">
        <f>VLOOKUP($C19,一覧表!$C$3:$W$123,12,FALSE)</f>
        <v>0</v>
      </c>
      <c r="O19" s="15">
        <f>VLOOKUP($C19,一覧表!$C$3:$W$123,13,FALSE)</f>
        <v>2618</v>
      </c>
      <c r="P19" s="27">
        <f>VLOOKUP($C19,一覧表!$C$3:$W$123,14,FALSE)</f>
        <v>-2.1459227467811159E-2</v>
      </c>
      <c r="Q19" s="7">
        <f>VLOOKUP($C19,一覧表!$C$3:$W$123,15,FALSE)</f>
        <v>3.95E-2</v>
      </c>
      <c r="R19" s="7">
        <f>VLOOKUP($C19,一覧表!$C$3:$W$123,16,FALSE)</f>
        <v>3.8300000000000001E-2</v>
      </c>
      <c r="S19" s="27">
        <f>VLOOKUP($C19,一覧表!$C$3:$W$123,17,FALSE)</f>
        <v>3.037974683544303E-2</v>
      </c>
      <c r="T19" s="7">
        <f>VLOOKUP($C19,一覧表!$C$3:$W$123,18,FALSE)</f>
        <v>4.3299999999999998E-2</v>
      </c>
      <c r="U19" s="27">
        <f>VLOOKUP($C19,一覧表!$C$3:$W$123,19,FALSE)</f>
        <v>-9.6202531645569564E-2</v>
      </c>
      <c r="V19" s="7" t="str">
        <f>VLOOKUP($C19,一覧表!$C$3:$W$123,20,FALSE)</f>
        <v>店舗は自店点の電気・ガスの使用量に関する情報を毎月本部に提供する。
本部はエネルギー使用実績を集計して店舗に毎月フィードバックし、省エネルギーに配慮した店舗運営の意識づけを行う。→店舗で毎月実施した</v>
      </c>
      <c r="W19" s="140"/>
    </row>
    <row r="20" spans="1:23" ht="35.25" customHeight="1">
      <c r="A20" s="5"/>
      <c r="B20" s="202" t="s">
        <v>317</v>
      </c>
      <c r="C20" s="202"/>
      <c r="D20" s="202"/>
      <c r="E20" s="202"/>
      <c r="F20" s="202"/>
      <c r="G20" s="202"/>
      <c r="H20" s="202"/>
      <c r="I20" s="202"/>
      <c r="J20" s="202"/>
      <c r="K20" s="25"/>
      <c r="L20" s="154">
        <f>SUM(L3:L19)</f>
        <v>108795.68000000001</v>
      </c>
      <c r="M20" s="99">
        <f>SUM(M3:M19)</f>
        <v>70941.119999999995</v>
      </c>
      <c r="N20" s="10">
        <f>+(L20-M20)/L20</f>
        <v>0.34794175651092035</v>
      </c>
      <c r="O20" s="154">
        <f>SUM(O3:O19)</f>
        <v>88902.1</v>
      </c>
      <c r="P20" s="11">
        <f t="shared" ref="P20" si="2">+(L20-O20)/L20</f>
        <v>0.18285266473815873</v>
      </c>
      <c r="Q20" s="23"/>
      <c r="R20" s="23"/>
      <c r="S20" s="19"/>
      <c r="T20" s="26"/>
      <c r="U20" s="27"/>
      <c r="V20" s="7"/>
    </row>
    <row r="21" spans="1:23" ht="50.25" customHeight="1">
      <c r="A21" s="5"/>
    </row>
    <row r="22" spans="1:23" ht="63" customHeight="1">
      <c r="A22" s="5"/>
    </row>
    <row r="23" spans="1:23" ht="36.75" customHeight="1">
      <c r="A23" s="5"/>
      <c r="T23" s="31"/>
    </row>
    <row r="24" spans="1:23" ht="35.25" customHeight="1">
      <c r="A24" s="5"/>
      <c r="T24" s="31"/>
    </row>
    <row r="25" spans="1:23" ht="35.25" customHeight="1">
      <c r="A25" s="5"/>
    </row>
    <row r="26" spans="1:23" ht="35.25" customHeight="1">
      <c r="A26" s="5"/>
    </row>
    <row r="27" spans="1:23" ht="35.25" customHeight="1">
      <c r="A27" s="5"/>
    </row>
    <row r="28" spans="1:23">
      <c r="A28" s="5"/>
    </row>
    <row r="29" spans="1:23" ht="23.25" customHeight="1">
      <c r="A29" s="5"/>
    </row>
    <row r="30" spans="1:23" s="14" customFormat="1">
      <c r="A30" s="5"/>
      <c r="B30" s="28"/>
      <c r="C30" s="29"/>
      <c r="D30" s="1"/>
      <c r="E30" s="29"/>
      <c r="F30"/>
      <c r="G30"/>
      <c r="H30"/>
      <c r="I30"/>
      <c r="J30" s="30"/>
      <c r="K30"/>
      <c r="L30"/>
      <c r="M30"/>
      <c r="N30"/>
      <c r="O30"/>
      <c r="P30"/>
      <c r="Q30"/>
      <c r="R30"/>
      <c r="S30" s="31"/>
      <c r="T30"/>
      <c r="U30"/>
      <c r="V30" s="29"/>
    </row>
    <row r="31" spans="1:23" ht="21" customHeight="1">
      <c r="A31" s="5"/>
    </row>
    <row r="32" spans="1:23" ht="58.5" customHeight="1">
      <c r="A32" s="5"/>
    </row>
    <row r="33" spans="1:29" ht="41.25" customHeight="1">
      <c r="A33" s="5"/>
    </row>
    <row r="34" spans="1:29" ht="36.75" customHeight="1">
      <c r="A34" s="5"/>
    </row>
    <row r="35" spans="1:29" ht="33" customHeight="1">
      <c r="A35" s="5"/>
    </row>
    <row r="36" spans="1:29" ht="41.25" customHeight="1">
      <c r="A36" s="5"/>
    </row>
    <row r="37" spans="1:29" ht="27.75" customHeight="1">
      <c r="A37" s="5"/>
    </row>
    <row r="38" spans="1:29" ht="41.25" customHeight="1">
      <c r="A38" s="5"/>
    </row>
    <row r="39" spans="1:29">
      <c r="A39" s="5"/>
    </row>
    <row r="40" spans="1:29" ht="39" customHeight="1">
      <c r="A40" s="5"/>
    </row>
    <row r="41" spans="1:29" ht="39" customHeight="1">
      <c r="A41" s="5"/>
      <c r="W41" s="14"/>
      <c r="X41" s="14"/>
      <c r="Y41" s="14"/>
      <c r="Z41" s="14"/>
      <c r="AA41" s="14"/>
      <c r="AB41" s="14"/>
      <c r="AC41" s="14"/>
    </row>
    <row r="42" spans="1:29" ht="48.75" customHeight="1">
      <c r="A42" s="5"/>
    </row>
    <row r="43" spans="1:29" ht="50.25" customHeight="1">
      <c r="A43" s="5"/>
    </row>
    <row r="44" spans="1:29" ht="34.5" customHeight="1">
      <c r="A44" s="5"/>
    </row>
    <row r="45" spans="1:29" ht="36.75" customHeight="1">
      <c r="A45" s="5"/>
    </row>
    <row r="46" spans="1:29" ht="36.75" customHeight="1">
      <c r="A46" s="5"/>
    </row>
    <row r="47" spans="1:29">
      <c r="A47" s="5"/>
      <c r="W47" s="14"/>
      <c r="X47" s="14"/>
      <c r="Y47" s="14"/>
      <c r="Z47" s="14"/>
      <c r="AA47" s="14"/>
      <c r="AB47" s="14"/>
      <c r="AC47" s="14"/>
    </row>
    <row r="48" spans="1:29" ht="30.75" customHeight="1">
      <c r="A48" s="5"/>
    </row>
    <row r="49" spans="1:29" s="14" customFormat="1" ht="23.25" customHeight="1">
      <c r="A49" s="18"/>
      <c r="B49" s="28"/>
      <c r="C49" s="29"/>
      <c r="D49" s="1"/>
      <c r="E49" s="29"/>
      <c r="F49"/>
      <c r="G49"/>
      <c r="H49"/>
      <c r="I49"/>
      <c r="J49" s="30"/>
      <c r="K49"/>
      <c r="L49"/>
      <c r="M49"/>
      <c r="N49"/>
      <c r="O49"/>
      <c r="P49"/>
      <c r="Q49"/>
      <c r="R49"/>
      <c r="S49" s="31"/>
      <c r="T49"/>
      <c r="U49"/>
      <c r="V49" s="29"/>
    </row>
    <row r="50" spans="1:29">
      <c r="A50" s="5"/>
    </row>
    <row r="51" spans="1:29" ht="41.25" customHeight="1">
      <c r="A51" s="5"/>
      <c r="W51" s="14"/>
      <c r="X51" s="14"/>
      <c r="Y51" s="14"/>
      <c r="Z51" s="14"/>
      <c r="AA51" s="14"/>
      <c r="AB51" s="14"/>
      <c r="AC51" s="14"/>
    </row>
    <row r="52" spans="1:29" ht="27" customHeight="1">
      <c r="A52" s="5"/>
    </row>
    <row r="53" spans="1:29" ht="33" customHeight="1">
      <c r="A53" s="5"/>
    </row>
    <row r="54" spans="1:29">
      <c r="A54" s="5"/>
    </row>
    <row r="55" spans="1:29">
      <c r="A55" s="5"/>
    </row>
    <row r="56" spans="1:29" ht="24.75" customHeight="1">
      <c r="A56" s="5"/>
    </row>
    <row r="57" spans="1:29">
      <c r="A57" s="5"/>
    </row>
    <row r="58" spans="1:29">
      <c r="A58" s="5"/>
    </row>
    <row r="59" spans="1:29" ht="29.25" customHeight="1">
      <c r="A59" s="5"/>
    </row>
    <row r="60" spans="1:29" ht="36.75" customHeight="1">
      <c r="A60" s="5"/>
    </row>
    <row r="61" spans="1:29" ht="39" customHeight="1">
      <c r="A61" s="5"/>
    </row>
    <row r="62" spans="1:29" ht="48" customHeight="1">
      <c r="A62" s="5"/>
    </row>
    <row r="63" spans="1:29" ht="34.5" customHeight="1">
      <c r="A63" s="5"/>
    </row>
    <row r="64" spans="1:29">
      <c r="A64" s="5"/>
    </row>
    <row r="65" spans="1:29">
      <c r="A65" s="5"/>
    </row>
    <row r="66" spans="1:29">
      <c r="A66" s="5"/>
    </row>
    <row r="67" spans="1:29">
      <c r="A67" s="5"/>
    </row>
    <row r="68" spans="1:29" ht="34.5" customHeight="1">
      <c r="A68" s="5"/>
    </row>
    <row r="69" spans="1:29" ht="33" customHeight="1">
      <c r="A69" s="5"/>
    </row>
    <row r="70" spans="1:29">
      <c r="A70" s="5"/>
    </row>
    <row r="71" spans="1:29" ht="41.25" customHeight="1">
      <c r="A71" s="18"/>
    </row>
    <row r="72" spans="1:29">
      <c r="A72" s="5"/>
      <c r="W72" s="14"/>
      <c r="X72" s="14"/>
      <c r="Y72" s="14"/>
      <c r="Z72" s="14"/>
      <c r="AA72" s="14"/>
      <c r="AB72" s="14"/>
      <c r="AC72" s="14"/>
    </row>
    <row r="73" spans="1:29" ht="33" customHeight="1"/>
    <row r="74" spans="1:29" ht="44.25" customHeight="1">
      <c r="A74" s="5"/>
    </row>
    <row r="75" spans="1:29" ht="27.75" customHeight="1">
      <c r="A75" s="5"/>
    </row>
    <row r="76" spans="1:29" ht="27" customHeight="1">
      <c r="A76" s="5"/>
    </row>
    <row r="78" spans="1:29" ht="39" customHeight="1">
      <c r="A78" s="5"/>
    </row>
    <row r="79" spans="1:29" ht="37.5" customHeight="1">
      <c r="A79" s="5"/>
    </row>
    <row r="81" spans="1:1">
      <c r="A81" s="5"/>
    </row>
    <row r="82" spans="1:1">
      <c r="A82" s="5"/>
    </row>
    <row r="83" spans="1:1" ht="39" customHeight="1">
      <c r="A83" s="5"/>
    </row>
    <row r="84" spans="1:1" ht="36.75" customHeight="1">
      <c r="A84" s="5"/>
    </row>
    <row r="85" spans="1:1" ht="21.75" customHeight="1">
      <c r="A85" s="18"/>
    </row>
    <row r="86" spans="1:1">
      <c r="A86" s="5"/>
    </row>
    <row r="87" spans="1:1" ht="36.75" customHeight="1"/>
    <row r="88" spans="1:1" ht="39" customHeight="1">
      <c r="A88" s="5"/>
    </row>
    <row r="89" spans="1:1" ht="56.25" customHeight="1">
      <c r="A89" s="5"/>
    </row>
    <row r="91" spans="1:1" ht="25.5" customHeight="1">
      <c r="A91" s="5"/>
    </row>
    <row r="92" spans="1:1" ht="63.75" customHeight="1">
      <c r="A92" s="5"/>
    </row>
    <row r="93" spans="1:1" ht="34.5" customHeight="1">
      <c r="A93" s="5"/>
    </row>
    <row r="94" spans="1:1">
      <c r="A94" s="5"/>
    </row>
    <row r="95" spans="1:1">
      <c r="A95" s="5"/>
    </row>
    <row r="96" spans="1:1">
      <c r="A96" s="5"/>
    </row>
    <row r="97" spans="1:1" ht="34.5" customHeight="1"/>
    <row r="98" spans="1:1" ht="36.75" customHeight="1">
      <c r="A98" s="5"/>
    </row>
    <row r="99" spans="1:1" ht="19.5" customHeight="1">
      <c r="A99" s="5"/>
    </row>
    <row r="100" spans="1:1" ht="33" customHeight="1">
      <c r="A100" s="5"/>
    </row>
    <row r="101" spans="1:1" ht="42.75" customHeight="1">
      <c r="A101" s="5"/>
    </row>
    <row r="102" spans="1:1">
      <c r="A102" s="5"/>
    </row>
    <row r="103" spans="1:1">
      <c r="A103" s="5"/>
    </row>
    <row r="104" spans="1:1">
      <c r="A104" s="5"/>
    </row>
    <row r="105" spans="1:1" ht="68.25" customHeight="1"/>
  </sheetData>
  <autoFilter ref="B1:V20" xr:uid="{00000000-0009-0000-0000-000005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14:AC19">
    <sortCondition ref="I14:I19"/>
  </sortState>
  <mergeCells count="11">
    <mergeCell ref="K1:K2"/>
    <mergeCell ref="L1:P1"/>
    <mergeCell ref="Q1:U1"/>
    <mergeCell ref="V1:V2"/>
    <mergeCell ref="B20:J20"/>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C105"/>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1.5"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54" customHeight="1">
      <c r="A3" s="5"/>
      <c r="B3" s="6">
        <v>1</v>
      </c>
      <c r="C3" s="118" t="s">
        <v>848</v>
      </c>
      <c r="D3" s="8" t="str">
        <f>VLOOKUP($C3,一覧表!$C$3:$W$123,2,FALSE)</f>
        <v>850-0841</v>
      </c>
      <c r="E3" s="7" t="str">
        <f>VLOOKUP($C3,一覧表!$C$3:$W$123,3,FALSE)</f>
        <v>長崎市銅座町１－１１</v>
      </c>
      <c r="F3" s="7" t="str">
        <f>VLOOKUP($C3,一覧表!$C$3:$W$123,4,FALSE)</f>
        <v>十八親和銀行</v>
      </c>
      <c r="G3" s="7">
        <f>VLOOKUP($C3,一覧表!$C$3:$W$123,5,FALSE)</f>
        <v>0</v>
      </c>
      <c r="H3" s="7">
        <f>VLOOKUP($C3,一覧表!$C$3:$W$123,6,FALSE)</f>
        <v>0</v>
      </c>
      <c r="I3" s="7">
        <f>VLOOKUP($C3,一覧表!$C$3:$W$123,7,FALSE)</f>
        <v>62</v>
      </c>
      <c r="J3" s="7" t="str">
        <f>VLOOKUP($C3,一覧表!$C$3:$W$123,8,FALSE)</f>
        <v>地方銀行</v>
      </c>
      <c r="K3" s="7" t="str">
        <f>VLOOKUP($C3,一覧表!$C$3:$W$123,9,FALSE)</f>
        <v>R2～R4</v>
      </c>
      <c r="L3" s="15" t="str">
        <f>VLOOKUP($C3,一覧表!$C$3:$W$123,10,FALSE)</f>
        <v>-</v>
      </c>
      <c r="M3" s="15" t="str">
        <f>VLOOKUP($C3,一覧表!$C$3:$W$123,11,FALSE)</f>
        <v>-</v>
      </c>
      <c r="N3" s="27" t="str">
        <f>VLOOKUP($C3,一覧表!$C$3:$W$123,12,FALSE)</f>
        <v>-</v>
      </c>
      <c r="O3" s="15" t="str">
        <f>VLOOKUP($C3,一覧表!$C$3:$W$123,13,FALSE)</f>
        <v>-</v>
      </c>
      <c r="P3" s="27" t="str">
        <f>VLOOKUP($C3,一覧表!$C$3:$W$123,14,FALSE)</f>
        <v>-</v>
      </c>
      <c r="Q3" s="7">
        <f>VLOOKUP($C3,一覧表!$C$3:$W$123,15,FALSE)</f>
        <v>2.64E-2</v>
      </c>
      <c r="R3" s="7">
        <f>VLOOKUP($C3,一覧表!$C$3:$W$123,16,FALSE)</f>
        <v>2.5600000000000001E-2</v>
      </c>
      <c r="S3" s="27">
        <f>VLOOKUP($C3,一覧表!$C$3:$W$123,17,FALSE)</f>
        <v>3.0303030303030252E-2</v>
      </c>
      <c r="T3" s="7">
        <f>VLOOKUP($C3,一覧表!$C$3:$W$123,18,FALSE)</f>
        <v>2.8320000000000001E-2</v>
      </c>
      <c r="U3" s="27">
        <f>VLOOKUP($C3,一覧表!$C$3:$W$123,19,FALSE)</f>
        <v>-7.2727272727272793E-2</v>
      </c>
      <c r="V3" s="7" t="str">
        <f>VLOOKUP($C3,一覧表!$C$3:$W$123,20,FALSE)</f>
        <v>①本部及び営業店舗、室温管理の徹底（クールビズ28度設定、ウォームビズ20度設定）　②夏季軽装勤務の実施</v>
      </c>
      <c r="W3" s="140"/>
    </row>
    <row r="4" spans="1:29" ht="45" customHeight="1">
      <c r="A4" s="5"/>
      <c r="B4" s="202" t="s">
        <v>317</v>
      </c>
      <c r="C4" s="202"/>
      <c r="D4" s="202"/>
      <c r="E4" s="202"/>
      <c r="F4" s="202"/>
      <c r="G4" s="202"/>
      <c r="H4" s="202"/>
      <c r="I4" s="202"/>
      <c r="J4" s="202"/>
      <c r="K4" s="25"/>
      <c r="L4" s="154">
        <f>SUM(L3:L3)</f>
        <v>0</v>
      </c>
      <c r="M4" s="99">
        <f>SUM(M3:M3)</f>
        <v>0</v>
      </c>
      <c r="N4" s="10" t="e">
        <f>+(L4-M4)/L4</f>
        <v>#DIV/0!</v>
      </c>
      <c r="O4" s="154">
        <f>SUM(O3:O3)</f>
        <v>0</v>
      </c>
      <c r="P4" s="11" t="e">
        <f>+(L4-O4)/L4</f>
        <v>#DIV/0!</v>
      </c>
      <c r="Q4" s="23"/>
      <c r="R4" s="23"/>
      <c r="S4" s="19"/>
      <c r="T4" s="26"/>
      <c r="U4" s="27"/>
      <c r="V4" s="7"/>
    </row>
    <row r="5" spans="1:29" ht="45" customHeight="1">
      <c r="A5" s="5"/>
      <c r="W5" s="14"/>
      <c r="X5" s="14"/>
      <c r="Y5" s="14"/>
      <c r="Z5" s="14"/>
      <c r="AA5" s="14"/>
      <c r="AB5" s="14"/>
      <c r="AC5" s="14"/>
    </row>
    <row r="6" spans="1:29" ht="28.5" customHeight="1">
      <c r="A6" s="5"/>
    </row>
    <row r="7" spans="1:29" ht="54" customHeight="1">
      <c r="A7" s="5"/>
      <c r="T7" s="31"/>
    </row>
    <row r="8" spans="1:29" ht="30.75" customHeight="1">
      <c r="A8" s="5"/>
      <c r="T8" s="31"/>
    </row>
    <row r="9" spans="1:29" ht="54" customHeight="1">
      <c r="A9" s="5"/>
      <c r="T9" s="31"/>
    </row>
    <row r="10" spans="1:29">
      <c r="A10" s="5"/>
    </row>
    <row r="11" spans="1:29">
      <c r="A11" s="5"/>
    </row>
    <row r="12" spans="1:29" ht="36.75" customHeight="1">
      <c r="A12" s="5"/>
      <c r="W12" s="14"/>
      <c r="X12" s="14"/>
      <c r="Y12" s="14"/>
      <c r="Z12" s="14"/>
      <c r="AA12" s="14"/>
      <c r="AB12" s="14"/>
      <c r="AC12" s="14"/>
    </row>
    <row r="13" spans="1:29">
      <c r="A13" s="5"/>
    </row>
    <row r="14" spans="1:29" ht="37.5" customHeight="1">
      <c r="A14" s="5"/>
    </row>
    <row r="15" spans="1:29" ht="37.5" customHeight="1">
      <c r="A15" s="5"/>
    </row>
    <row r="16" spans="1:29" ht="36.75" customHeight="1">
      <c r="A16" s="5"/>
    </row>
    <row r="17" spans="1:22" ht="38.25" customHeight="1">
      <c r="A17" s="5"/>
    </row>
    <row r="18" spans="1:22" ht="35.25" customHeight="1">
      <c r="A18" s="5"/>
    </row>
    <row r="19" spans="1:22" ht="35.25" customHeight="1">
      <c r="A19" s="5"/>
    </row>
    <row r="20" spans="1:22" ht="50.25" customHeight="1">
      <c r="A20" s="5"/>
    </row>
    <row r="21" spans="1:22" ht="35.25" customHeight="1">
      <c r="A21" s="5"/>
    </row>
    <row r="22" spans="1:22" ht="50.25" customHeight="1">
      <c r="A22" s="5"/>
    </row>
    <row r="23" spans="1:22" ht="36.75" customHeight="1">
      <c r="A23" s="5"/>
    </row>
    <row r="24" spans="1:22" ht="35.25" customHeight="1">
      <c r="A24" s="5"/>
    </row>
    <row r="25" spans="1:22" ht="35.25" customHeight="1">
      <c r="A25" s="5"/>
    </row>
    <row r="26" spans="1:22" ht="35.25" customHeight="1">
      <c r="A26" s="5"/>
    </row>
    <row r="27" spans="1:22" ht="35.25" customHeight="1">
      <c r="A27" s="5"/>
    </row>
    <row r="28" spans="1:22">
      <c r="A28" s="5"/>
    </row>
    <row r="29" spans="1:22" ht="23.25" customHeight="1">
      <c r="A29" s="5"/>
    </row>
    <row r="30" spans="1:22" s="14" customFormat="1">
      <c r="A30" s="5"/>
      <c r="B30" s="28"/>
      <c r="C30" s="29"/>
      <c r="D30" s="1"/>
      <c r="E30" s="29"/>
      <c r="F30"/>
      <c r="G30"/>
      <c r="H30"/>
      <c r="I30"/>
      <c r="J30" s="30"/>
      <c r="K30"/>
      <c r="L30"/>
      <c r="M30"/>
      <c r="N30"/>
      <c r="O30"/>
      <c r="P30"/>
      <c r="Q30"/>
      <c r="R30"/>
      <c r="S30" s="31"/>
      <c r="T30"/>
      <c r="U30"/>
      <c r="V30" s="29"/>
    </row>
    <row r="31" spans="1:22" ht="21" customHeight="1">
      <c r="A31" s="5"/>
    </row>
    <row r="32" spans="1:22" ht="58.5" customHeight="1">
      <c r="A32" s="5"/>
    </row>
    <row r="33" spans="1:29" ht="41.25" customHeight="1">
      <c r="A33" s="5"/>
    </row>
    <row r="34" spans="1:29" ht="36.75" customHeight="1">
      <c r="A34" s="5"/>
    </row>
    <row r="35" spans="1:29" ht="33" customHeight="1">
      <c r="A35" s="5"/>
    </row>
    <row r="36" spans="1:29" ht="41.25" customHeight="1">
      <c r="A36" s="5"/>
    </row>
    <row r="37" spans="1:29">
      <c r="A37" s="5"/>
    </row>
    <row r="38" spans="1:29" ht="41.25" customHeight="1">
      <c r="A38" s="5"/>
    </row>
    <row r="39" spans="1:29">
      <c r="A39" s="5"/>
    </row>
    <row r="40" spans="1:29" ht="39" customHeight="1">
      <c r="A40" s="5"/>
    </row>
    <row r="41" spans="1:29" ht="39" customHeight="1">
      <c r="A41" s="5"/>
      <c r="W41" s="14"/>
      <c r="X41" s="14"/>
      <c r="Y41" s="14"/>
      <c r="Z41" s="14"/>
      <c r="AA41" s="14"/>
      <c r="AB41" s="14"/>
      <c r="AC41" s="14"/>
    </row>
    <row r="42" spans="1:29" ht="48.75" customHeight="1">
      <c r="A42" s="5"/>
    </row>
    <row r="43" spans="1:29" ht="50.25" customHeight="1">
      <c r="A43" s="5"/>
    </row>
    <row r="44" spans="1:29" ht="34.5" customHeight="1">
      <c r="A44" s="5"/>
    </row>
    <row r="45" spans="1:29" ht="36.75" customHeight="1">
      <c r="A45" s="5"/>
    </row>
    <row r="46" spans="1:29" ht="36.75" customHeight="1">
      <c r="A46" s="5"/>
    </row>
    <row r="47" spans="1:29">
      <c r="A47" s="5"/>
      <c r="W47" s="14"/>
      <c r="X47" s="14"/>
      <c r="Y47" s="14"/>
      <c r="Z47" s="14"/>
      <c r="AA47" s="14"/>
      <c r="AB47" s="14"/>
      <c r="AC47" s="14"/>
    </row>
    <row r="48" spans="1:29" ht="30.75" customHeight="1">
      <c r="A48" s="5"/>
    </row>
    <row r="49" spans="1:29" s="14" customFormat="1" ht="23.25" customHeight="1">
      <c r="A49" s="18"/>
      <c r="B49" s="28"/>
      <c r="C49" s="29"/>
      <c r="D49" s="1"/>
      <c r="E49" s="29"/>
      <c r="F49"/>
      <c r="G49"/>
      <c r="H49"/>
      <c r="I49"/>
      <c r="J49" s="30"/>
      <c r="K49"/>
      <c r="L49"/>
      <c r="M49"/>
      <c r="N49"/>
      <c r="O49"/>
      <c r="P49"/>
      <c r="Q49"/>
      <c r="R49"/>
      <c r="S49" s="31"/>
      <c r="T49"/>
      <c r="U49"/>
      <c r="V49" s="29"/>
    </row>
    <row r="50" spans="1:29">
      <c r="A50" s="5"/>
    </row>
    <row r="51" spans="1:29" ht="41.25" customHeight="1">
      <c r="A51" s="5"/>
      <c r="W51" s="14"/>
      <c r="X51" s="14"/>
      <c r="Y51" s="14"/>
      <c r="Z51" s="14"/>
      <c r="AA51" s="14"/>
      <c r="AB51" s="14"/>
      <c r="AC51" s="14"/>
    </row>
    <row r="52" spans="1:29" ht="27" customHeight="1">
      <c r="A52" s="5"/>
    </row>
    <row r="53" spans="1:29" ht="33" customHeight="1">
      <c r="A53" s="5"/>
    </row>
    <row r="54" spans="1:29">
      <c r="A54" s="5"/>
    </row>
    <row r="55" spans="1:29">
      <c r="A55" s="5"/>
    </row>
    <row r="56" spans="1:29" ht="24.75" customHeight="1">
      <c r="A56" s="5"/>
    </row>
    <row r="57" spans="1:29">
      <c r="A57" s="5"/>
    </row>
    <row r="58" spans="1:29">
      <c r="A58" s="5"/>
    </row>
    <row r="59" spans="1:29" ht="29.25" customHeight="1">
      <c r="A59" s="5"/>
    </row>
    <row r="60" spans="1:29" ht="36.75" customHeight="1">
      <c r="A60" s="5"/>
    </row>
    <row r="61" spans="1:29" ht="39" customHeight="1">
      <c r="A61" s="5"/>
    </row>
    <row r="62" spans="1:29" ht="48" customHeight="1">
      <c r="A62" s="5"/>
    </row>
    <row r="63" spans="1:29" ht="34.5" customHeight="1">
      <c r="A63" s="5"/>
    </row>
    <row r="64" spans="1:29">
      <c r="A64" s="5"/>
    </row>
    <row r="65" spans="1:29">
      <c r="A65" s="5"/>
    </row>
    <row r="66" spans="1:29">
      <c r="A66" s="5"/>
    </row>
    <row r="67" spans="1:29">
      <c r="A67" s="5"/>
    </row>
    <row r="68" spans="1:29" ht="34.5" customHeight="1">
      <c r="A68" s="5"/>
    </row>
    <row r="69" spans="1:29" ht="33" customHeight="1">
      <c r="A69" s="5"/>
    </row>
    <row r="70" spans="1:29">
      <c r="A70" s="5"/>
    </row>
    <row r="71" spans="1:29" ht="41.25" customHeight="1">
      <c r="A71" s="18"/>
    </row>
    <row r="72" spans="1:29">
      <c r="A72" s="5"/>
      <c r="W72" s="14"/>
      <c r="X72" s="14"/>
      <c r="Y72" s="14"/>
      <c r="Z72" s="14"/>
      <c r="AA72" s="14"/>
      <c r="AB72" s="14"/>
      <c r="AC72" s="14"/>
    </row>
    <row r="73" spans="1:29" ht="33" customHeight="1"/>
    <row r="74" spans="1:29" ht="44.25" customHeight="1">
      <c r="A74" s="5"/>
    </row>
    <row r="75" spans="1:29" ht="27.75" customHeight="1">
      <c r="A75" s="5"/>
    </row>
    <row r="76" spans="1:29" ht="27" customHeight="1">
      <c r="A76" s="5"/>
    </row>
    <row r="78" spans="1:29" ht="39" customHeight="1">
      <c r="A78" s="5"/>
    </row>
    <row r="79" spans="1:29" ht="37.5" customHeight="1">
      <c r="A79" s="5"/>
    </row>
    <row r="81" spans="1:1">
      <c r="A81" s="5"/>
    </row>
    <row r="82" spans="1:1">
      <c r="A82" s="5"/>
    </row>
    <row r="83" spans="1:1" ht="39" customHeight="1">
      <c r="A83" s="5"/>
    </row>
    <row r="84" spans="1:1" ht="36.75" customHeight="1">
      <c r="A84" s="5"/>
    </row>
    <row r="85" spans="1:1" ht="21.75" customHeight="1">
      <c r="A85" s="18"/>
    </row>
    <row r="86" spans="1:1">
      <c r="A86" s="5"/>
    </row>
    <row r="87" spans="1:1" ht="36.75" customHeight="1"/>
    <row r="88" spans="1:1" ht="39" customHeight="1">
      <c r="A88" s="5"/>
    </row>
    <row r="89" spans="1:1" ht="56.25" customHeight="1">
      <c r="A89" s="5"/>
    </row>
    <row r="91" spans="1:1" ht="25.5" customHeight="1">
      <c r="A91" s="5"/>
    </row>
    <row r="92" spans="1:1" ht="63.75" customHeight="1">
      <c r="A92" s="5"/>
    </row>
    <row r="93" spans="1:1" ht="34.5" customHeight="1">
      <c r="A93" s="5"/>
    </row>
    <row r="94" spans="1:1">
      <c r="A94" s="5"/>
    </row>
    <row r="95" spans="1:1">
      <c r="A95" s="5"/>
    </row>
    <row r="96" spans="1:1">
      <c r="A96" s="5"/>
    </row>
    <row r="97" spans="1:1" ht="34.5" customHeight="1"/>
    <row r="98" spans="1:1" ht="36.75" customHeight="1">
      <c r="A98" s="5"/>
    </row>
    <row r="99" spans="1:1" ht="19.5" customHeight="1">
      <c r="A99" s="5"/>
    </row>
    <row r="100" spans="1:1" ht="33" customHeight="1">
      <c r="A100" s="5"/>
    </row>
    <row r="101" spans="1:1" ht="42.75" customHeight="1">
      <c r="A101" s="5"/>
    </row>
    <row r="102" spans="1:1">
      <c r="A102" s="5"/>
    </row>
    <row r="103" spans="1:1">
      <c r="A103" s="5"/>
    </row>
    <row r="104" spans="1:1">
      <c r="A104" s="5"/>
    </row>
    <row r="105" spans="1:1" ht="68.25" customHeight="1"/>
  </sheetData>
  <autoFilter ref="B1:V4" xr:uid="{00000000-0009-0000-0000-000006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C107"/>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6" customWidth="1"/>
    <col min="29" max="29" width="3.625" customWidth="1"/>
  </cols>
  <sheetData>
    <row r="1" spans="1:29"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9"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04"/>
      <c r="W2" s="5" t="str">
        <f t="shared" ref="W2" si="0">A2</f>
        <v>達成状況</v>
      </c>
    </row>
    <row r="3" spans="1:29" ht="65.25" customHeight="1">
      <c r="A3" s="5" t="str">
        <f>W3</f>
        <v>総量目標達成</v>
      </c>
      <c r="B3" s="6">
        <v>1</v>
      </c>
      <c r="C3" s="32" t="s">
        <v>71</v>
      </c>
      <c r="D3" s="8" t="str">
        <f>VLOOKUP($C3,一覧表!$C$3:$W$123,2,FALSE)</f>
        <v>859-3296</v>
      </c>
      <c r="E3" s="7" t="str">
        <f>VLOOKUP($C3,一覧表!$C$3:$W$123,3,FALSE)</f>
        <v>佐世保市ハウステンボス町１０</v>
      </c>
      <c r="F3" s="7" t="str">
        <f>VLOOKUP($C3,一覧表!$C$3:$W$123,4,FALSE)</f>
        <v>ホテルオークラJRハウステンボス</v>
      </c>
      <c r="G3" s="7" t="str">
        <f>VLOOKUP($C3,一覧表!$C$3:$W$123,5,FALSE)</f>
        <v>859-3296</v>
      </c>
      <c r="H3" s="7" t="str">
        <f>VLOOKUP($C3,一覧表!$C$3:$W$123,6,FALSE)</f>
        <v>佐世保市ハウステンボス町１０</v>
      </c>
      <c r="I3" s="7">
        <f>VLOOKUP($C3,一覧表!$C$3:$W$123,7,FALSE)</f>
        <v>75</v>
      </c>
      <c r="J3" s="7" t="str">
        <f>VLOOKUP($C3,一覧表!$C$3:$W$123,8,FALSE)</f>
        <v>宿泊・料飲・宴会場を持つリゾートホテル</v>
      </c>
      <c r="K3" s="7" t="str">
        <f>VLOOKUP($C3,一覧表!$C$3:$W$123,9,FALSE)</f>
        <v>R2～R4</v>
      </c>
      <c r="L3" s="15">
        <f>VLOOKUP($C3,一覧表!$C$3:$W$123,10,FALSE)</f>
        <v>4694</v>
      </c>
      <c r="M3" s="15">
        <f>VLOOKUP($C3,一覧表!$C$3:$W$123,11,FALSE)</f>
        <v>4647</v>
      </c>
      <c r="N3" s="27">
        <f>VLOOKUP($C3,一覧表!$C$3:$W$123,12,FALSE)</f>
        <v>1.0012782275244993E-2</v>
      </c>
      <c r="O3" s="15">
        <f>VLOOKUP($C3,一覧表!$C$3:$W$123,13,FALSE)</f>
        <v>2887</v>
      </c>
      <c r="P3" s="27">
        <f>VLOOKUP($C3,一覧表!$C$3:$W$123,14,FALSE)</f>
        <v>0.38495952279505752</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館内照明の間引き点灯実施</v>
      </c>
      <c r="W3" s="140" t="str">
        <f>VLOOKUP($C3,一覧表!$C$3:$W$123,21,FALSE)</f>
        <v>総量目標達成</v>
      </c>
    </row>
    <row r="4" spans="1:29" ht="65.25" customHeight="1">
      <c r="A4" s="5"/>
      <c r="B4" s="6">
        <v>2</v>
      </c>
      <c r="C4" s="118" t="s">
        <v>269</v>
      </c>
      <c r="D4" s="8" t="str">
        <f>VLOOKUP($C4,一覧表!$C$3:$W$123,2,FALSE)</f>
        <v>850-0057</v>
      </c>
      <c r="E4" s="7" t="str">
        <f>VLOOKUP($C4,一覧表!$C$3:$W$123,3,FALSE)</f>
        <v>長崎市大黒町１４－５</v>
      </c>
      <c r="F4" s="7" t="str">
        <f>VLOOKUP($C4,一覧表!$C$3:$W$123,4,FALSE)</f>
        <v>ホテルニュー長崎</v>
      </c>
      <c r="G4" s="7" t="str">
        <f>VLOOKUP($C4,一覧表!$C$3:$W$123,5,FALSE)</f>
        <v>850-0057</v>
      </c>
      <c r="H4" s="7" t="str">
        <f>VLOOKUP($C4,一覧表!$C$3:$W$123,6,FALSE)</f>
        <v>長崎市大黒町１４番５号</v>
      </c>
      <c r="I4" s="7">
        <f>VLOOKUP($C4,一覧表!$C$3:$W$123,7,FALSE)</f>
        <v>75</v>
      </c>
      <c r="J4" s="7" t="str">
        <f>VLOOKUP($C4,一覧表!$C$3:$W$123,8,FALSE)</f>
        <v>ホテル及びテナント貸室業</v>
      </c>
      <c r="K4" s="7" t="str">
        <f>VLOOKUP($C4,一覧表!$C$3:$W$123,9,FALSE)</f>
        <v>R2～R4</v>
      </c>
      <c r="L4" s="15">
        <f>VLOOKUP($C4,一覧表!$C$3:$W$123,10,FALSE)</f>
        <v>2270</v>
      </c>
      <c r="M4" s="15">
        <f>VLOOKUP($C4,一覧表!$C$3:$W$123,11,FALSE)</f>
        <v>2202</v>
      </c>
      <c r="N4" s="27">
        <f>VLOOKUP($C4,一覧表!$C$3:$W$123,12,FALSE)</f>
        <v>2.9955947136563875E-2</v>
      </c>
      <c r="O4" s="15">
        <f>VLOOKUP($C4,一覧表!$C$3:$W$123,13,FALSE)</f>
        <v>1839</v>
      </c>
      <c r="P4" s="27">
        <f>VLOOKUP($C4,一覧表!$C$3:$W$123,14,FALSE)</f>
        <v>0.18986784140969162</v>
      </c>
      <c r="Q4" s="7">
        <f>VLOOKUP($C4,一覧表!$C$3:$W$123,15,FALSE)</f>
        <v>0.6724</v>
      </c>
      <c r="R4" s="7">
        <f>VLOOKUP($C4,一覧表!$C$3:$W$123,16,FALSE)</f>
        <v>0.6522</v>
      </c>
      <c r="S4" s="27">
        <f>VLOOKUP($C4,一覧表!$C$3:$W$123,17,FALSE)</f>
        <v>3.0041641879833426E-2</v>
      </c>
      <c r="T4" s="7">
        <f>VLOOKUP($C4,一覧表!$C$3:$W$123,18,FALSE)</f>
        <v>1.2392000000000001</v>
      </c>
      <c r="U4" s="27">
        <f>VLOOKUP($C4,一覧表!$C$3:$W$123,19,FALSE)</f>
        <v>-0.84295062462819759</v>
      </c>
      <c r="V4" s="7" t="str">
        <f>VLOOKUP($C4,一覧表!$C$3:$W$123,20,FALSE)</f>
        <v>①1階テナントの空調（エアコン）の一部更新　②　電球類のＬＥＤへの変換を計画的に行っている　③デマンド監視を強化しピークカットと節電協力を指示</v>
      </c>
      <c r="W4" s="140"/>
    </row>
    <row r="5" spans="1:29" ht="65.25" customHeight="1">
      <c r="A5" s="5"/>
      <c r="B5" s="6">
        <v>3</v>
      </c>
      <c r="C5" s="118" t="s">
        <v>151</v>
      </c>
      <c r="D5" s="8" t="str">
        <f>VLOOKUP($C5,一覧表!$C$3:$W$123,2,FALSE)</f>
        <v>850-8585</v>
      </c>
      <c r="E5" s="7" t="str">
        <f>VLOOKUP($C5,一覧表!$C$3:$W$123,3,FALSE)</f>
        <v>長崎市西坂町２－３</v>
      </c>
      <c r="F5" s="7" t="str">
        <f>VLOOKUP($C5,一覧表!$C$3:$W$123,4,FALSE)</f>
        <v>幸咲屋・ジョイフル、遊ing、ほか</v>
      </c>
      <c r="G5" s="7">
        <f>VLOOKUP($C5,一覧表!$C$3:$W$123,5,FALSE)</f>
        <v>0</v>
      </c>
      <c r="H5" s="7" t="str">
        <f>VLOOKUP($C5,一覧表!$C$3:$W$123,6,FALSE)</f>
        <v>（飲食33店舗、書籍小売りほか）</v>
      </c>
      <c r="I5" s="7">
        <f>VLOOKUP($C5,一覧表!$C$3:$W$123,7,FALSE)</f>
        <v>76</v>
      </c>
      <c r="J5" s="7" t="str">
        <f>VLOOKUP($C5,一覧表!$C$3:$W$123,8,FALSE)</f>
        <v>飲食業</v>
      </c>
      <c r="K5" s="7" t="str">
        <f>VLOOKUP($C5,一覧表!$C$3:$W$123,9,FALSE)</f>
        <v>R2～R4</v>
      </c>
      <c r="L5" s="15">
        <f>VLOOKUP($C5,一覧表!$C$3:$W$123,10,FALSE)</f>
        <v>2863</v>
      </c>
      <c r="M5" s="15">
        <f>VLOOKUP($C5,一覧表!$C$3:$W$123,11,FALSE)</f>
        <v>2777</v>
      </c>
      <c r="N5" s="27">
        <f>VLOOKUP($C5,一覧表!$C$3:$W$123,12,FALSE)</f>
        <v>3.0038421236465246E-2</v>
      </c>
      <c r="O5" s="15">
        <f>VLOOKUP($C5,一覧表!$C$3:$W$123,13,FALSE)</f>
        <v>2863</v>
      </c>
      <c r="P5" s="27">
        <f>VLOOKUP($C5,一覧表!$C$3:$W$123,14,FALSE)</f>
        <v>0</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省エネ意識付け</v>
      </c>
      <c r="W5" s="140"/>
    </row>
    <row r="6" spans="1:29" ht="45" customHeight="1">
      <c r="A6" s="5"/>
      <c r="B6" s="202" t="s">
        <v>317</v>
      </c>
      <c r="C6" s="202"/>
      <c r="D6" s="202"/>
      <c r="E6" s="202"/>
      <c r="F6" s="202"/>
      <c r="G6" s="202"/>
      <c r="H6" s="202"/>
      <c r="I6" s="202"/>
      <c r="J6" s="202"/>
      <c r="K6" s="25"/>
      <c r="L6" s="154">
        <f>SUM(L3:L5)</f>
        <v>9827</v>
      </c>
      <c r="M6" s="99">
        <f>SUM(M3:M5)</f>
        <v>9626</v>
      </c>
      <c r="N6" s="10">
        <f>+(L6-M6)/L6</f>
        <v>2.0453851633255318E-2</v>
      </c>
      <c r="O6" s="154">
        <f>SUM(O3:O5)</f>
        <v>7589</v>
      </c>
      <c r="P6" s="11">
        <f>+(L6-O6)/L6</f>
        <v>0.22773990027475324</v>
      </c>
      <c r="Q6" s="23"/>
      <c r="R6" s="23"/>
      <c r="S6" s="19"/>
      <c r="T6" s="26"/>
      <c r="U6" s="27"/>
      <c r="V6" s="7"/>
    </row>
    <row r="7" spans="1:29" ht="45" customHeight="1">
      <c r="A7" s="5"/>
      <c r="W7" s="14"/>
      <c r="X7" s="14"/>
      <c r="Y7" s="14"/>
      <c r="Z7" s="14"/>
      <c r="AA7" s="14"/>
      <c r="AB7" s="14"/>
      <c r="AC7" s="14"/>
    </row>
    <row r="8" spans="1:29" ht="28.5" customHeight="1">
      <c r="A8" s="5"/>
    </row>
    <row r="9" spans="1:29" ht="54" customHeight="1">
      <c r="A9" s="5"/>
      <c r="T9" s="31"/>
    </row>
    <row r="10" spans="1:29" ht="30.75" customHeight="1">
      <c r="A10" s="5"/>
      <c r="T10" s="31"/>
    </row>
    <row r="11" spans="1:29" ht="54" customHeight="1">
      <c r="A11" s="5"/>
      <c r="T11" s="31"/>
    </row>
    <row r="12" spans="1:29">
      <c r="A12" s="5"/>
    </row>
    <row r="13" spans="1:29">
      <c r="A13" s="5"/>
    </row>
    <row r="14" spans="1:29" ht="36.75" customHeight="1">
      <c r="A14" s="5"/>
      <c r="W14" s="14"/>
      <c r="X14" s="14"/>
      <c r="Y14" s="14"/>
      <c r="Z14" s="14"/>
      <c r="AA14" s="14"/>
      <c r="AB14" s="14"/>
      <c r="AC14" s="14"/>
    </row>
    <row r="15" spans="1:29">
      <c r="A15" s="5"/>
    </row>
    <row r="16" spans="1:29" ht="37.5" customHeight="1">
      <c r="A16" s="5"/>
    </row>
    <row r="17" spans="1:22" ht="37.5" customHeight="1">
      <c r="A17" s="5"/>
    </row>
    <row r="18" spans="1:22" ht="36.75" customHeight="1">
      <c r="A18" s="5"/>
    </row>
    <row r="19" spans="1:22" ht="38.25" customHeight="1">
      <c r="A19" s="5"/>
    </row>
    <row r="20" spans="1:22" ht="35.25" customHeight="1">
      <c r="A20" s="5"/>
    </row>
    <row r="21" spans="1:22" ht="35.25" customHeight="1">
      <c r="A21" s="5"/>
    </row>
    <row r="22" spans="1:22" ht="50.25" customHeight="1">
      <c r="A22" s="5"/>
    </row>
    <row r="23" spans="1:22" ht="35.25" customHeight="1">
      <c r="A23" s="5"/>
    </row>
    <row r="24" spans="1:22" ht="50.25" customHeight="1">
      <c r="A24" s="5"/>
    </row>
    <row r="25" spans="1:22" ht="36.75" customHeight="1">
      <c r="A25" s="5"/>
    </row>
    <row r="26" spans="1:22" ht="35.25" customHeight="1">
      <c r="A26" s="5"/>
    </row>
    <row r="27" spans="1:22" ht="35.25" customHeight="1">
      <c r="A27" s="5"/>
    </row>
    <row r="28" spans="1:22" ht="35.25" customHeight="1">
      <c r="A28" s="5"/>
    </row>
    <row r="29" spans="1:22" ht="35.25" customHeight="1">
      <c r="A29" s="5"/>
    </row>
    <row r="30" spans="1:22">
      <c r="A30" s="5"/>
    </row>
    <row r="31" spans="1:22" ht="23.25" customHeight="1">
      <c r="A31" s="5"/>
    </row>
    <row r="32" spans="1:22" s="14" customFormat="1">
      <c r="A32" s="5"/>
      <c r="B32" s="28"/>
      <c r="C32" s="29"/>
      <c r="D32" s="1"/>
      <c r="E32" s="29"/>
      <c r="F32"/>
      <c r="G32"/>
      <c r="H32"/>
      <c r="I32"/>
      <c r="J32" s="30"/>
      <c r="K32"/>
      <c r="L32"/>
      <c r="M32"/>
      <c r="N32"/>
      <c r="O32"/>
      <c r="P32"/>
      <c r="Q32"/>
      <c r="R32"/>
      <c r="S32" s="31"/>
      <c r="T32"/>
      <c r="U32"/>
      <c r="V32" s="29"/>
    </row>
    <row r="33" spans="1:29" ht="21" customHeight="1">
      <c r="A33" s="5"/>
    </row>
    <row r="34" spans="1:29" ht="58.5" customHeight="1">
      <c r="A34" s="5"/>
    </row>
    <row r="35" spans="1:29" ht="41.25" customHeight="1">
      <c r="A35" s="5"/>
    </row>
    <row r="36" spans="1:29" ht="36.75" customHeight="1">
      <c r="A36" s="5"/>
    </row>
    <row r="37" spans="1:29" ht="33" customHeight="1">
      <c r="A37" s="5"/>
    </row>
    <row r="38" spans="1:29" ht="41.25" customHeight="1">
      <c r="A38" s="5"/>
    </row>
    <row r="39" spans="1:29">
      <c r="A39" s="5"/>
    </row>
    <row r="40" spans="1:29" ht="41.25" customHeight="1">
      <c r="A40" s="5"/>
    </row>
    <row r="41" spans="1:29">
      <c r="A41" s="5"/>
    </row>
    <row r="42" spans="1:29" ht="39" customHeight="1">
      <c r="A42" s="5"/>
    </row>
    <row r="43" spans="1:29" ht="39" customHeight="1">
      <c r="A43" s="5"/>
      <c r="W43" s="14"/>
      <c r="X43" s="14"/>
      <c r="Y43" s="14"/>
      <c r="Z43" s="14"/>
      <c r="AA43" s="14"/>
      <c r="AB43" s="14"/>
      <c r="AC43" s="14"/>
    </row>
    <row r="44" spans="1:29" ht="48.75" customHeight="1">
      <c r="A44" s="5"/>
    </row>
    <row r="45" spans="1:29" ht="50.25" customHeight="1">
      <c r="A45" s="5"/>
    </row>
    <row r="46" spans="1:29" ht="34.5" customHeight="1">
      <c r="A46" s="5"/>
    </row>
    <row r="47" spans="1:29" ht="36.75" customHeight="1">
      <c r="A47" s="5"/>
    </row>
    <row r="48" spans="1:29" ht="36.75" customHeight="1">
      <c r="A48" s="5"/>
    </row>
    <row r="49" spans="1:29">
      <c r="A49" s="5"/>
      <c r="W49" s="14"/>
      <c r="X49" s="14"/>
      <c r="Y49" s="14"/>
      <c r="Z49" s="14"/>
      <c r="AA49" s="14"/>
      <c r="AB49" s="14"/>
      <c r="AC49" s="14"/>
    </row>
    <row r="50" spans="1:29" ht="30.75" customHeight="1">
      <c r="A50" s="5"/>
    </row>
    <row r="51" spans="1:29" s="14" customFormat="1" ht="23.25" customHeight="1">
      <c r="A51" s="18"/>
      <c r="B51" s="28"/>
      <c r="C51" s="29"/>
      <c r="D51" s="1"/>
      <c r="E51" s="29"/>
      <c r="F51"/>
      <c r="G51"/>
      <c r="H51"/>
      <c r="I51"/>
      <c r="J51" s="30"/>
      <c r="K51"/>
      <c r="L51"/>
      <c r="M51"/>
      <c r="N51"/>
      <c r="O51"/>
      <c r="P51"/>
      <c r="Q51"/>
      <c r="R51"/>
      <c r="S51" s="31"/>
      <c r="T51"/>
      <c r="U51"/>
      <c r="V51" s="29"/>
    </row>
    <row r="52" spans="1:29">
      <c r="A52" s="5"/>
    </row>
    <row r="53" spans="1:29" ht="41.25" customHeight="1">
      <c r="A53" s="5"/>
      <c r="W53" s="14"/>
      <c r="X53" s="14"/>
      <c r="Y53" s="14"/>
      <c r="Z53" s="14"/>
      <c r="AA53" s="14"/>
      <c r="AB53" s="14"/>
      <c r="AC53" s="14"/>
    </row>
    <row r="54" spans="1:29" ht="27" customHeight="1">
      <c r="A54" s="5"/>
    </row>
    <row r="55" spans="1:29" ht="33" customHeight="1">
      <c r="A55" s="5"/>
    </row>
    <row r="56" spans="1:29">
      <c r="A56" s="5"/>
    </row>
    <row r="57" spans="1:29">
      <c r="A57" s="5"/>
    </row>
    <row r="58" spans="1:29" ht="24.75" customHeight="1">
      <c r="A58" s="5"/>
    </row>
    <row r="59" spans="1:29">
      <c r="A59" s="5"/>
    </row>
    <row r="60" spans="1:29">
      <c r="A60" s="5"/>
    </row>
    <row r="61" spans="1:29" ht="29.25" customHeight="1">
      <c r="A61" s="5"/>
    </row>
    <row r="62" spans="1:29" ht="36.75" customHeight="1">
      <c r="A62" s="5"/>
    </row>
    <row r="63" spans="1:29" ht="39" customHeight="1">
      <c r="A63" s="5"/>
    </row>
    <row r="64" spans="1:29" ht="48" customHeight="1">
      <c r="A64" s="5"/>
    </row>
    <row r="65" spans="1:29" ht="34.5" customHeight="1">
      <c r="A65" s="5"/>
    </row>
    <row r="66" spans="1:29">
      <c r="A66" s="5"/>
    </row>
    <row r="67" spans="1:29">
      <c r="A67" s="5"/>
    </row>
    <row r="68" spans="1:29">
      <c r="A68" s="5"/>
    </row>
    <row r="69" spans="1:29">
      <c r="A69" s="5"/>
    </row>
    <row r="70" spans="1:29" ht="34.5" customHeight="1">
      <c r="A70" s="5"/>
    </row>
    <row r="71" spans="1:29" ht="33" customHeight="1">
      <c r="A71" s="5"/>
    </row>
    <row r="72" spans="1:29">
      <c r="A72" s="5"/>
    </row>
    <row r="73" spans="1:29" ht="41.25" customHeight="1">
      <c r="A73" s="18"/>
    </row>
    <row r="74" spans="1:29">
      <c r="A74" s="5"/>
      <c r="W74" s="14"/>
      <c r="X74" s="14"/>
      <c r="Y74" s="14"/>
      <c r="Z74" s="14"/>
      <c r="AA74" s="14"/>
      <c r="AB74" s="14"/>
      <c r="AC74" s="14"/>
    </row>
    <row r="75" spans="1:29" ht="33" customHeight="1"/>
    <row r="76" spans="1:29" ht="44.25" customHeight="1">
      <c r="A76" s="5"/>
    </row>
    <row r="77" spans="1:29" ht="27.75" customHeight="1">
      <c r="A77" s="5"/>
    </row>
    <row r="78" spans="1:29" ht="27" customHeight="1">
      <c r="A78" s="5"/>
    </row>
    <row r="80" spans="1:29" ht="39" customHeight="1">
      <c r="A80" s="5"/>
    </row>
    <row r="81" spans="1:1" ht="37.5" customHeight="1">
      <c r="A81" s="5"/>
    </row>
    <row r="83" spans="1:1">
      <c r="A83" s="5"/>
    </row>
    <row r="84" spans="1:1">
      <c r="A84" s="5"/>
    </row>
    <row r="85" spans="1:1" ht="39" customHeight="1">
      <c r="A85" s="5"/>
    </row>
    <row r="86" spans="1:1" ht="36.75" customHeight="1">
      <c r="A86" s="5"/>
    </row>
    <row r="87" spans="1:1" ht="21.75" customHeight="1">
      <c r="A87" s="18"/>
    </row>
    <row r="88" spans="1:1">
      <c r="A88" s="5"/>
    </row>
    <row r="89" spans="1:1" ht="36.75" customHeight="1"/>
    <row r="90" spans="1:1" ht="39" customHeight="1">
      <c r="A90" s="5"/>
    </row>
    <row r="91" spans="1:1" ht="56.25" customHeight="1">
      <c r="A91" s="5"/>
    </row>
    <row r="93" spans="1:1" ht="25.5" customHeight="1">
      <c r="A93" s="5"/>
    </row>
    <row r="94" spans="1:1" ht="63.75" customHeight="1">
      <c r="A94" s="5"/>
    </row>
    <row r="95" spans="1:1" ht="34.5" customHeight="1">
      <c r="A95" s="5"/>
    </row>
    <row r="96" spans="1:1">
      <c r="A96" s="5"/>
    </row>
    <row r="97" spans="1:1">
      <c r="A97" s="5"/>
    </row>
    <row r="98" spans="1:1">
      <c r="A98" s="5"/>
    </row>
    <row r="99" spans="1:1" ht="34.5" customHeight="1"/>
    <row r="100" spans="1:1" ht="36.75" customHeight="1">
      <c r="A100" s="5"/>
    </row>
    <row r="101" spans="1:1" ht="19.5" customHeight="1">
      <c r="A101" s="5"/>
    </row>
    <row r="102" spans="1:1" ht="33" customHeight="1">
      <c r="A102" s="5"/>
    </row>
    <row r="103" spans="1:1" ht="42.75" customHeight="1">
      <c r="A103" s="5"/>
    </row>
    <row r="104" spans="1:1">
      <c r="A104" s="5"/>
    </row>
    <row r="105" spans="1:1">
      <c r="A105" s="5"/>
    </row>
    <row r="106" spans="1:1">
      <c r="A106" s="5"/>
    </row>
    <row r="107" spans="1:1" ht="68.25" customHeight="1"/>
  </sheetData>
  <autoFilter ref="B1:V6" xr:uid="{00000000-0009-0000-0000-000007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4:AC5">
    <sortCondition ref="B4:B5"/>
    <sortCondition ref="I4:I5"/>
  </sortState>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C94"/>
  <sheetViews>
    <sheetView zoomScaleNormal="100" zoomScaleSheetLayoutView="100" workbookViewId="0">
      <pane xSplit="9" ySplit="2" topLeftCell="J3" activePane="bottomRight" state="frozenSplit"/>
      <selection activeCell="V6" sqref="V6"/>
      <selection pane="topRight" activeCell="V6" sqref="V6"/>
      <selection pane="bottomLeft" activeCell="V6" sqref="V6"/>
      <selection pane="bottomRight"/>
    </sheetView>
  </sheetViews>
  <sheetFormatPr defaultRowHeight="13.5"/>
  <cols>
    <col min="1" max="1" width="16.125" customWidth="1"/>
    <col min="2" max="2" width="4.375" style="28" customWidth="1"/>
    <col min="3" max="3" width="22.125" style="29" customWidth="1"/>
    <col min="4" max="4" width="11.75" style="1" hidden="1" customWidth="1"/>
    <col min="5" max="5" width="26.375" style="29" customWidth="1"/>
    <col min="6" max="6" width="23.5" hidden="1" customWidth="1"/>
    <col min="7" max="7" width="9" hidden="1" customWidth="1"/>
    <col min="8" max="8" width="23.875" hidden="1" customWidth="1"/>
    <col min="9" max="9" width="5.25" customWidth="1"/>
    <col min="10" max="10" width="22" style="30"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31" bestFit="1" customWidth="1"/>
    <col min="20" max="20" width="11.5" customWidth="1"/>
    <col min="21" max="21" width="9.625" bestFit="1" customWidth="1"/>
    <col min="22" max="22" width="86.125" style="29" bestFit="1" customWidth="1"/>
    <col min="23" max="23" width="13.375" customWidth="1"/>
    <col min="29" max="29" width="3.625" customWidth="1"/>
  </cols>
  <sheetData>
    <row r="1" spans="1:23" s="1" customFormat="1">
      <c r="B1" s="203" t="s">
        <v>0</v>
      </c>
      <c r="C1" s="204" t="s">
        <v>1</v>
      </c>
      <c r="D1" s="205" t="s">
        <v>2</v>
      </c>
      <c r="E1" s="204" t="s">
        <v>3</v>
      </c>
      <c r="F1" s="2" t="s">
        <v>4</v>
      </c>
      <c r="G1" s="2" t="s">
        <v>2</v>
      </c>
      <c r="H1" s="2" t="s">
        <v>3</v>
      </c>
      <c r="I1" s="205" t="s">
        <v>5</v>
      </c>
      <c r="J1" s="206" t="s">
        <v>6</v>
      </c>
      <c r="K1" s="205" t="s">
        <v>7</v>
      </c>
      <c r="L1" s="205" t="s">
        <v>8</v>
      </c>
      <c r="M1" s="205"/>
      <c r="N1" s="205"/>
      <c r="O1" s="205"/>
      <c r="P1" s="205"/>
      <c r="Q1" s="205" t="s">
        <v>9</v>
      </c>
      <c r="R1" s="205"/>
      <c r="S1" s="205"/>
      <c r="T1" s="205"/>
      <c r="U1" s="205"/>
      <c r="V1" s="204" t="s">
        <v>761</v>
      </c>
    </row>
    <row r="2" spans="1:23" s="1" customFormat="1">
      <c r="A2" s="1" t="s">
        <v>682</v>
      </c>
      <c r="B2" s="203"/>
      <c r="C2" s="204"/>
      <c r="D2" s="205"/>
      <c r="E2" s="204"/>
      <c r="F2" s="2"/>
      <c r="G2" s="2"/>
      <c r="H2" s="2"/>
      <c r="I2" s="205"/>
      <c r="J2" s="206"/>
      <c r="K2" s="205"/>
      <c r="L2" s="122" t="s">
        <v>10</v>
      </c>
      <c r="M2" s="122" t="s">
        <v>11</v>
      </c>
      <c r="N2" s="122" t="s">
        <v>12</v>
      </c>
      <c r="O2" s="121" t="s">
        <v>760</v>
      </c>
      <c r="P2" s="122" t="s">
        <v>13</v>
      </c>
      <c r="Q2" s="122" t="s">
        <v>10</v>
      </c>
      <c r="R2" s="122" t="s">
        <v>11</v>
      </c>
      <c r="S2" s="4" t="s">
        <v>12</v>
      </c>
      <c r="T2" s="121" t="s">
        <v>760</v>
      </c>
      <c r="U2" s="122" t="s">
        <v>13</v>
      </c>
      <c r="V2" s="236"/>
      <c r="W2" s="5" t="str">
        <f t="shared" ref="W2" si="0">A2</f>
        <v>達成状況</v>
      </c>
    </row>
    <row r="3" spans="1:23" ht="54" customHeight="1">
      <c r="A3" s="5" t="str">
        <f>W3</f>
        <v>総量目標達成</v>
      </c>
      <c r="B3" s="6">
        <v>1</v>
      </c>
      <c r="C3" s="32" t="s">
        <v>275</v>
      </c>
      <c r="D3" s="8" t="str">
        <f>VLOOKUP($C3,一覧表!$C$3:$W$123,2,FALSE)</f>
        <v>859-3292</v>
      </c>
      <c r="E3" s="7" t="str">
        <f>VLOOKUP($C3,一覧表!$C$3:$W$123,3,FALSE)</f>
        <v>佐世保市ハウステンボス町１－１</v>
      </c>
      <c r="F3" s="7">
        <f>VLOOKUP($C3,一覧表!$C$3:$W$123,4,FALSE)</f>
        <v>0</v>
      </c>
      <c r="G3" s="7">
        <f>VLOOKUP($C3,一覧表!$C$3:$W$123,5,FALSE)</f>
        <v>0</v>
      </c>
      <c r="H3" s="7">
        <f>VLOOKUP($C3,一覧表!$C$3:$W$123,6,FALSE)</f>
        <v>0</v>
      </c>
      <c r="I3" s="7">
        <f>VLOOKUP($C3,一覧表!$C$3:$W$123,7,FALSE)</f>
        <v>80</v>
      </c>
      <c r="J3" s="7" t="str">
        <f>VLOOKUP($C3,一覧表!$C$3:$W$123,8,FALSE)</f>
        <v>娯楽業（テーマパーク）</v>
      </c>
      <c r="K3" s="7" t="str">
        <f>VLOOKUP($C3,一覧表!$C$3:$W$123,9,FALSE)</f>
        <v>R2～R4</v>
      </c>
      <c r="L3" s="15">
        <f>VLOOKUP($C3,一覧表!$C$3:$W$123,10,FALSE)</f>
        <v>18509</v>
      </c>
      <c r="M3" s="15">
        <f>VLOOKUP($C3,一覧表!$C$3:$W$123,11,FALSE)</f>
        <v>17954</v>
      </c>
      <c r="N3" s="27">
        <f>VLOOKUP($C3,一覧表!$C$3:$W$123,12,FALSE)</f>
        <v>2.9985412502026042E-2</v>
      </c>
      <c r="O3" s="15">
        <f>VLOOKUP($C3,一覧表!$C$3:$W$123,13,FALSE)</f>
        <v>15143</v>
      </c>
      <c r="P3" s="27">
        <f>VLOOKUP($C3,一覧表!$C$3:$W$123,14,FALSE)</f>
        <v>0.18185747474201738</v>
      </c>
      <c r="Q3" s="7" t="str">
        <f>VLOOKUP($C3,一覧表!$C$3:$W$123,15,FALSE)</f>
        <v>-</v>
      </c>
      <c r="R3" s="7" t="str">
        <f>VLOOKUP($C3,一覧表!$C$3:$W$123,16,FALSE)</f>
        <v>-</v>
      </c>
      <c r="S3" s="27" t="str">
        <f>VLOOKUP($C3,一覧表!$C$3:$W$123,17,FALSE)</f>
        <v>-</v>
      </c>
      <c r="T3" s="7" t="str">
        <f>VLOOKUP($C3,一覧表!$C$3:$W$123,18,FALSE)</f>
        <v>-</v>
      </c>
      <c r="U3" s="27" t="str">
        <f>VLOOKUP($C3,一覧表!$C$3:$W$123,19,FALSE)</f>
        <v>-</v>
      </c>
      <c r="V3" s="7" t="str">
        <f>VLOOKUP($C3,一覧表!$C$3:$W$123,20,FALSE)</f>
        <v>①ガスエンジン発電機（出力7,500kW）稼働による、昼間の購入電力量削減（省エネ法に基づく、電気の需要の平準化に資する取組）　②電気バス導入</v>
      </c>
      <c r="W3" s="141" t="str">
        <f>VLOOKUP($C3,一覧表!$C$3:$W$123,21,FALSE)</f>
        <v>総量目標達成</v>
      </c>
    </row>
    <row r="4" spans="1:23" ht="54" customHeight="1">
      <c r="A4" s="5"/>
      <c r="B4" s="6">
        <v>2</v>
      </c>
      <c r="C4" s="118" t="s">
        <v>114</v>
      </c>
      <c r="D4" s="8" t="str">
        <f>VLOOKUP($C4,一覧表!$C$3:$W$123,2,FALSE)</f>
        <v>859-3806</v>
      </c>
      <c r="E4" s="7" t="str">
        <f>VLOOKUP($C4,一覧表!$C$3:$W$123,3,FALSE)</f>
        <v>東彼杵郡東彼杵町三根郷８９３－１</v>
      </c>
      <c r="F4" s="7">
        <f>VLOOKUP($C4,一覧表!$C$3:$W$123,4,FALSE)</f>
        <v>0</v>
      </c>
      <c r="G4" s="7">
        <f>VLOOKUP($C4,一覧表!$C$3:$W$123,5,FALSE)</f>
        <v>0</v>
      </c>
      <c r="H4" s="7">
        <f>VLOOKUP($C4,一覧表!$C$3:$W$123,6,FALSE)</f>
        <v>0</v>
      </c>
      <c r="I4" s="7">
        <f>VLOOKUP($C4,一覧表!$C$3:$W$123,7,FALSE)</f>
        <v>78</v>
      </c>
      <c r="J4" s="7" t="str">
        <f>VLOOKUP($C4,一覧表!$C$3:$W$123,8,FALSE)</f>
        <v>ホテル・病院へリネン用品を提供</v>
      </c>
      <c r="K4" s="7" t="str">
        <f>VLOOKUP($C4,一覧表!$C$3:$W$123,9,FALSE)</f>
        <v>R2～R4</v>
      </c>
      <c r="L4" s="15" t="str">
        <f>VLOOKUP($C4,一覧表!$C$3:$W$123,10,FALSE)</f>
        <v>-</v>
      </c>
      <c r="M4" s="15" t="str">
        <f>VLOOKUP($C4,一覧表!$C$3:$W$123,11,FALSE)</f>
        <v>-</v>
      </c>
      <c r="N4" s="27" t="str">
        <f>VLOOKUP($C4,一覧表!$C$3:$W$123,12,FALSE)</f>
        <v>-</v>
      </c>
      <c r="O4" s="15" t="str">
        <f>VLOOKUP($C4,一覧表!$C$3:$W$123,13,FALSE)</f>
        <v>-</v>
      </c>
      <c r="P4" s="27" t="str">
        <f>VLOOKUP($C4,一覧表!$C$3:$W$123,14,FALSE)</f>
        <v>-</v>
      </c>
      <c r="Q4" s="7">
        <f>VLOOKUP($C4,一覧表!$C$3:$W$123,15,FALSE)</f>
        <v>0.20200000000000001</v>
      </c>
      <c r="R4" s="7">
        <f>VLOOKUP($C4,一覧表!$C$3:$W$123,16,FALSE)</f>
        <v>0.2</v>
      </c>
      <c r="S4" s="27">
        <f>VLOOKUP($C4,一覧表!$C$3:$W$123,17,FALSE)</f>
        <v>9.9009900990099098E-3</v>
      </c>
      <c r="T4" s="7">
        <f>VLOOKUP($C4,一覧表!$C$3:$W$123,18,FALSE)</f>
        <v>0.21360000000000001</v>
      </c>
      <c r="U4" s="27">
        <f>VLOOKUP($C4,一覧表!$C$3:$W$123,19,FALSE)</f>
        <v>-5.7425742574257421E-2</v>
      </c>
      <c r="V4" s="7">
        <f>VLOOKUP($C4,一覧表!$C$3:$W$123,20,FALSE)</f>
        <v>0</v>
      </c>
      <c r="W4" s="141"/>
    </row>
    <row r="5" spans="1:23" ht="54" customHeight="1">
      <c r="A5" s="5"/>
      <c r="B5" s="6">
        <v>3</v>
      </c>
      <c r="C5" s="118" t="s">
        <v>505</v>
      </c>
      <c r="D5" s="8" t="str">
        <f>VLOOKUP($C5,一覧表!$C$3:$W$123,2,FALSE)</f>
        <v>852-8001</v>
      </c>
      <c r="E5" s="7" t="str">
        <f>VLOOKUP($C5,一覧表!$C$3:$W$123,3,FALSE)</f>
        <v>長崎市稲佐町２－２</v>
      </c>
      <c r="F5" s="7" t="str">
        <f>VLOOKUP($C5,一覧表!$C$3:$W$123,4,FALSE)</f>
        <v>冠婚葬祭場ほか</v>
      </c>
      <c r="G5" s="7">
        <f>VLOOKUP($C5,一覧表!$C$3:$W$123,5,FALSE)</f>
        <v>0</v>
      </c>
      <c r="H5" s="7">
        <f>VLOOKUP($C5,一覧表!$C$3:$W$123,6,FALSE)</f>
        <v>0</v>
      </c>
      <c r="I5" s="7">
        <f>VLOOKUP($C5,一覧表!$C$3:$W$123,7,FALSE)</f>
        <v>79</v>
      </c>
      <c r="J5" s="7" t="str">
        <f>VLOOKUP($C5,一覧表!$C$3:$W$123,8,FALSE)</f>
        <v>冠婚葬祭サービス</v>
      </c>
      <c r="K5" s="7" t="str">
        <f>VLOOKUP($C5,一覧表!$C$3:$W$123,9,FALSE)</f>
        <v>R2～R4</v>
      </c>
      <c r="L5" s="15">
        <f>VLOOKUP($C5,一覧表!$C$3:$W$123,10,FALSE)</f>
        <v>8025</v>
      </c>
      <c r="M5" s="15">
        <f>VLOOKUP($C5,一覧表!$C$3:$W$123,11,FALSE)</f>
        <v>7784</v>
      </c>
      <c r="N5" s="27">
        <f>VLOOKUP($C5,一覧表!$C$3:$W$123,12,FALSE)</f>
        <v>3.0031152647975078E-2</v>
      </c>
      <c r="O5" s="15">
        <f>VLOOKUP($C5,一覧表!$C$3:$W$123,13,FALSE)</f>
        <v>8173</v>
      </c>
      <c r="P5" s="27">
        <f>VLOOKUP($C5,一覧表!$C$3:$W$123,14,FALSE)</f>
        <v>-1.8442367601246106E-2</v>
      </c>
      <c r="Q5" s="7" t="str">
        <f>VLOOKUP($C5,一覧表!$C$3:$W$123,15,FALSE)</f>
        <v>-</v>
      </c>
      <c r="R5" s="7" t="str">
        <f>VLOOKUP($C5,一覧表!$C$3:$W$123,16,FALSE)</f>
        <v>-</v>
      </c>
      <c r="S5" s="27" t="str">
        <f>VLOOKUP($C5,一覧表!$C$3:$W$123,17,FALSE)</f>
        <v>-</v>
      </c>
      <c r="T5" s="7" t="str">
        <f>VLOOKUP($C5,一覧表!$C$3:$W$123,18,FALSE)</f>
        <v>-</v>
      </c>
      <c r="U5" s="27" t="str">
        <f>VLOOKUP($C5,一覧表!$C$3:$W$123,19,FALSE)</f>
        <v>-</v>
      </c>
      <c r="V5" s="7" t="str">
        <f>VLOOKUP($C5,一覧表!$C$3:$W$123,20,FALSE)</f>
        <v>①新規店舗及び合併にて店舗数増加の中、収益を考えた閉店や新規デマンド設置等で消費削減に努めた</v>
      </c>
      <c r="W5" s="141"/>
    </row>
    <row r="6" spans="1:23" ht="54" customHeight="1">
      <c r="A6" s="5"/>
      <c r="B6" s="6">
        <v>4</v>
      </c>
      <c r="C6" s="118" t="s">
        <v>481</v>
      </c>
      <c r="D6" s="8" t="str">
        <f>VLOOKUP($C6,一覧表!$C$3:$W$123,2,FALSE)</f>
        <v>838-0143</v>
      </c>
      <c r="E6" s="7" t="str">
        <f>VLOOKUP($C6,一覧表!$C$3:$W$123,3,FALSE)</f>
        <v>福岡県小郡市小板井４９８－１　天蓋会館３F</v>
      </c>
      <c r="F6" s="7" t="str">
        <f>VLOOKUP($C6,一覧表!$C$3:$W$123,4,FALSE)</f>
        <v>フェスタ</v>
      </c>
      <c r="G6" s="7">
        <f>VLOOKUP($C6,一覧表!$C$3:$W$123,5,FALSE)</f>
        <v>0</v>
      </c>
      <c r="H6" s="7" t="str">
        <f>VLOOKUP($C6,一覧表!$C$3:$W$123,6,FALSE)</f>
        <v>（８店舗）</v>
      </c>
      <c r="I6" s="7">
        <f>VLOOKUP($C6,一覧表!$C$3:$W$123,7,FALSE)</f>
        <v>80</v>
      </c>
      <c r="J6" s="7" t="str">
        <f>VLOOKUP($C6,一覧表!$C$3:$W$123,8,FALSE)</f>
        <v>九州を中心に15店舗（長崎県内８店舗）の遊技場を運営</v>
      </c>
      <c r="K6" s="7" t="str">
        <f>VLOOKUP($C6,一覧表!$C$3:$W$123,9,FALSE)</f>
        <v>R2～R4</v>
      </c>
      <c r="L6" s="15">
        <f>VLOOKUP($C6,一覧表!$C$3:$W$123,10,FALSE)</f>
        <v>3103.37</v>
      </c>
      <c r="M6" s="15">
        <f>VLOOKUP($C6,一覧表!$C$3:$W$123,11,FALSE)</f>
        <v>3010.27</v>
      </c>
      <c r="N6" s="27">
        <f>VLOOKUP($C6,一覧表!$C$3:$W$123,12,FALSE)</f>
        <v>2.9999645546615425E-2</v>
      </c>
      <c r="O6" s="15">
        <f>VLOOKUP($C6,一覧表!$C$3:$W$123,13,FALSE)</f>
        <v>3142.21</v>
      </c>
      <c r="P6" s="27">
        <f>VLOOKUP($C6,一覧表!$C$3:$W$123,14,FALSE)</f>
        <v>-1.2515426777986558E-2</v>
      </c>
      <c r="Q6" s="7" t="str">
        <f>VLOOKUP($C6,一覧表!$C$3:$W$123,15,FALSE)</f>
        <v>-</v>
      </c>
      <c r="R6" s="7" t="str">
        <f>VLOOKUP($C6,一覧表!$C$3:$W$123,16,FALSE)</f>
        <v>-</v>
      </c>
      <c r="S6" s="27" t="str">
        <f>VLOOKUP($C6,一覧表!$C$3:$W$123,17,FALSE)</f>
        <v>-</v>
      </c>
      <c r="T6" s="7" t="str">
        <f>VLOOKUP($C6,一覧表!$C$3:$W$123,18,FALSE)</f>
        <v>-</v>
      </c>
      <c r="U6" s="27" t="str">
        <f>VLOOKUP($C6,一覧表!$C$3:$W$123,19,FALSE)</f>
        <v>-</v>
      </c>
      <c r="V6" s="7" t="str">
        <f>VLOOKUP($C6,一覧表!$C$3:$W$123,20,FALSE)</f>
        <v>①デマンド監視装置有効利用　②省エネ器具への切替　③空調機運転時間の適正化　④空調室内機の洗浄</v>
      </c>
      <c r="W6" s="141"/>
    </row>
    <row r="7" spans="1:23" ht="54" customHeight="1">
      <c r="A7" s="5"/>
      <c r="B7" s="6">
        <v>5</v>
      </c>
      <c r="C7" s="118" t="s">
        <v>858</v>
      </c>
      <c r="D7" s="8" t="str">
        <f>VLOOKUP($C7,一覧表!$C$3:$W$123,2,FALSE)</f>
        <v>851-2106</v>
      </c>
      <c r="E7" s="7" t="str">
        <f>VLOOKUP($C7,一覧表!$C$3:$W$123,3,FALSE)</f>
        <v>西彼杵郡時津町左底郷１６５０－４</v>
      </c>
      <c r="F7" s="7" t="str">
        <f>VLOOKUP($C7,一覧表!$C$3:$W$123,4,FALSE)</f>
        <v>まるみつ　ほか</v>
      </c>
      <c r="G7" s="7">
        <f>VLOOKUP($C7,一覧表!$C$3:$W$123,5,FALSE)</f>
        <v>0</v>
      </c>
      <c r="H7" s="7" t="str">
        <f>VLOOKUP($C7,一覧表!$C$3:$W$123,6,FALSE)</f>
        <v>（パチンコ16店舗、コンビニ、飲食、貸事務所、倉庫ほか）</v>
      </c>
      <c r="I7" s="7">
        <f>VLOOKUP($C7,一覧表!$C$3:$W$123,7,FALSE)</f>
        <v>80</v>
      </c>
      <c r="J7" s="7" t="str">
        <f>VLOOKUP($C7,一覧表!$C$3:$W$123,8,FALSE)</f>
        <v>パチンコほか</v>
      </c>
      <c r="K7" s="7" t="str">
        <f>VLOOKUP($C7,一覧表!$C$3:$W$123,9,FALSE)</f>
        <v>R2～R4</v>
      </c>
      <c r="L7" s="15">
        <f>VLOOKUP($C7,一覧表!$C$3:$W$123,10,FALSE)</f>
        <v>4178</v>
      </c>
      <c r="M7" s="15">
        <f>VLOOKUP($C7,一覧表!$C$3:$W$123,11,FALSE)</f>
        <v>4053</v>
      </c>
      <c r="N7" s="27">
        <f>VLOOKUP($C7,一覧表!$C$3:$W$123,12,FALSE)</f>
        <v>2.9918621349928197E-2</v>
      </c>
      <c r="O7" s="15">
        <f>VLOOKUP($C7,一覧表!$C$3:$W$123,13,FALSE)</f>
        <v>4178</v>
      </c>
      <c r="P7" s="27">
        <f>VLOOKUP($C7,一覧表!$C$3:$W$123,14,FALSE)</f>
        <v>0</v>
      </c>
      <c r="Q7" s="7" t="str">
        <f>VLOOKUP($C7,一覧表!$C$3:$W$123,15,FALSE)</f>
        <v>-</v>
      </c>
      <c r="R7" s="7" t="str">
        <f>VLOOKUP($C7,一覧表!$C$3:$W$123,16,FALSE)</f>
        <v>-</v>
      </c>
      <c r="S7" s="27" t="str">
        <f>VLOOKUP($C7,一覧表!$C$3:$W$123,17,FALSE)</f>
        <v>-</v>
      </c>
      <c r="T7" s="7" t="str">
        <f>VLOOKUP($C7,一覧表!$C$3:$W$123,18,FALSE)</f>
        <v>-</v>
      </c>
      <c r="U7" s="27" t="str">
        <f>VLOOKUP($C7,一覧表!$C$3:$W$123,19,FALSE)</f>
        <v>-</v>
      </c>
      <c r="V7" s="7" t="str">
        <f>VLOOKUP($C7,一覧表!$C$3:$W$123,20,FALSE)</f>
        <v>省エネ意識付け</v>
      </c>
      <c r="W7" s="141"/>
    </row>
    <row r="8" spans="1:23" ht="35.25" customHeight="1">
      <c r="A8" s="5"/>
      <c r="B8" s="202" t="s">
        <v>317</v>
      </c>
      <c r="C8" s="202"/>
      <c r="D8" s="202"/>
      <c r="E8" s="202"/>
      <c r="F8" s="202"/>
      <c r="G8" s="202"/>
      <c r="H8" s="202"/>
      <c r="I8" s="202"/>
      <c r="J8" s="202"/>
      <c r="K8" s="25"/>
      <c r="L8" s="154">
        <f>SUM(L3:L7)</f>
        <v>33815.369999999995</v>
      </c>
      <c r="M8" s="99">
        <f>SUM(M3:M7)</f>
        <v>32801.270000000004</v>
      </c>
      <c r="N8" s="10">
        <f>+(L8-M8)/L8</f>
        <v>2.9989321423955776E-2</v>
      </c>
      <c r="O8" s="154">
        <f>SUM(O3:O7)</f>
        <v>30636.21</v>
      </c>
      <c r="P8" s="11">
        <f>+(L8-O8)/L8</f>
        <v>9.4015236266821761E-2</v>
      </c>
      <c r="Q8" s="23"/>
      <c r="R8" s="23"/>
      <c r="S8" s="19"/>
      <c r="T8" s="26"/>
      <c r="U8" s="27"/>
      <c r="V8" s="142"/>
    </row>
    <row r="9" spans="1:23" ht="50.25" customHeight="1">
      <c r="A9" s="5"/>
    </row>
    <row r="10" spans="1:23" ht="35.25" customHeight="1">
      <c r="A10" s="5"/>
    </row>
    <row r="11" spans="1:23" ht="50.25" customHeight="1">
      <c r="A11" s="5"/>
      <c r="T11" s="31"/>
    </row>
    <row r="12" spans="1:23" ht="36.75" customHeight="1">
      <c r="A12" s="5"/>
      <c r="T12" s="31"/>
    </row>
    <row r="13" spans="1:23" ht="35.25" customHeight="1">
      <c r="A13" s="5"/>
      <c r="T13" s="31"/>
    </row>
    <row r="14" spans="1:23" ht="35.25" customHeight="1">
      <c r="A14" s="5"/>
    </row>
    <row r="15" spans="1:23" ht="35.25" customHeight="1">
      <c r="A15" s="5"/>
    </row>
    <row r="16" spans="1:23" ht="35.25" customHeight="1">
      <c r="A16" s="5"/>
    </row>
    <row r="17" spans="1:29">
      <c r="A17" s="5"/>
    </row>
    <row r="18" spans="1:29" ht="23.25" customHeight="1">
      <c r="A18" s="5"/>
    </row>
    <row r="19" spans="1:29" s="14" customFormat="1">
      <c r="A19" s="5"/>
      <c r="B19" s="28"/>
      <c r="C19" s="29"/>
      <c r="D19" s="1"/>
      <c r="E19" s="29"/>
      <c r="F19"/>
      <c r="G19"/>
      <c r="H19"/>
      <c r="I19"/>
      <c r="J19" s="30"/>
      <c r="K19"/>
      <c r="L19"/>
      <c r="M19"/>
      <c r="N19"/>
      <c r="O19"/>
      <c r="P19"/>
      <c r="Q19"/>
      <c r="R19"/>
      <c r="S19" s="31"/>
      <c r="T19"/>
      <c r="U19"/>
      <c r="V19" s="29"/>
    </row>
    <row r="20" spans="1:29" ht="21" customHeight="1">
      <c r="A20" s="5"/>
    </row>
    <row r="21" spans="1:29" ht="58.5" customHeight="1">
      <c r="A21" s="5"/>
    </row>
    <row r="22" spans="1:29" ht="41.25" customHeight="1">
      <c r="A22" s="5"/>
    </row>
    <row r="23" spans="1:29" ht="36.75" customHeight="1">
      <c r="A23" s="5"/>
    </row>
    <row r="24" spans="1:29" ht="33" customHeight="1">
      <c r="A24" s="5"/>
    </row>
    <row r="25" spans="1:29" ht="41.25" customHeight="1">
      <c r="A25" s="5"/>
    </row>
    <row r="26" spans="1:29">
      <c r="A26" s="5"/>
    </row>
    <row r="27" spans="1:29" ht="27.75" customHeight="1">
      <c r="A27" s="5"/>
    </row>
    <row r="28" spans="1:29" ht="41.25" customHeight="1">
      <c r="A28" s="5"/>
    </row>
    <row r="29" spans="1:29">
      <c r="A29" s="5"/>
    </row>
    <row r="30" spans="1:29" ht="39" customHeight="1">
      <c r="A30" s="5"/>
    </row>
    <row r="31" spans="1:29" ht="39" customHeight="1">
      <c r="A31" s="5"/>
      <c r="W31" s="14"/>
      <c r="X31" s="14"/>
      <c r="Y31" s="14"/>
      <c r="Z31" s="14"/>
      <c r="AA31" s="14"/>
      <c r="AB31" s="14"/>
      <c r="AC31" s="14"/>
    </row>
    <row r="32" spans="1:29" ht="48.75" customHeight="1">
      <c r="A32" s="5"/>
    </row>
    <row r="33" spans="1:29" ht="50.25" customHeight="1">
      <c r="A33" s="5"/>
    </row>
    <row r="34" spans="1:29" ht="34.5" customHeight="1">
      <c r="A34" s="5"/>
    </row>
    <row r="35" spans="1:29" ht="36.75" customHeight="1">
      <c r="A35" s="5"/>
    </row>
    <row r="36" spans="1:29" ht="36.75" customHeight="1">
      <c r="A36" s="5"/>
    </row>
    <row r="37" spans="1:29">
      <c r="A37" s="5"/>
      <c r="W37" s="14"/>
      <c r="X37" s="14"/>
      <c r="Y37" s="14"/>
      <c r="Z37" s="14"/>
      <c r="AA37" s="14"/>
      <c r="AB37" s="14"/>
      <c r="AC37" s="14"/>
    </row>
    <row r="38" spans="1:29" ht="30.75" customHeight="1">
      <c r="A38" s="5"/>
    </row>
    <row r="39" spans="1:29" s="14" customFormat="1" ht="23.25" customHeight="1">
      <c r="A39" s="18"/>
      <c r="B39" s="28"/>
      <c r="C39" s="29"/>
      <c r="D39" s="1"/>
      <c r="E39" s="29"/>
      <c r="F39"/>
      <c r="G39"/>
      <c r="H39"/>
      <c r="I39"/>
      <c r="J39" s="30"/>
      <c r="K39"/>
      <c r="L39"/>
      <c r="M39"/>
      <c r="N39"/>
      <c r="O39"/>
      <c r="P39"/>
      <c r="Q39"/>
      <c r="R39"/>
      <c r="S39" s="31"/>
      <c r="T39"/>
      <c r="U39"/>
      <c r="V39" s="29"/>
    </row>
    <row r="40" spans="1:29" ht="41.25" customHeight="1">
      <c r="A40" s="5"/>
      <c r="W40" s="14"/>
      <c r="X40" s="14"/>
      <c r="Y40" s="14"/>
      <c r="Z40" s="14"/>
      <c r="AA40" s="14"/>
      <c r="AB40" s="14"/>
      <c r="AC40" s="14"/>
    </row>
    <row r="41" spans="1:29" ht="27" customHeight="1">
      <c r="A41" s="5"/>
    </row>
    <row r="42" spans="1:29" ht="33" customHeight="1">
      <c r="A42" s="5"/>
    </row>
    <row r="43" spans="1:29">
      <c r="A43" s="5"/>
    </row>
    <row r="44" spans="1:29">
      <c r="A44" s="5"/>
    </row>
    <row r="45" spans="1:29" ht="24.75" customHeight="1">
      <c r="A45" s="5"/>
    </row>
    <row r="46" spans="1:29">
      <c r="A46" s="5"/>
    </row>
    <row r="47" spans="1:29">
      <c r="A47" s="5"/>
    </row>
    <row r="48" spans="1:29" ht="29.25" customHeight="1">
      <c r="A48" s="5"/>
    </row>
    <row r="49" spans="1:29" ht="36.75" customHeight="1">
      <c r="A49" s="5"/>
    </row>
    <row r="50" spans="1:29" ht="39" customHeight="1">
      <c r="A50" s="5"/>
    </row>
    <row r="51" spans="1:29" ht="48" customHeight="1">
      <c r="A51" s="5"/>
    </row>
    <row r="52" spans="1:29" ht="34.5" customHeight="1">
      <c r="A52" s="5"/>
    </row>
    <row r="53" spans="1:29">
      <c r="A53" s="5"/>
    </row>
    <row r="54" spans="1:29">
      <c r="A54" s="5"/>
    </row>
    <row r="55" spans="1:29">
      <c r="A55" s="5"/>
    </row>
    <row r="56" spans="1:29">
      <c r="A56" s="5"/>
    </row>
    <row r="57" spans="1:29" ht="34.5" customHeight="1">
      <c r="A57" s="5"/>
    </row>
    <row r="58" spans="1:29" ht="33" customHeight="1">
      <c r="A58" s="5"/>
    </row>
    <row r="59" spans="1:29">
      <c r="A59" s="5"/>
    </row>
    <row r="60" spans="1:29" ht="41.25" customHeight="1">
      <c r="A60" s="18"/>
    </row>
    <row r="61" spans="1:29">
      <c r="A61" s="5"/>
      <c r="W61" s="14"/>
      <c r="X61" s="14"/>
      <c r="Y61" s="14"/>
      <c r="Z61" s="14"/>
      <c r="AA61" s="14"/>
      <c r="AB61" s="14"/>
      <c r="AC61" s="14"/>
    </row>
    <row r="62" spans="1:29" ht="33" customHeight="1"/>
    <row r="63" spans="1:29" ht="44.25" customHeight="1">
      <c r="A63" s="5"/>
    </row>
    <row r="64" spans="1:29" ht="27.75" customHeight="1">
      <c r="A64" s="5"/>
    </row>
    <row r="65" spans="1:1" ht="27" customHeight="1">
      <c r="A65" s="5"/>
    </row>
    <row r="67" spans="1:1" ht="39" customHeight="1">
      <c r="A67" s="5"/>
    </row>
    <row r="68" spans="1:1" ht="37.5" customHeight="1">
      <c r="A68" s="5"/>
    </row>
    <row r="70" spans="1:1">
      <c r="A70" s="5"/>
    </row>
    <row r="71" spans="1:1">
      <c r="A71" s="5"/>
    </row>
    <row r="72" spans="1:1" ht="39" customHeight="1">
      <c r="A72" s="5"/>
    </row>
    <row r="73" spans="1:1" ht="36.75" customHeight="1">
      <c r="A73" s="5"/>
    </row>
    <row r="74" spans="1:1" ht="21.75" customHeight="1">
      <c r="A74" s="18"/>
    </row>
    <row r="75" spans="1:1">
      <c r="A75" s="5"/>
    </row>
    <row r="76" spans="1:1" ht="36.75" customHeight="1"/>
    <row r="77" spans="1:1" ht="39" customHeight="1">
      <c r="A77" s="5"/>
    </row>
    <row r="78" spans="1:1" ht="56.25" customHeight="1">
      <c r="A78" s="5"/>
    </row>
    <row r="80" spans="1:1" ht="25.5" customHeight="1">
      <c r="A80" s="5"/>
    </row>
    <row r="81" spans="1:1" ht="63.75" customHeight="1">
      <c r="A81" s="5"/>
    </row>
    <row r="82" spans="1:1" ht="34.5" customHeight="1">
      <c r="A82" s="5"/>
    </row>
    <row r="83" spans="1:1">
      <c r="A83" s="5"/>
    </row>
    <row r="84" spans="1:1">
      <c r="A84" s="5"/>
    </row>
    <row r="85" spans="1:1">
      <c r="A85" s="5"/>
    </row>
    <row r="86" spans="1:1" ht="34.5" customHeight="1"/>
    <row r="87" spans="1:1" ht="36.75" customHeight="1">
      <c r="A87" s="5"/>
    </row>
    <row r="88" spans="1:1" ht="19.5" customHeight="1">
      <c r="A88" s="5"/>
    </row>
    <row r="89" spans="1:1" ht="33" customHeight="1">
      <c r="A89" s="5"/>
    </row>
    <row r="90" spans="1:1" ht="42.75" customHeight="1">
      <c r="A90" s="5"/>
    </row>
    <row r="91" spans="1:1">
      <c r="A91" s="5"/>
    </row>
    <row r="92" spans="1:1">
      <c r="A92" s="5"/>
    </row>
    <row r="93" spans="1:1">
      <c r="A93" s="5"/>
    </row>
    <row r="94" spans="1:1" ht="68.25" customHeight="1"/>
  </sheetData>
  <autoFilter ref="B1:V8" xr:uid="{00000000-0009-0000-0000-000008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A4:AC7">
    <sortCondition ref="I4:I7"/>
  </sortState>
  <mergeCells count="11">
    <mergeCell ref="K1:K2"/>
    <mergeCell ref="L1:P1"/>
    <mergeCell ref="Q1:U1"/>
    <mergeCell ref="V1:V2"/>
    <mergeCell ref="B8:J8"/>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&amp;L□温室効果ガス排出削減状況（令和２年度）&amp;R&amp;10&amp;A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29</vt:i4>
      </vt:variant>
    </vt:vector>
  </HeadingPairs>
  <TitlesOfParts>
    <vt:vector size="53" baseType="lpstr">
      <vt:lpstr>一覧表</vt:lpstr>
      <vt:lpstr>製造</vt:lpstr>
      <vt:lpstr>電気・ガス・熱供給</vt:lpstr>
      <vt:lpstr>運輸・郵便</vt:lpstr>
      <vt:lpstr>情報通信</vt:lpstr>
      <vt:lpstr>卸売・小売</vt:lpstr>
      <vt:lpstr>金融・保険</vt:lpstr>
      <vt:lpstr>宿泊・飲食サービス</vt:lpstr>
      <vt:lpstr>生活関連サービス・娯楽</vt:lpstr>
      <vt:lpstr>教育・学習支援</vt:lpstr>
      <vt:lpstr>医療・福祉</vt:lpstr>
      <vt:lpstr>複合サービス</vt:lpstr>
      <vt:lpstr>公務</vt:lpstr>
      <vt:lpstr>その他</vt:lpstr>
      <vt:lpstr>マルキョウ</vt:lpstr>
      <vt:lpstr>病院企業団</vt:lpstr>
      <vt:lpstr>ソニー</vt:lpstr>
      <vt:lpstr>九州スチールｾﾝﾀｰ</vt:lpstr>
      <vt:lpstr>電源開発</vt:lpstr>
      <vt:lpstr>日本遠洋旋網</vt:lpstr>
      <vt:lpstr>長崎大学</vt:lpstr>
      <vt:lpstr>日本赤十字社</vt:lpstr>
      <vt:lpstr>九電</vt:lpstr>
      <vt:lpstr>九電送配電</vt:lpstr>
      <vt:lpstr>その他!Print_Area</vt:lpstr>
      <vt:lpstr>医療・福祉!Print_Area</vt:lpstr>
      <vt:lpstr>一覧表!Print_Area</vt:lpstr>
      <vt:lpstr>運輸・郵便!Print_Area</vt:lpstr>
      <vt:lpstr>卸売・小売!Print_Area</vt:lpstr>
      <vt:lpstr>教育・学習支援!Print_Area</vt:lpstr>
      <vt:lpstr>金融・保険!Print_Area</vt:lpstr>
      <vt:lpstr>九電!Print_Area</vt:lpstr>
      <vt:lpstr>公務!Print_Area</vt:lpstr>
      <vt:lpstr>宿泊・飲食サービス!Print_Area</vt:lpstr>
      <vt:lpstr>情報通信!Print_Area</vt:lpstr>
      <vt:lpstr>生活関連サービス・娯楽!Print_Area</vt:lpstr>
      <vt:lpstr>製造!Print_Area</vt:lpstr>
      <vt:lpstr>電気・ガス・熱供給!Print_Area</vt:lpstr>
      <vt:lpstr>複合サービス!Print_Area</vt:lpstr>
      <vt:lpstr>その他!Print_Titles</vt:lpstr>
      <vt:lpstr>医療・福祉!Print_Titles</vt:lpstr>
      <vt:lpstr>一覧表!Print_Titles</vt:lpstr>
      <vt:lpstr>運輸・郵便!Print_Titles</vt:lpstr>
      <vt:lpstr>卸売・小売!Print_Titles</vt:lpstr>
      <vt:lpstr>教育・学習支援!Print_Titles</vt:lpstr>
      <vt:lpstr>金融・保険!Print_Titles</vt:lpstr>
      <vt:lpstr>公務!Print_Titles</vt:lpstr>
      <vt:lpstr>宿泊・飲食サービス!Print_Titles</vt:lpstr>
      <vt:lpstr>情報通信!Print_Titles</vt:lpstr>
      <vt:lpstr>生活関連サービス・娯楽!Print_Titles</vt:lpstr>
      <vt:lpstr>製造!Print_Titles</vt:lpstr>
      <vt:lpstr>電気・ガス・熱供給!Print_Titles</vt:lpstr>
      <vt:lpstr>複合サービス!Print_Titles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晶子</dc:creator>
  <cp:lastModifiedBy>野田 菜々恵</cp:lastModifiedBy>
  <cp:lastPrinted>2022-02-21T08:48:40Z</cp:lastPrinted>
  <dcterms:created xsi:type="dcterms:W3CDTF">2016-11-21T06:11:56Z</dcterms:created>
  <dcterms:modified xsi:type="dcterms:W3CDTF">2026-01-09T05:55:12Z</dcterms:modified>
</cp:coreProperties>
</file>