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HP\"/>
    </mc:Choice>
  </mc:AlternateContent>
  <xr:revisionPtr revIDLastSave="0" documentId="13_ncr:1_{F5C160B4-5721-4D87-B956-72794B8FA7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表1-1" sheetId="3" r:id="rId1"/>
    <sheet name="表1-2 " sheetId="4" r:id="rId2"/>
  </sheets>
  <definedNames>
    <definedName name="_xlnm.Print_Area" localSheetId="0">'表1-1'!$A$1:$AA$77</definedName>
    <definedName name="_xlnm.Print_Area" localSheetId="1">'表1-2 '!$A$1:$AC$33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8" i="4" l="1"/>
  <c r="U27" i="4"/>
  <c r="T28" i="4"/>
  <c r="T27" i="4"/>
  <c r="S27" i="4"/>
  <c r="R27" i="4"/>
  <c r="Q28" i="4"/>
  <c r="Q27" i="4"/>
  <c r="K28" i="4"/>
  <c r="K27" i="4"/>
  <c r="L28" i="4"/>
  <c r="L27" i="4"/>
  <c r="I28" i="4"/>
  <c r="I27" i="4"/>
  <c r="H28" i="4"/>
  <c r="H27" i="4"/>
  <c r="G28" i="4"/>
  <c r="G27" i="4"/>
  <c r="T29" i="3"/>
  <c r="R30" i="3"/>
  <c r="R29" i="3"/>
  <c r="Q30" i="3"/>
  <c r="Q29" i="3"/>
  <c r="J28" i="4" l="1"/>
  <c r="J27" i="4"/>
  <c r="V30" i="3" l="1"/>
  <c r="V29" i="3"/>
  <c r="S29" i="3" l="1"/>
  <c r="P30" i="3" l="1"/>
  <c r="P29" i="3"/>
  <c r="V28" i="4" l="1"/>
  <c r="W27" i="4"/>
  <c r="V27" i="4"/>
  <c r="U30" i="3"/>
  <c r="T30" i="3"/>
  <c r="S30" i="3"/>
  <c r="O30" i="3"/>
  <c r="N30" i="3"/>
  <c r="M30" i="3"/>
  <c r="L30" i="3"/>
  <c r="K30" i="3"/>
  <c r="J30" i="3"/>
  <c r="I30" i="3"/>
  <c r="H30" i="3"/>
  <c r="G30" i="3"/>
  <c r="U29" i="3"/>
  <c r="O29" i="3"/>
  <c r="N29" i="3"/>
  <c r="M29" i="3"/>
  <c r="L29" i="3"/>
  <c r="K29" i="3"/>
  <c r="J29" i="3"/>
  <c r="I29" i="3"/>
  <c r="H29" i="3"/>
  <c r="G29" i="3"/>
</calcChain>
</file>

<file path=xl/sharedStrings.xml><?xml version="1.0" encoding="utf-8"?>
<sst xmlns="http://schemas.openxmlformats.org/spreadsheetml/2006/main" count="541" uniqueCount="358">
  <si>
    <t>【指標】</t>
    <rPh sb="1" eb="3">
      <t>シヒョウ</t>
    </rPh>
    <phoneticPr fontId="1"/>
  </si>
  <si>
    <t>　５．大型小売店販売額の前年同月比は、同一店舗比較である。</t>
    <phoneticPr fontId="1"/>
  </si>
  <si>
    <t xml:space="preserve">  ６．常用雇用指数、賃金指数、鉱工業生産指数は２ヶ月遅れ。   </t>
    <phoneticPr fontId="1"/>
  </si>
  <si>
    <t>　注）１．推計人口は、H27年国勢調査による人口を基準。H27年11月以前は、遡及補間補正。</t>
    <phoneticPr fontId="1"/>
  </si>
  <si>
    <t xml:space="preserve">        　また、季節調整済指数はｘ-12-ARIMAを採用。</t>
    <phoneticPr fontId="1"/>
  </si>
  <si>
    <t>　    ２．常用雇用指数・賃金指数は従業者規模30人以上の事業所。 ３．賃金指数は現金給与総額。</t>
    <phoneticPr fontId="1"/>
  </si>
  <si>
    <t xml:space="preserve"> 　 　４．鉱工業生産指数は年平均及び前年同月比は原指数による。</t>
    <phoneticPr fontId="1"/>
  </si>
  <si>
    <t>　６．国内銀行銀行勘定、手形交換高は、１ヶ月遅れ。</t>
    <phoneticPr fontId="1"/>
  </si>
  <si>
    <t xml:space="preserve">  ７．使用電力量は、平成28年4月より電力自由化に伴い、３ヶ月遅れ。</t>
    <phoneticPr fontId="1"/>
  </si>
  <si>
    <t>推計人口</t>
    <phoneticPr fontId="1"/>
  </si>
  <si>
    <t>(月は月初､年</t>
    <phoneticPr fontId="1"/>
  </si>
  <si>
    <t xml:space="preserve">は10月 1日） </t>
    <phoneticPr fontId="1"/>
  </si>
  <si>
    <t>(人）</t>
    <phoneticPr fontId="1"/>
  </si>
  <si>
    <t>常用雇用指数</t>
    <phoneticPr fontId="1"/>
  </si>
  <si>
    <t>（平成27年=100）</t>
    <phoneticPr fontId="1"/>
  </si>
  <si>
    <t>産業計</t>
    <phoneticPr fontId="1"/>
  </si>
  <si>
    <t>製造業</t>
    <phoneticPr fontId="1"/>
  </si>
  <si>
    <t>賃　金　指　数</t>
    <phoneticPr fontId="1"/>
  </si>
  <si>
    <t>鉱 工 業 生 産 指 数</t>
    <phoneticPr fontId="1"/>
  </si>
  <si>
    <t>産  業　計</t>
    <phoneticPr fontId="1"/>
  </si>
  <si>
    <t>名 目</t>
    <phoneticPr fontId="1"/>
  </si>
  <si>
    <t>実 質</t>
    <phoneticPr fontId="1"/>
  </si>
  <si>
    <t>（ 季 節 調 整 済 ）</t>
    <phoneticPr fontId="1"/>
  </si>
  <si>
    <t>総　合</t>
    <phoneticPr fontId="1"/>
  </si>
  <si>
    <t>鉱　業</t>
    <phoneticPr fontId="1"/>
  </si>
  <si>
    <t>製 造</t>
    <phoneticPr fontId="1"/>
  </si>
  <si>
    <t>工 業</t>
    <phoneticPr fontId="1"/>
  </si>
  <si>
    <t>大型小売</t>
    <phoneticPr fontId="1"/>
  </si>
  <si>
    <t xml:space="preserve">店販売額 </t>
    <phoneticPr fontId="1"/>
  </si>
  <si>
    <t>(百貨店</t>
    <phoneticPr fontId="1"/>
  </si>
  <si>
    <t>+ｽｰﾊﾟｰ)</t>
    <phoneticPr fontId="1"/>
  </si>
  <si>
    <t>(百万円)</t>
    <phoneticPr fontId="1"/>
  </si>
  <si>
    <t>輸  出</t>
    <phoneticPr fontId="1"/>
  </si>
  <si>
    <t xml:space="preserve">輸  入 </t>
    <phoneticPr fontId="1"/>
  </si>
  <si>
    <t xml:space="preserve">預  金 </t>
    <phoneticPr fontId="1"/>
  </si>
  <si>
    <t xml:space="preserve">貸  出 </t>
    <phoneticPr fontId="1"/>
  </si>
  <si>
    <t>消費者</t>
    <phoneticPr fontId="1"/>
  </si>
  <si>
    <t>物　価</t>
    <phoneticPr fontId="1"/>
  </si>
  <si>
    <t>指　数</t>
    <phoneticPr fontId="1"/>
  </si>
  <si>
    <t>(平成27</t>
    <phoneticPr fontId="1"/>
  </si>
  <si>
    <t xml:space="preserve"> 年=100)</t>
    <phoneticPr fontId="1"/>
  </si>
  <si>
    <t xml:space="preserve">(長崎市) </t>
    <phoneticPr fontId="1"/>
  </si>
  <si>
    <t>（千ｋWｈ）</t>
    <phoneticPr fontId="1"/>
  </si>
  <si>
    <t>(千人）</t>
    <rPh sb="1" eb="2">
      <t>セン</t>
    </rPh>
    <phoneticPr fontId="1"/>
  </si>
  <si>
    <t>産業計</t>
    <rPh sb="0" eb="2">
      <t>サンギョウ</t>
    </rPh>
    <rPh sb="2" eb="3">
      <t>ケイ</t>
    </rPh>
    <phoneticPr fontId="1"/>
  </si>
  <si>
    <t>製造業</t>
    <rPh sb="0" eb="3">
      <t>セイゾウギョウ</t>
    </rPh>
    <phoneticPr fontId="1"/>
  </si>
  <si>
    <t>鉱工業</t>
    <rPh sb="0" eb="3">
      <t>コウコウギョウ</t>
    </rPh>
    <phoneticPr fontId="1"/>
  </si>
  <si>
    <t>出荷指数</t>
    <rPh sb="0" eb="2">
      <t>シュッカ</t>
    </rPh>
    <rPh sb="2" eb="4">
      <t>シスウ</t>
    </rPh>
    <phoneticPr fontId="1"/>
  </si>
  <si>
    <t>（季節調整済）</t>
    <rPh sb="1" eb="3">
      <t>キセツ</t>
    </rPh>
    <rPh sb="3" eb="5">
      <t>チョウセイ</t>
    </rPh>
    <rPh sb="5" eb="6">
      <t>ズミ</t>
    </rPh>
    <phoneticPr fontId="1"/>
  </si>
  <si>
    <t>(億円)</t>
    <rPh sb="1" eb="2">
      <t>オク</t>
    </rPh>
    <phoneticPr fontId="1"/>
  </si>
  <si>
    <t xml:space="preserve"> 貿    易   </t>
    <phoneticPr fontId="1"/>
  </si>
  <si>
    <t>国内銀行銀行勘定</t>
    <phoneticPr fontId="1"/>
  </si>
  <si>
    <t>　　　　（年月末）</t>
    <phoneticPr fontId="1"/>
  </si>
  <si>
    <t>(十億円)</t>
    <rPh sb="1" eb="2">
      <t>ジュウ</t>
    </rPh>
    <rPh sb="2" eb="3">
      <t>オク</t>
    </rPh>
    <phoneticPr fontId="1"/>
  </si>
  <si>
    <t>国内企業</t>
    <rPh sb="0" eb="2">
      <t>コクナイ</t>
    </rPh>
    <rPh sb="2" eb="4">
      <t>キギョウ</t>
    </rPh>
    <phoneticPr fontId="1"/>
  </si>
  <si>
    <t>物価指数</t>
    <rPh sb="0" eb="2">
      <t>ブッカ</t>
    </rPh>
    <rPh sb="2" eb="4">
      <t>シスウ</t>
    </rPh>
    <phoneticPr fontId="1"/>
  </si>
  <si>
    <t>電力量</t>
    <rPh sb="0" eb="2">
      <t>デンリョク</t>
    </rPh>
    <rPh sb="2" eb="3">
      <t>リョウ</t>
    </rPh>
    <phoneticPr fontId="1"/>
  </si>
  <si>
    <t>（電気事業用）</t>
    <rPh sb="1" eb="3">
      <t>デンキ</t>
    </rPh>
    <rPh sb="3" eb="5">
      <t>ジギョウ</t>
    </rPh>
    <rPh sb="5" eb="6">
      <t>ヨウ</t>
    </rPh>
    <phoneticPr fontId="1"/>
  </si>
  <si>
    <t>※年分は年度計</t>
    <rPh sb="1" eb="3">
      <t>ネンブン</t>
    </rPh>
    <rPh sb="4" eb="6">
      <t>ネンド</t>
    </rPh>
    <rPh sb="6" eb="7">
      <t>ケイ</t>
    </rPh>
    <phoneticPr fontId="1"/>
  </si>
  <si>
    <t>県　　　　　統　　　　　計　　　　　課</t>
    <rPh sb="0" eb="1">
      <t>ケン</t>
    </rPh>
    <rPh sb="6" eb="7">
      <t>オサム</t>
    </rPh>
    <rPh sb="12" eb="13">
      <t>ケイ</t>
    </rPh>
    <rPh sb="18" eb="19">
      <t>カ</t>
    </rPh>
    <phoneticPr fontId="1"/>
  </si>
  <si>
    <t>経済産業省</t>
    <rPh sb="0" eb="2">
      <t>ケイザイ</t>
    </rPh>
    <rPh sb="2" eb="5">
      <t>サンギョウショウ</t>
    </rPh>
    <phoneticPr fontId="1"/>
  </si>
  <si>
    <t>長崎、門司税関</t>
    <rPh sb="0" eb="2">
      <t>ナガサキ</t>
    </rPh>
    <rPh sb="3" eb="5">
      <t>モジ</t>
    </rPh>
    <rPh sb="5" eb="7">
      <t>ゼイカン</t>
    </rPh>
    <phoneticPr fontId="1"/>
  </si>
  <si>
    <t>日本銀行長崎支店</t>
    <rPh sb="0" eb="2">
      <t>ニホン</t>
    </rPh>
    <rPh sb="2" eb="4">
      <t>ギンコウ</t>
    </rPh>
    <rPh sb="4" eb="6">
      <t>ナガサキ</t>
    </rPh>
    <rPh sb="6" eb="8">
      <t>シテン</t>
    </rPh>
    <phoneticPr fontId="1"/>
  </si>
  <si>
    <t>総務省
統計局</t>
    <rPh sb="0" eb="2">
      <t>ソウム</t>
    </rPh>
    <rPh sb="2" eb="3">
      <t>ショウ</t>
    </rPh>
    <rPh sb="4" eb="7">
      <t>トウケイキョク</t>
    </rPh>
    <phoneticPr fontId="1"/>
  </si>
  <si>
    <t>資　料</t>
    <rPh sb="0" eb="1">
      <t>シ</t>
    </rPh>
    <rPh sb="2" eb="3">
      <t>リョウ</t>
    </rPh>
    <phoneticPr fontId="1"/>
  </si>
  <si>
    <t>厚　　生　　労　　働　　省</t>
    <rPh sb="0" eb="1">
      <t>アツシ</t>
    </rPh>
    <rPh sb="3" eb="4">
      <t>ショウ</t>
    </rPh>
    <rPh sb="6" eb="7">
      <t>ロウ</t>
    </rPh>
    <rPh sb="9" eb="10">
      <t>ハタラキ</t>
    </rPh>
    <rPh sb="12" eb="13">
      <t>ショウ</t>
    </rPh>
    <phoneticPr fontId="1"/>
  </si>
  <si>
    <t>経　　済　　産　　業　　省</t>
    <rPh sb="0" eb="1">
      <t>キョウ</t>
    </rPh>
    <rPh sb="3" eb="4">
      <t>スミ</t>
    </rPh>
    <rPh sb="6" eb="7">
      <t>サン</t>
    </rPh>
    <rPh sb="9" eb="10">
      <t>ギョウ</t>
    </rPh>
    <rPh sb="12" eb="13">
      <t>ショウ</t>
    </rPh>
    <phoneticPr fontId="1"/>
  </si>
  <si>
    <t>財務省関税局</t>
    <rPh sb="0" eb="3">
      <t>ザイムショウ</t>
    </rPh>
    <rPh sb="3" eb="5">
      <t>カンゼイ</t>
    </rPh>
    <rPh sb="5" eb="6">
      <t>キョク</t>
    </rPh>
    <phoneticPr fontId="1"/>
  </si>
  <si>
    <t>日本銀行調査統計局</t>
    <rPh sb="0" eb="2">
      <t>ニホン</t>
    </rPh>
    <rPh sb="2" eb="4">
      <t>ギンコウ</t>
    </rPh>
    <rPh sb="4" eb="6">
      <t>チョウサ</t>
    </rPh>
    <rPh sb="6" eb="9">
      <t>トウケイキョク</t>
    </rPh>
    <phoneticPr fontId="1"/>
  </si>
  <si>
    <t>資源エネルギー庁</t>
    <rPh sb="0" eb="2">
      <t>シゲン</t>
    </rPh>
    <rPh sb="7" eb="8">
      <t>チョウ</t>
    </rPh>
    <phoneticPr fontId="1"/>
  </si>
  <si>
    <t>資　　料</t>
    <rPh sb="0" eb="1">
      <t>シ</t>
    </rPh>
    <rPh sb="3" eb="4">
      <t>リョウ</t>
    </rPh>
    <phoneticPr fontId="1"/>
  </si>
  <si>
    <t xml:space="preserve">  表１－１</t>
  </si>
  <si>
    <t xml:space="preserve"> 長崎県主要経済指標</t>
  </si>
  <si>
    <t xml:space="preserve">　表１－２ </t>
  </si>
  <si>
    <t xml:space="preserve">  全国主要経済指標</t>
  </si>
  <si>
    <t>年　月</t>
    <phoneticPr fontId="1"/>
  </si>
  <si>
    <t>日本銀行
調査統計局</t>
    <rPh sb="0" eb="2">
      <t>ニホン</t>
    </rPh>
    <rPh sb="2" eb="4">
      <t>ギンコウ</t>
    </rPh>
    <rPh sb="5" eb="7">
      <t>チョウサ</t>
    </rPh>
    <rPh sb="7" eb="10">
      <t>トウケイキョク</t>
    </rPh>
    <phoneticPr fontId="1"/>
  </si>
  <si>
    <t>（千万kWh)</t>
    <rPh sb="1" eb="2">
      <t>セン</t>
    </rPh>
    <rPh sb="2" eb="3">
      <t>マン</t>
    </rPh>
    <phoneticPr fontId="1"/>
  </si>
  <si>
    <t>　　　端数処理した。</t>
    <phoneticPr fontId="1"/>
  </si>
  <si>
    <t>　　　 ２．常用雇用指数・賃金指数は従業者規模30人以上の事業所。   ３．賃金指数は現金給与総額。</t>
    <phoneticPr fontId="1"/>
  </si>
  <si>
    <t>　　　 ４．鉱工業生産指数は年平均及び前年同月比は原指数による。</t>
    <phoneticPr fontId="1"/>
  </si>
  <si>
    <t xml:space="preserve"> 　        また、季節調整済指数はｘ-12-ARIMAを採用。</t>
    <phoneticPr fontId="1"/>
  </si>
  <si>
    <t>金融機関別預金貸出残高</t>
    <phoneticPr fontId="1"/>
  </si>
  <si>
    <t>　７．電力販売量は四半期に一度の公表。また、28年4月からの電力自由化に伴い、百万kWh単位報告となり、</t>
    <phoneticPr fontId="1"/>
  </si>
  <si>
    <t>101.0</t>
  </si>
  <si>
    <t>100.8</t>
  </si>
  <si>
    <t>99.8</t>
  </si>
  <si>
    <t>100.2</t>
  </si>
  <si>
    <t>1,353,550</t>
  </si>
  <si>
    <t>101.5</t>
  </si>
  <si>
    <t>99.1</t>
  </si>
  <si>
    <t>96.3</t>
  </si>
  <si>
    <t>80.5</t>
  </si>
  <si>
    <t>106,307</t>
  </si>
  <si>
    <t>321,334</t>
  </si>
  <si>
    <t>187,709</t>
  </si>
  <si>
    <t>6,440,653</t>
  </si>
  <si>
    <t>3,499,810</t>
  </si>
  <si>
    <t>554,794</t>
  </si>
  <si>
    <t>100.6</t>
  </si>
  <si>
    <t>7,088,000</t>
  </si>
  <si>
    <t>1,339,438</t>
  </si>
  <si>
    <t>96.6</t>
  </si>
  <si>
    <t>103.2</t>
  </si>
  <si>
    <t>99.6</t>
  </si>
  <si>
    <t>97.6</t>
  </si>
  <si>
    <t>101.3</t>
  </si>
  <si>
    <t>88.8</t>
  </si>
  <si>
    <t>75.9</t>
  </si>
  <si>
    <t>104,182</t>
  </si>
  <si>
    <t>283,532</t>
  </si>
  <si>
    <t>222,322</t>
  </si>
  <si>
    <t>6,440,614</t>
  </si>
  <si>
    <t>3,516,814</t>
  </si>
  <si>
    <t>533,893</t>
  </si>
  <si>
    <t>102.4</t>
  </si>
  <si>
    <t>6,716,000</t>
  </si>
  <si>
    <t>1,325,205</t>
  </si>
  <si>
    <t>97.2</t>
  </si>
  <si>
    <t>102.2</t>
  </si>
  <si>
    <t>101.2</t>
  </si>
  <si>
    <t>98.7</t>
  </si>
  <si>
    <t>102.3</t>
  </si>
  <si>
    <t>77.5</t>
  </si>
  <si>
    <t>85.6</t>
  </si>
  <si>
    <t>102,538</t>
  </si>
  <si>
    <t>313,616</t>
  </si>
  <si>
    <t>175,105</t>
  </si>
  <si>
    <t>6,521,103</t>
  </si>
  <si>
    <t>3,544,482</t>
  </si>
  <si>
    <t>503,295</t>
  </si>
  <si>
    <t>…</t>
  </si>
  <si>
    <t>81.6</t>
  </si>
  <si>
    <t>78.7</t>
  </si>
  <si>
    <t>104.0</t>
  </si>
  <si>
    <t>102.0</t>
  </si>
  <si>
    <t>89.0</t>
  </si>
  <si>
    <t>98.9</t>
  </si>
  <si>
    <t>80.1</t>
  </si>
  <si>
    <t>101.7</t>
  </si>
  <si>
    <t>103.8</t>
  </si>
  <si>
    <t>90.6</t>
  </si>
  <si>
    <t>103.7</t>
  </si>
  <si>
    <t>90.0</t>
  </si>
  <si>
    <t>90.5</t>
  </si>
  <si>
    <t>90.9</t>
  </si>
  <si>
    <t>88.3</t>
  </si>
  <si>
    <t>104.9</t>
  </si>
  <si>
    <t>18,150</t>
  </si>
  <si>
    <t>6,539,919</t>
  </si>
  <si>
    <t>3,583,024</t>
  </si>
  <si>
    <t>44,579</t>
  </si>
  <si>
    <t>90.7</t>
  </si>
  <si>
    <t>91.1</t>
  </si>
  <si>
    <t>95.7</t>
  </si>
  <si>
    <t>83.3</t>
  </si>
  <si>
    <t>86.4</t>
  </si>
  <si>
    <t>73.2</t>
  </si>
  <si>
    <t>58.4</t>
  </si>
  <si>
    <t>10,368</t>
  </si>
  <si>
    <t>6,612,659</t>
  </si>
  <si>
    <t>3,571,129</t>
  </si>
  <si>
    <t>35,471</t>
  </si>
  <si>
    <t>89.4</t>
  </si>
  <si>
    <t>90.1</t>
  </si>
  <si>
    <t>86.2</t>
  </si>
  <si>
    <t>102.7</t>
  </si>
  <si>
    <t>67.5</t>
  </si>
  <si>
    <t>71.6</t>
  </si>
  <si>
    <t>16,262</t>
  </si>
  <si>
    <t>6,724,004</t>
  </si>
  <si>
    <t>3,645,721</t>
  </si>
  <si>
    <t>32,720</t>
  </si>
  <si>
    <t>89.8</t>
  </si>
  <si>
    <t>154.1</t>
  </si>
  <si>
    <t>149.9</t>
  </si>
  <si>
    <t>189.2</t>
  </si>
  <si>
    <t>71.1</t>
  </si>
  <si>
    <t>72.3</t>
  </si>
  <si>
    <t>6,870,450</t>
  </si>
  <si>
    <t>3,688,216</t>
  </si>
  <si>
    <t>42,417</t>
  </si>
  <si>
    <t>89.9</t>
  </si>
  <si>
    <t>112.4</t>
  </si>
  <si>
    <t>109.4</t>
  </si>
  <si>
    <t>105.6</t>
  </si>
  <si>
    <t>77.8</t>
  </si>
  <si>
    <t>104.2</t>
  </si>
  <si>
    <t>6,845,060</t>
  </si>
  <si>
    <t>3,713,803</t>
  </si>
  <si>
    <t>34,595</t>
  </si>
  <si>
    <t>6,867,830</t>
  </si>
  <si>
    <t>3,725,778</t>
  </si>
  <si>
    <t>32,617</t>
  </si>
  <si>
    <t>6,850,432</t>
  </si>
  <si>
    <t>31,107</t>
  </si>
  <si>
    <t>前年同月比</t>
  </si>
  <si>
    <t>126,706</t>
  </si>
  <si>
    <t>103.1</t>
  </si>
  <si>
    <t>103.9</t>
  </si>
  <si>
    <t>196,025</t>
  </si>
  <si>
    <t>782,865</t>
  </si>
  <si>
    <t>753,792</t>
  </si>
  <si>
    <t>7,639,463</t>
  </si>
  <si>
    <t>5,052,386</t>
  </si>
  <si>
    <t>374,158</t>
  </si>
  <si>
    <t>86,315</t>
  </si>
  <si>
    <t>126,443</t>
  </si>
  <si>
    <t>102.9</t>
  </si>
  <si>
    <t>103.5</t>
  </si>
  <si>
    <t>97.7</t>
  </si>
  <si>
    <t>103.0</t>
  </si>
  <si>
    <t>196,044</t>
  </si>
  <si>
    <t>814,788</t>
  </si>
  <si>
    <t>827,033</t>
  </si>
  <si>
    <t>7,797,315</t>
  </si>
  <si>
    <t>5,154,804</t>
  </si>
  <si>
    <t>261,277</t>
  </si>
  <si>
    <t>85,251</t>
  </si>
  <si>
    <t>126,167</t>
  </si>
  <si>
    <t>100.4</t>
  </si>
  <si>
    <t>100.3</t>
  </si>
  <si>
    <t>193,962</t>
  </si>
  <si>
    <t>769,317</t>
  </si>
  <si>
    <t>785,995</t>
  </si>
  <si>
    <t>8,001,229</t>
  </si>
  <si>
    <t>5,246,636</t>
  </si>
  <si>
    <t>183,980</t>
  </si>
  <si>
    <t>101.8</t>
  </si>
  <si>
    <t>83,594</t>
  </si>
  <si>
    <t>101.9</t>
  </si>
  <si>
    <t>125,962</t>
  </si>
  <si>
    <t>95.8</t>
  </si>
  <si>
    <t>8,162,423</t>
  </si>
  <si>
    <t>5,305,659</t>
  </si>
  <si>
    <t>15,268</t>
  </si>
  <si>
    <t>7,037</t>
  </si>
  <si>
    <t>125,930</t>
  </si>
  <si>
    <t>88.1</t>
  </si>
  <si>
    <t>8,319,503</t>
  </si>
  <si>
    <t>5,401,299</t>
  </si>
  <si>
    <t>11,304</t>
  </si>
  <si>
    <t>99.4</t>
  </si>
  <si>
    <t>6,515</t>
  </si>
  <si>
    <t>125,895</t>
  </si>
  <si>
    <t>87.4</t>
  </si>
  <si>
    <t>41,856</t>
  </si>
  <si>
    <t>50,238</t>
  </si>
  <si>
    <t>8,575,973</t>
  </si>
  <si>
    <t>5,499,699</t>
  </si>
  <si>
    <t>10,826</t>
  </si>
  <si>
    <t>5,837</t>
  </si>
  <si>
    <t>125,858</t>
  </si>
  <si>
    <t>80.2</t>
  </si>
  <si>
    <t>85.9</t>
  </si>
  <si>
    <t>80.3</t>
  </si>
  <si>
    <t>16,789</t>
  </si>
  <si>
    <t>48,620</t>
  </si>
  <si>
    <t>51,309</t>
  </si>
  <si>
    <t>8,616,325</t>
  </si>
  <si>
    <t>5,541,300</t>
  </si>
  <si>
    <t>12,283</t>
  </si>
  <si>
    <t>6,006</t>
  </si>
  <si>
    <t>104.6</t>
  </si>
  <si>
    <t>116.1</t>
  </si>
  <si>
    <t>113.5</t>
  </si>
  <si>
    <t>136.6</t>
  </si>
  <si>
    <t>87.2</t>
  </si>
  <si>
    <t>81.2</t>
  </si>
  <si>
    <t>53,692</t>
  </si>
  <si>
    <t>53,582</t>
  </si>
  <si>
    <t>8,612,484</t>
  </si>
  <si>
    <t>5,540,836</t>
  </si>
  <si>
    <t>10,137</t>
  </si>
  <si>
    <t>104.4</t>
  </si>
  <si>
    <t>83.6</t>
  </si>
  <si>
    <t>80.4</t>
  </si>
  <si>
    <t>52,331</t>
  </si>
  <si>
    <t>49,845</t>
  </si>
  <si>
    <t>8,657,563</t>
  </si>
  <si>
    <t>5,537,960</t>
  </si>
  <si>
    <t>100.1</t>
  </si>
  <si>
    <t>p125,570</t>
  </si>
  <si>
    <t>…</t>
    <phoneticPr fontId="1"/>
  </si>
  <si>
    <t>貿　　易</t>
    <phoneticPr fontId="1"/>
  </si>
  <si>
    <t>.</t>
    <phoneticPr fontId="1"/>
  </si>
  <si>
    <t>p125,620</t>
  </si>
  <si>
    <t>長崎・佐世保銀行協会</t>
    <rPh sb="0" eb="2">
      <t>ナガサキ</t>
    </rPh>
    <rPh sb="3" eb="6">
      <t>サセボ</t>
    </rPh>
    <rPh sb="6" eb="7">
      <t>ギン</t>
    </rPh>
    <rPh sb="7" eb="8">
      <t>ギョウ</t>
    </rPh>
    <rPh sb="8" eb="9">
      <t>キョウ</t>
    </rPh>
    <rPh sb="9" eb="10">
      <t>カイ</t>
    </rPh>
    <phoneticPr fontId="1"/>
  </si>
  <si>
    <t>九州電力長崎営業センター</t>
    <rPh sb="0" eb="2">
      <t>キュウシュウ</t>
    </rPh>
    <rPh sb="2" eb="4">
      <t>デンリョク</t>
    </rPh>
    <rPh sb="4" eb="6">
      <t>ナガサキ</t>
    </rPh>
    <rPh sb="6" eb="8">
      <t>エイギョウ</t>
    </rPh>
    <phoneticPr fontId="1"/>
  </si>
  <si>
    <t>（年月末）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</si>
  <si>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</si>
  <si>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</si>
  <si>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</si>
  <si>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前月比</t>
    <phoneticPr fontId="1"/>
  </si>
  <si>
    <t>令和</t>
    <rPh sb="0" eb="2">
      <t>レイワ</t>
    </rPh>
    <phoneticPr fontId="1"/>
  </si>
  <si>
    <t>元</t>
    <rPh sb="0" eb="1">
      <t>モト</t>
    </rPh>
    <phoneticPr fontId="1"/>
  </si>
  <si>
    <t>手　  形
交 換 高</t>
    <phoneticPr fontId="1"/>
  </si>
  <si>
    <t>電    力
販 売 量</t>
    <phoneticPr fontId="1"/>
  </si>
  <si>
    <t>年　月</t>
    <rPh sb="0" eb="1">
      <t>ネン</t>
    </rPh>
    <rPh sb="2" eb="3">
      <t>ゲツ</t>
    </rPh>
    <phoneticPr fontId="1"/>
  </si>
  <si>
    <t>年　月</t>
    <rPh sb="0" eb="1">
      <t>ネン</t>
    </rPh>
    <rPh sb="2" eb="3">
      <t>ツキ</t>
    </rPh>
    <phoneticPr fontId="1"/>
  </si>
  <si>
    <t>Ｈ</t>
    <phoneticPr fontId="1"/>
  </si>
  <si>
    <t>Ｒ</t>
    <phoneticPr fontId="1"/>
  </si>
  <si>
    <t>令和２年</t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</si>
  <si>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</si>
  <si>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前月比</t>
    <rPh sb="0" eb="3">
      <t>ゼンゲツヒ</t>
    </rPh>
    <phoneticPr fontId="1"/>
  </si>
  <si>
    <t>前年同月比</t>
    <rPh sb="0" eb="2">
      <t>ゼンネン</t>
    </rPh>
    <rPh sb="2" eb="4">
      <t>ドウゲツ</t>
    </rPh>
    <rPh sb="4" eb="5">
      <t>ヒ</t>
    </rPh>
    <phoneticPr fontId="1"/>
  </si>
  <si>
    <t>使　用</t>
    <rPh sb="0" eb="1">
      <t>ツカ</t>
    </rPh>
    <rPh sb="2" eb="3">
      <t>ヨウ</t>
    </rPh>
    <phoneticPr fontId="1"/>
  </si>
  <si>
    <t>東京手形
交換所</t>
    <rPh sb="0" eb="2">
      <t>トウキョウ</t>
    </rPh>
    <rPh sb="2" eb="3">
      <t>テ</t>
    </rPh>
    <rPh sb="3" eb="4">
      <t>カタ</t>
    </rPh>
    <rPh sb="5" eb="8">
      <t>コウカンショ</t>
    </rPh>
    <phoneticPr fontId="1"/>
  </si>
  <si>
    <t>(平成27=100)</t>
    <phoneticPr fontId="1"/>
  </si>
  <si>
    <t>消費者
物価指数</t>
    <rPh sb="0" eb="3">
      <t>ショウヒシャ</t>
    </rPh>
    <rPh sb="4" eb="6">
      <t>ブッカ</t>
    </rPh>
    <rPh sb="6" eb="8">
      <t>シスウ</t>
    </rPh>
    <phoneticPr fontId="1"/>
  </si>
  <si>
    <t>大型小売店</t>
    <rPh sb="4" eb="5">
      <t>テン</t>
    </rPh>
    <phoneticPr fontId="1"/>
  </si>
  <si>
    <t xml:space="preserve">販売額 </t>
    <phoneticPr fontId="1"/>
  </si>
  <si>
    <t>２</t>
    <phoneticPr fontId="1"/>
  </si>
  <si>
    <t>29</t>
    <phoneticPr fontId="1"/>
  </si>
  <si>
    <t>30</t>
    <phoneticPr fontId="1"/>
  </si>
  <si>
    <t xml:space="preserve"> 1</t>
    <phoneticPr fontId="1"/>
  </si>
  <si>
    <t xml:space="preserve"> 2</t>
  </si>
  <si>
    <t>…</t>
    <phoneticPr fontId="1"/>
  </si>
  <si>
    <t>　 注）１．推計人口はH27年国勢調査基準。</t>
    <phoneticPr fontId="1"/>
  </si>
  <si>
    <t>２</t>
    <phoneticPr fontId="1"/>
  </si>
  <si>
    <t>30</t>
    <phoneticPr fontId="1"/>
  </si>
  <si>
    <t xml:space="preserve"> 1</t>
    <phoneticPr fontId="1"/>
  </si>
  <si>
    <t>p125,480</t>
  </si>
  <si>
    <t>(月は月初､</t>
    <phoneticPr fontId="1"/>
  </si>
  <si>
    <t xml:space="preserve">年は10月 1日） </t>
    <phoneticPr fontId="1"/>
  </si>
  <si>
    <t>…</t>
    <phoneticPr fontId="1"/>
  </si>
  <si>
    <t>…</t>
    <phoneticPr fontId="1"/>
  </si>
  <si>
    <t>Ｒ</t>
  </si>
  <si>
    <t>p14,159</t>
    <phoneticPr fontId="1"/>
  </si>
  <si>
    <t>p17,621</t>
    <phoneticPr fontId="1"/>
  </si>
  <si>
    <t>p9,959</t>
    <phoneticPr fontId="1"/>
  </si>
  <si>
    <t>r3,745,120</t>
    <phoneticPr fontId="1"/>
  </si>
  <si>
    <t>p67,161</t>
  </si>
  <si>
    <t>p125,410</t>
  </si>
  <si>
    <t>r125,651</t>
    <phoneticPr fontId="1"/>
  </si>
  <si>
    <t>p125,360</t>
    <phoneticPr fontId="1"/>
  </si>
  <si>
    <t>p104.6</t>
    <phoneticPr fontId="1"/>
  </si>
  <si>
    <t>p100.9</t>
    <phoneticPr fontId="1"/>
  </si>
  <si>
    <t>p86.8</t>
    <phoneticPr fontId="1"/>
  </si>
  <si>
    <t>r88.5</t>
    <phoneticPr fontId="1"/>
  </si>
  <si>
    <t>r85.8</t>
    <phoneticPr fontId="1"/>
  </si>
  <si>
    <t>p83.4</t>
    <phoneticPr fontId="1"/>
  </si>
  <si>
    <t>r86.6</t>
    <phoneticPr fontId="1"/>
  </si>
  <si>
    <t>p85.3</t>
    <phoneticPr fontId="1"/>
  </si>
  <si>
    <t>r97.2</t>
    <phoneticPr fontId="1"/>
  </si>
  <si>
    <t>p100.0</t>
    <phoneticPr fontId="1"/>
  </si>
  <si>
    <t>r94.8</t>
    <phoneticPr fontId="1"/>
  </si>
  <si>
    <t>p97.7</t>
    <phoneticPr fontId="1"/>
  </si>
  <si>
    <t>r97.1</t>
    <phoneticPr fontId="1"/>
  </si>
  <si>
    <t>r87.8</t>
    <phoneticPr fontId="1"/>
  </si>
  <si>
    <t>p87.6</t>
    <phoneticPr fontId="1"/>
  </si>
  <si>
    <t>r16,701</t>
    <phoneticPr fontId="1"/>
  </si>
  <si>
    <t>p15,527</t>
    <phoneticPr fontId="1"/>
  </si>
  <si>
    <t>p71,805</t>
    <phoneticPr fontId="1"/>
  </si>
  <si>
    <t>p67,275</t>
    <phoneticPr fontId="1"/>
  </si>
  <si>
    <t>102.3</t>
    <phoneticPr fontId="1"/>
  </si>
  <si>
    <t>r103.2</t>
    <phoneticPr fontId="1"/>
  </si>
  <si>
    <t>p103.9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</si>
</sst>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0" xfId="0" quotePrefix="1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38" fontId="6" fillId="0" borderId="0" xfId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10" xfId="0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49" fontId="6" fillId="0" borderId="10" xfId="0" applyNumberFormat="1" applyFont="1" applyFill="1" applyBorder="1" applyAlignment="1">
      <alignment vertical="center"/>
    </xf>
    <xf numFmtId="38" fontId="6" fillId="0" borderId="10" xfId="1" applyFont="1" applyFill="1" applyBorder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7" fontId="6" fillId="0" borderId="0" xfId="1" applyNumberFormat="1" applyFont="1" applyFill="1" applyAlignment="1">
      <alignment horizontal="right" vertical="center"/>
    </xf>
    <xf numFmtId="0" fontId="6" fillId="0" borderId="0" xfId="1" applyNumberFormat="1" applyFont="1" applyFill="1" applyAlignment="1">
      <alignment horizontal="right" vertical="center"/>
    </xf>
    <xf numFmtId="38" fontId="6" fillId="0" borderId="1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7" fontId="6" fillId="0" borderId="3" xfId="1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10" xfId="0" quotePrefix="1" applyFont="1" applyFill="1" applyBorder="1" applyAlignment="1">
      <alignment horizontal="right" vertical="center"/>
    </xf>
    <xf numFmtId="0" fontId="6" fillId="0" borderId="11" xfId="0" quotePrefix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right" vertical="center"/>
    </xf>
    <xf numFmtId="38" fontId="6" fillId="0" borderId="0" xfId="0" applyNumberFormat="1" applyFont="1" applyFill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176" fontId="6" fillId="0" borderId="0" xfId="0" applyNumberFormat="1" applyFont="1" applyFill="1" applyAlignment="1">
      <alignment horizontal="right"/>
    </xf>
    <xf numFmtId="0" fontId="6" fillId="0" borderId="8" xfId="0" applyFont="1" applyFill="1" applyBorder="1" applyAlignment="1">
      <alignment horizontal="right"/>
    </xf>
    <xf numFmtId="38" fontId="6" fillId="0" borderId="0" xfId="1" applyFont="1" applyFill="1" applyAlignment="1">
      <alignment horizontal="right"/>
    </xf>
    <xf numFmtId="0" fontId="7" fillId="0" borderId="0" xfId="0" applyFont="1" applyFill="1" applyAlignment="1"/>
    <xf numFmtId="38" fontId="6" fillId="0" borderId="8" xfId="1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10" xfId="0" applyFont="1" applyFill="1" applyBorder="1" applyAlignment="1">
      <alignment horizontal="right"/>
    </xf>
    <xf numFmtId="177" fontId="6" fillId="0" borderId="0" xfId="1" applyNumberFormat="1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13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left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distributed"/>
    </xf>
    <xf numFmtId="0" fontId="6" fillId="0" borderId="6" xfId="0" applyFont="1" applyFill="1" applyBorder="1" applyAlignment="1">
      <alignment horizontal="distributed" vertical="distributed"/>
    </xf>
    <xf numFmtId="0" fontId="6" fillId="0" borderId="0" xfId="0" applyFont="1" applyFill="1" applyBorder="1" applyAlignment="1">
      <alignment horizontal="distributed" vertical="distributed"/>
    </xf>
    <xf numFmtId="0" fontId="6" fillId="0" borderId="2" xfId="0" applyFont="1" applyFill="1" applyBorder="1" applyAlignment="1">
      <alignment horizontal="distributed" vertical="distributed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E21D-5761-4039-BAD5-9DDCB1149A30}">
  <dimension ref="A1:AG99"/>
  <sheetViews>
    <sheetView showGridLines="0" tabSelected="1" zoomScale="130" zoomScaleNormal="130" zoomScaleSheetLayoutView="115" workbookViewId="0"/>
  </sheetViews>
  <sheetFormatPr defaultColWidth="1.875" defaultRowHeight="16.5" x14ac:dyDescent="0.4"/>
  <cols>
    <col min="1" max="2" width="1.875" style="6"/>
    <col min="3" max="4" width="3" style="6" bestFit="1" customWidth="1"/>
    <col min="5" max="6" width="1.875" style="6"/>
    <col min="7" max="7" width="10.625" style="6" customWidth="1"/>
    <col min="8" max="15" width="7.625" style="6" customWidth="1"/>
    <col min="16" max="23" width="9.625" style="6" customWidth="1"/>
    <col min="24" max="27" width="2.625" style="6" customWidth="1"/>
    <col min="28" max="16384" width="1.875" style="6"/>
  </cols>
  <sheetData>
    <row r="1" spans="1:33" x14ac:dyDescent="0.4">
      <c r="A1" s="7" t="s">
        <v>0</v>
      </c>
      <c r="B1" s="7"/>
      <c r="C1" s="7"/>
      <c r="D1" s="7"/>
      <c r="E1" s="7"/>
      <c r="F1" s="7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7" t="s">
        <v>0</v>
      </c>
      <c r="Y1" s="7"/>
      <c r="Z1" s="7"/>
      <c r="AA1" s="7"/>
    </row>
    <row r="2" spans="1:33" s="3" customFormat="1" ht="19.5" thickBot="1" x14ac:dyDescent="0.45">
      <c r="A2" s="1"/>
      <c r="B2" s="1" t="s">
        <v>71</v>
      </c>
      <c r="C2" s="1"/>
      <c r="D2" s="1"/>
      <c r="E2" s="1"/>
      <c r="F2" s="1"/>
      <c r="G2" s="1" t="s">
        <v>72</v>
      </c>
      <c r="H2" s="1"/>
      <c r="I2" s="1"/>
      <c r="J2" s="1"/>
      <c r="K2" s="1"/>
      <c r="L2" s="1"/>
      <c r="M2" s="1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</row>
    <row r="3" spans="1:33" s="9" customFormat="1" ht="11.1" customHeight="1" x14ac:dyDescent="0.4">
      <c r="A3" s="98" t="s">
        <v>298</v>
      </c>
      <c r="B3" s="98"/>
      <c r="C3" s="98"/>
      <c r="D3" s="98"/>
      <c r="E3" s="98"/>
      <c r="F3" s="96"/>
      <c r="G3" s="33" t="s">
        <v>9</v>
      </c>
      <c r="H3" s="93" t="s">
        <v>13</v>
      </c>
      <c r="I3" s="94"/>
      <c r="J3" s="93" t="s">
        <v>17</v>
      </c>
      <c r="K3" s="97"/>
      <c r="L3" s="94"/>
      <c r="M3" s="95" t="s">
        <v>18</v>
      </c>
      <c r="N3" s="98"/>
      <c r="O3" s="98"/>
      <c r="P3" s="35" t="s">
        <v>310</v>
      </c>
      <c r="Q3" s="93" t="s">
        <v>284</v>
      </c>
      <c r="R3" s="94"/>
      <c r="S3" s="93" t="s">
        <v>82</v>
      </c>
      <c r="T3" s="94"/>
      <c r="U3" s="86" t="s">
        <v>296</v>
      </c>
      <c r="V3" s="86" t="s">
        <v>309</v>
      </c>
      <c r="W3" s="86" t="s">
        <v>297</v>
      </c>
      <c r="X3" s="95" t="s">
        <v>299</v>
      </c>
      <c r="Y3" s="98"/>
      <c r="Z3" s="98"/>
      <c r="AA3" s="98"/>
    </row>
    <row r="4" spans="1:33" s="9" customFormat="1" ht="11.1" customHeight="1" x14ac:dyDescent="0.4">
      <c r="A4" s="98"/>
      <c r="B4" s="98"/>
      <c r="C4" s="98"/>
      <c r="D4" s="98"/>
      <c r="E4" s="98"/>
      <c r="F4" s="96"/>
      <c r="G4" s="33" t="s">
        <v>10</v>
      </c>
      <c r="H4" s="95"/>
      <c r="I4" s="96"/>
      <c r="J4" s="95"/>
      <c r="K4" s="98"/>
      <c r="L4" s="96"/>
      <c r="M4" s="95" t="s">
        <v>22</v>
      </c>
      <c r="N4" s="98"/>
      <c r="O4" s="98"/>
      <c r="P4" s="35" t="s">
        <v>311</v>
      </c>
      <c r="Q4" s="95"/>
      <c r="R4" s="96"/>
      <c r="S4" s="95"/>
      <c r="T4" s="96"/>
      <c r="U4" s="87"/>
      <c r="V4" s="87"/>
      <c r="W4" s="87"/>
      <c r="X4" s="95"/>
      <c r="Y4" s="98"/>
      <c r="Z4" s="98"/>
      <c r="AA4" s="98"/>
      <c r="AD4" s="46"/>
      <c r="AE4" s="46"/>
      <c r="AF4" s="46"/>
      <c r="AG4" s="46"/>
    </row>
    <row r="5" spans="1:33" s="9" customFormat="1" ht="11.1" customHeight="1" x14ac:dyDescent="0.4">
      <c r="A5" s="98"/>
      <c r="B5" s="98"/>
      <c r="C5" s="98"/>
      <c r="D5" s="98"/>
      <c r="E5" s="98"/>
      <c r="F5" s="96"/>
      <c r="G5" s="33" t="s">
        <v>11</v>
      </c>
      <c r="H5" s="91" t="s">
        <v>14</v>
      </c>
      <c r="I5" s="92"/>
      <c r="J5" s="91" t="s">
        <v>14</v>
      </c>
      <c r="K5" s="100"/>
      <c r="L5" s="92"/>
      <c r="M5" s="91" t="s">
        <v>14</v>
      </c>
      <c r="N5" s="100"/>
      <c r="O5" s="100"/>
      <c r="P5" s="35" t="s">
        <v>29</v>
      </c>
      <c r="Q5" s="91"/>
      <c r="R5" s="92"/>
      <c r="S5" s="95" t="s">
        <v>289</v>
      </c>
      <c r="T5" s="96"/>
      <c r="U5" s="87"/>
      <c r="V5" s="87"/>
      <c r="W5" s="87"/>
      <c r="X5" s="95"/>
      <c r="Y5" s="98"/>
      <c r="Z5" s="98"/>
      <c r="AA5" s="98"/>
      <c r="AD5" s="46"/>
      <c r="AE5" s="46"/>
      <c r="AF5" s="46"/>
      <c r="AG5" s="46"/>
    </row>
    <row r="6" spans="1:33" s="9" customFormat="1" ht="11.1" customHeight="1" x14ac:dyDescent="0.4">
      <c r="A6" s="98"/>
      <c r="B6" s="98"/>
      <c r="C6" s="98"/>
      <c r="D6" s="98"/>
      <c r="E6" s="98"/>
      <c r="F6" s="96"/>
      <c r="G6" s="33"/>
      <c r="H6" s="99" t="s">
        <v>15</v>
      </c>
      <c r="I6" s="99" t="s">
        <v>16</v>
      </c>
      <c r="J6" s="106" t="s">
        <v>15</v>
      </c>
      <c r="K6" s="105"/>
      <c r="L6" s="39" t="s">
        <v>16</v>
      </c>
      <c r="M6" s="99" t="s">
        <v>23</v>
      </c>
      <c r="N6" s="99" t="s">
        <v>24</v>
      </c>
      <c r="O6" s="36" t="s">
        <v>25</v>
      </c>
      <c r="P6" s="42" t="s">
        <v>30</v>
      </c>
      <c r="Q6" s="36" t="s">
        <v>32</v>
      </c>
      <c r="R6" s="41" t="s">
        <v>33</v>
      </c>
      <c r="S6" s="36" t="s">
        <v>34</v>
      </c>
      <c r="T6" s="41" t="s">
        <v>35</v>
      </c>
      <c r="U6" s="87"/>
      <c r="V6" s="33" t="s">
        <v>308</v>
      </c>
      <c r="W6" s="87"/>
      <c r="X6" s="95"/>
      <c r="Y6" s="98"/>
      <c r="Z6" s="98"/>
      <c r="AA6" s="98"/>
      <c r="AD6" s="46"/>
      <c r="AE6" s="46"/>
      <c r="AF6" s="46"/>
      <c r="AG6" s="46"/>
    </row>
    <row r="7" spans="1:33" s="9" customFormat="1" ht="11.1" customHeight="1" x14ac:dyDescent="0.4">
      <c r="A7" s="100"/>
      <c r="B7" s="100"/>
      <c r="C7" s="100"/>
      <c r="D7" s="100"/>
      <c r="E7" s="100"/>
      <c r="F7" s="92"/>
      <c r="G7" s="34" t="s">
        <v>12</v>
      </c>
      <c r="H7" s="99"/>
      <c r="I7" s="99"/>
      <c r="J7" s="39" t="s">
        <v>20</v>
      </c>
      <c r="K7" s="39" t="s">
        <v>21</v>
      </c>
      <c r="L7" s="39" t="s">
        <v>20</v>
      </c>
      <c r="M7" s="99"/>
      <c r="N7" s="99"/>
      <c r="O7" s="34" t="s">
        <v>26</v>
      </c>
      <c r="P7" s="37" t="s">
        <v>31</v>
      </c>
      <c r="Q7" s="34" t="s">
        <v>31</v>
      </c>
      <c r="R7" s="40" t="s">
        <v>31</v>
      </c>
      <c r="S7" s="34" t="s">
        <v>31</v>
      </c>
      <c r="T7" s="40" t="s">
        <v>31</v>
      </c>
      <c r="U7" s="34" t="s">
        <v>31</v>
      </c>
      <c r="V7" s="34" t="s">
        <v>41</v>
      </c>
      <c r="W7" s="34" t="s">
        <v>42</v>
      </c>
      <c r="X7" s="91"/>
      <c r="Y7" s="100"/>
      <c r="Z7" s="100"/>
      <c r="AA7" s="100"/>
      <c r="AD7" s="46"/>
      <c r="AE7" s="35"/>
      <c r="AF7" s="46"/>
      <c r="AG7" s="46"/>
    </row>
    <row r="8" spans="1:33" s="67" customFormat="1" ht="15" customHeight="1" x14ac:dyDescent="0.25">
      <c r="A8" s="101" t="s">
        <v>290</v>
      </c>
      <c r="B8" s="101"/>
      <c r="C8" s="101">
        <v>29</v>
      </c>
      <c r="D8" s="101"/>
      <c r="E8" s="84" t="s">
        <v>291</v>
      </c>
      <c r="F8" s="85"/>
      <c r="G8" s="63" t="s">
        <v>88</v>
      </c>
      <c r="H8" s="63">
        <v>99.2</v>
      </c>
      <c r="I8" s="63">
        <v>96.9</v>
      </c>
      <c r="J8" s="63" t="s">
        <v>89</v>
      </c>
      <c r="K8" s="63" t="s">
        <v>85</v>
      </c>
      <c r="L8" s="63" t="s">
        <v>90</v>
      </c>
      <c r="M8" s="63" t="s">
        <v>91</v>
      </c>
      <c r="N8" s="63" t="s">
        <v>92</v>
      </c>
      <c r="O8" s="63" t="s">
        <v>91</v>
      </c>
      <c r="P8" s="68" t="s">
        <v>93</v>
      </c>
      <c r="Q8" s="66" t="s">
        <v>94</v>
      </c>
      <c r="R8" s="66" t="s">
        <v>95</v>
      </c>
      <c r="S8" s="66" t="s">
        <v>96</v>
      </c>
      <c r="T8" s="66" t="s">
        <v>97</v>
      </c>
      <c r="U8" s="66" t="s">
        <v>98</v>
      </c>
      <c r="V8" s="66" t="s">
        <v>99</v>
      </c>
      <c r="W8" s="68" t="s">
        <v>100</v>
      </c>
      <c r="X8" s="88" t="s">
        <v>300</v>
      </c>
      <c r="Y8" s="89"/>
      <c r="Z8" s="90" t="s">
        <v>313</v>
      </c>
      <c r="AA8" s="90"/>
      <c r="AD8" s="69"/>
      <c r="AE8" s="57"/>
      <c r="AF8" s="69"/>
      <c r="AG8" s="69"/>
    </row>
    <row r="9" spans="1:33" s="9" customFormat="1" ht="11.1" customHeight="1" x14ac:dyDescent="0.4">
      <c r="A9" s="98"/>
      <c r="B9" s="98"/>
      <c r="C9" s="98">
        <v>30</v>
      </c>
      <c r="D9" s="98"/>
      <c r="E9" s="102"/>
      <c r="F9" s="103"/>
      <c r="G9" s="16" t="s">
        <v>101</v>
      </c>
      <c r="H9" s="13" t="s">
        <v>102</v>
      </c>
      <c r="I9" s="13" t="s">
        <v>103</v>
      </c>
      <c r="J9" s="13" t="s">
        <v>104</v>
      </c>
      <c r="K9" s="13" t="s">
        <v>105</v>
      </c>
      <c r="L9" s="13" t="s">
        <v>106</v>
      </c>
      <c r="M9" s="13" t="s">
        <v>107</v>
      </c>
      <c r="N9" s="13" t="s">
        <v>108</v>
      </c>
      <c r="O9" s="13" t="s">
        <v>107</v>
      </c>
      <c r="P9" s="14" t="s">
        <v>109</v>
      </c>
      <c r="Q9" s="14" t="s">
        <v>110</v>
      </c>
      <c r="R9" s="14" t="s">
        <v>111</v>
      </c>
      <c r="S9" s="14" t="s">
        <v>112</v>
      </c>
      <c r="T9" s="14" t="s">
        <v>113</v>
      </c>
      <c r="U9" s="14" t="s">
        <v>114</v>
      </c>
      <c r="V9" s="14" t="s">
        <v>115</v>
      </c>
      <c r="W9" s="17" t="s">
        <v>116</v>
      </c>
      <c r="X9" s="18"/>
      <c r="Y9" s="15"/>
      <c r="Z9" s="116" t="s">
        <v>314</v>
      </c>
      <c r="AA9" s="116"/>
      <c r="AD9" s="46"/>
      <c r="AE9" s="35"/>
      <c r="AF9" s="46"/>
      <c r="AG9" s="46"/>
    </row>
    <row r="10" spans="1:33" s="9" customFormat="1" ht="11.1" customHeight="1" x14ac:dyDescent="0.4">
      <c r="A10" s="98" t="s">
        <v>294</v>
      </c>
      <c r="B10" s="98"/>
      <c r="C10" s="98" t="s">
        <v>295</v>
      </c>
      <c r="D10" s="98"/>
      <c r="E10" s="102" t="s">
        <v>291</v>
      </c>
      <c r="F10" s="103"/>
      <c r="G10" s="16" t="s">
        <v>117</v>
      </c>
      <c r="H10" s="13" t="s">
        <v>118</v>
      </c>
      <c r="I10" s="13" t="s">
        <v>119</v>
      </c>
      <c r="J10" s="13" t="s">
        <v>120</v>
      </c>
      <c r="K10" s="13" t="s">
        <v>121</v>
      </c>
      <c r="L10" s="13" t="s">
        <v>122</v>
      </c>
      <c r="M10" s="13" t="s">
        <v>123</v>
      </c>
      <c r="N10" s="13" t="s">
        <v>124</v>
      </c>
      <c r="O10" s="13" t="s">
        <v>123</v>
      </c>
      <c r="P10" s="14" t="s">
        <v>125</v>
      </c>
      <c r="Q10" s="14" t="s">
        <v>126</v>
      </c>
      <c r="R10" s="14" t="s">
        <v>127</v>
      </c>
      <c r="S10" s="14" t="s">
        <v>128</v>
      </c>
      <c r="T10" s="14" t="s">
        <v>129</v>
      </c>
      <c r="U10" s="14" t="s">
        <v>130</v>
      </c>
      <c r="V10" s="14" t="s">
        <v>103</v>
      </c>
      <c r="W10" s="17">
        <v>6341000</v>
      </c>
      <c r="X10" s="95" t="s">
        <v>301</v>
      </c>
      <c r="Y10" s="117"/>
      <c r="Z10" s="116" t="s">
        <v>315</v>
      </c>
      <c r="AA10" s="116"/>
      <c r="AD10" s="46"/>
      <c r="AE10" s="35"/>
      <c r="AF10" s="46"/>
      <c r="AG10" s="46"/>
    </row>
    <row r="11" spans="1:33" s="9" customFormat="1" ht="11.1" customHeight="1" x14ac:dyDescent="0.4">
      <c r="A11" s="98"/>
      <c r="B11" s="98"/>
      <c r="C11" s="104" t="s">
        <v>312</v>
      </c>
      <c r="D11" s="104"/>
      <c r="E11" s="102"/>
      <c r="F11" s="103"/>
      <c r="G11" s="19">
        <v>1310658</v>
      </c>
      <c r="H11" s="13" t="s">
        <v>131</v>
      </c>
      <c r="I11" s="13" t="s">
        <v>131</v>
      </c>
      <c r="J11" s="13" t="s">
        <v>131</v>
      </c>
      <c r="K11" s="13" t="s">
        <v>131</v>
      </c>
      <c r="L11" s="13" t="s">
        <v>131</v>
      </c>
      <c r="M11" s="13" t="s">
        <v>131</v>
      </c>
      <c r="N11" s="13" t="s">
        <v>131</v>
      </c>
      <c r="O11" s="13" t="s">
        <v>131</v>
      </c>
      <c r="P11" s="14" t="s">
        <v>131</v>
      </c>
      <c r="Q11" s="14">
        <v>204092</v>
      </c>
      <c r="R11" s="14">
        <v>153929</v>
      </c>
      <c r="S11" s="14" t="s">
        <v>317</v>
      </c>
      <c r="T11" s="14" t="s">
        <v>317</v>
      </c>
      <c r="U11" s="14">
        <v>377902</v>
      </c>
      <c r="V11" s="21">
        <v>103.7</v>
      </c>
      <c r="W11" s="17" t="s">
        <v>131</v>
      </c>
      <c r="X11" s="18"/>
      <c r="Y11" s="13"/>
      <c r="Z11" s="116" t="s">
        <v>316</v>
      </c>
      <c r="AA11" s="116"/>
      <c r="AD11" s="46"/>
      <c r="AE11" s="42"/>
      <c r="AF11" s="46"/>
      <c r="AG11" s="46"/>
    </row>
    <row r="12" spans="1:33" s="9" customFormat="1" ht="11.1" customHeight="1" x14ac:dyDescent="0.4">
      <c r="A12" s="8"/>
      <c r="B12" s="8"/>
      <c r="C12" s="8"/>
      <c r="D12" s="8"/>
      <c r="E12" s="8"/>
      <c r="F12" s="8"/>
      <c r="G12" s="16"/>
      <c r="H12" s="13"/>
      <c r="I12" s="13"/>
      <c r="J12" s="13"/>
      <c r="K12" s="13"/>
      <c r="L12" s="13"/>
      <c r="M12" s="13"/>
      <c r="N12" s="13"/>
      <c r="O12" s="13"/>
      <c r="P12" s="14"/>
      <c r="Q12" s="14"/>
      <c r="R12" s="14"/>
      <c r="S12" s="14"/>
      <c r="T12" s="14"/>
      <c r="U12" s="14"/>
      <c r="V12" s="14"/>
      <c r="W12" s="17"/>
      <c r="X12" s="10"/>
      <c r="Y12" s="15"/>
      <c r="Z12" s="15"/>
      <c r="AA12" s="15"/>
      <c r="AD12" s="46"/>
      <c r="AE12" s="35"/>
      <c r="AF12" s="46"/>
      <c r="AG12" s="46"/>
    </row>
    <row r="13" spans="1:33" s="9" customFormat="1" ht="11.1" customHeight="1" x14ac:dyDescent="0.4">
      <c r="A13" s="98" t="s">
        <v>302</v>
      </c>
      <c r="B13" s="98"/>
      <c r="C13" s="98"/>
      <c r="D13" s="35">
        <v>3</v>
      </c>
      <c r="E13" s="98" t="s">
        <v>292</v>
      </c>
      <c r="F13" s="96"/>
      <c r="G13" s="19">
        <v>1320515</v>
      </c>
      <c r="H13" s="13" t="s">
        <v>143</v>
      </c>
      <c r="I13" s="13" t="s">
        <v>144</v>
      </c>
      <c r="J13" s="13" t="s">
        <v>145</v>
      </c>
      <c r="K13" s="13" t="s">
        <v>146</v>
      </c>
      <c r="L13" s="13" t="s">
        <v>136</v>
      </c>
      <c r="M13" s="20" t="s">
        <v>138</v>
      </c>
      <c r="N13" s="13" t="s">
        <v>147</v>
      </c>
      <c r="O13" s="20" t="s">
        <v>138</v>
      </c>
      <c r="P13" s="14">
        <v>8403</v>
      </c>
      <c r="Q13" s="14" t="s">
        <v>148</v>
      </c>
      <c r="R13" s="14">
        <v>15559</v>
      </c>
      <c r="S13" s="14" t="s">
        <v>149</v>
      </c>
      <c r="T13" s="14" t="s">
        <v>150</v>
      </c>
      <c r="U13" s="14" t="s">
        <v>151</v>
      </c>
      <c r="V13" s="14" t="s">
        <v>140</v>
      </c>
      <c r="W13" s="17">
        <v>523000</v>
      </c>
      <c r="X13" s="16" t="s">
        <v>301</v>
      </c>
      <c r="Y13" s="48">
        <v>2</v>
      </c>
      <c r="Z13" s="47">
        <v>3</v>
      </c>
      <c r="AA13" s="15"/>
      <c r="AD13" s="46"/>
      <c r="AE13" s="46"/>
      <c r="AF13" s="46"/>
      <c r="AG13" s="46"/>
    </row>
    <row r="14" spans="1:33" s="9" customFormat="1" ht="11.1" customHeight="1" x14ac:dyDescent="0.4">
      <c r="A14" s="98"/>
      <c r="B14" s="98"/>
      <c r="C14" s="98"/>
      <c r="D14" s="35">
        <v>4</v>
      </c>
      <c r="E14" s="98"/>
      <c r="F14" s="96"/>
      <c r="G14" s="19">
        <v>1313538</v>
      </c>
      <c r="H14" s="13" t="s">
        <v>152</v>
      </c>
      <c r="I14" s="13" t="s">
        <v>153</v>
      </c>
      <c r="J14" s="13" t="s">
        <v>154</v>
      </c>
      <c r="K14" s="13" t="s">
        <v>155</v>
      </c>
      <c r="L14" s="13" t="s">
        <v>156</v>
      </c>
      <c r="M14" s="13" t="s">
        <v>157</v>
      </c>
      <c r="N14" s="13" t="s">
        <v>158</v>
      </c>
      <c r="O14" s="13" t="s">
        <v>157</v>
      </c>
      <c r="P14" s="14">
        <v>7326</v>
      </c>
      <c r="Q14" s="14" t="s">
        <v>159</v>
      </c>
      <c r="R14" s="14">
        <v>8892</v>
      </c>
      <c r="S14" s="14" t="s">
        <v>160</v>
      </c>
      <c r="T14" s="14" t="s">
        <v>161</v>
      </c>
      <c r="U14" s="14" t="s">
        <v>162</v>
      </c>
      <c r="V14" s="14" t="s">
        <v>140</v>
      </c>
      <c r="W14" s="17">
        <v>496000</v>
      </c>
      <c r="X14" s="10"/>
      <c r="Y14" s="48"/>
      <c r="Z14" s="47">
        <v>4</v>
      </c>
      <c r="AA14" s="15"/>
      <c r="AD14" s="46"/>
      <c r="AE14" s="46"/>
      <c r="AF14" s="46"/>
      <c r="AG14" s="46"/>
    </row>
    <row r="15" spans="1:33" s="9" customFormat="1" ht="11.1" customHeight="1" x14ac:dyDescent="0.4">
      <c r="A15" s="98"/>
      <c r="B15" s="98"/>
      <c r="C15" s="98"/>
      <c r="D15" s="35">
        <v>5</v>
      </c>
      <c r="E15" s="98"/>
      <c r="F15" s="96"/>
      <c r="G15" s="19">
        <v>1314896</v>
      </c>
      <c r="H15" s="13" t="s">
        <v>163</v>
      </c>
      <c r="I15" s="13" t="s">
        <v>164</v>
      </c>
      <c r="J15" s="13" t="s">
        <v>107</v>
      </c>
      <c r="K15" s="13" t="s">
        <v>165</v>
      </c>
      <c r="L15" s="13" t="s">
        <v>166</v>
      </c>
      <c r="M15" s="13" t="s">
        <v>167</v>
      </c>
      <c r="N15" s="13" t="s">
        <v>168</v>
      </c>
      <c r="O15" s="13" t="s">
        <v>167</v>
      </c>
      <c r="P15" s="14">
        <v>8034</v>
      </c>
      <c r="Q15" s="14" t="s">
        <v>169</v>
      </c>
      <c r="R15" s="14">
        <v>10692</v>
      </c>
      <c r="S15" s="14" t="s">
        <v>170</v>
      </c>
      <c r="T15" s="14" t="s">
        <v>171</v>
      </c>
      <c r="U15" s="14" t="s">
        <v>172</v>
      </c>
      <c r="V15" s="14">
        <v>103.9</v>
      </c>
      <c r="W15" s="17">
        <v>470000</v>
      </c>
      <c r="X15" s="10"/>
      <c r="Y15" s="48"/>
      <c r="Z15" s="47">
        <v>5</v>
      </c>
      <c r="AA15" s="15"/>
    </row>
    <row r="16" spans="1:33" s="9" customFormat="1" ht="11.1" customHeight="1" x14ac:dyDescent="0.4">
      <c r="A16" s="98"/>
      <c r="B16" s="98"/>
      <c r="C16" s="98"/>
      <c r="D16" s="35">
        <v>6</v>
      </c>
      <c r="E16" s="98"/>
      <c r="F16" s="96"/>
      <c r="G16" s="19">
        <v>1314078</v>
      </c>
      <c r="H16" s="13" t="s">
        <v>173</v>
      </c>
      <c r="I16" s="13" t="s">
        <v>141</v>
      </c>
      <c r="J16" s="13" t="s">
        <v>174</v>
      </c>
      <c r="K16" s="13" t="s">
        <v>175</v>
      </c>
      <c r="L16" s="13" t="s">
        <v>176</v>
      </c>
      <c r="M16" s="13" t="s">
        <v>177</v>
      </c>
      <c r="N16" s="13" t="s">
        <v>178</v>
      </c>
      <c r="O16" s="13" t="s">
        <v>177</v>
      </c>
      <c r="P16" s="14">
        <v>8711</v>
      </c>
      <c r="Q16" s="14">
        <v>34120</v>
      </c>
      <c r="R16" s="14">
        <v>11002</v>
      </c>
      <c r="S16" s="14" t="s">
        <v>179</v>
      </c>
      <c r="T16" s="14" t="s">
        <v>180</v>
      </c>
      <c r="U16" s="14" t="s">
        <v>181</v>
      </c>
      <c r="V16" s="21">
        <v>103.8</v>
      </c>
      <c r="W16" s="17">
        <v>461000</v>
      </c>
      <c r="X16" s="10"/>
      <c r="Y16" s="48"/>
      <c r="Z16" s="47">
        <v>6</v>
      </c>
      <c r="AA16" s="15"/>
    </row>
    <row r="17" spans="1:27" s="9" customFormat="1" ht="11.1" customHeight="1" x14ac:dyDescent="0.4">
      <c r="A17" s="98"/>
      <c r="B17" s="98"/>
      <c r="C17" s="98"/>
      <c r="D17" s="35">
        <v>7</v>
      </c>
      <c r="E17" s="98"/>
      <c r="F17" s="96"/>
      <c r="G17" s="19">
        <v>1313312</v>
      </c>
      <c r="H17" s="13" t="s">
        <v>143</v>
      </c>
      <c r="I17" s="13" t="s">
        <v>182</v>
      </c>
      <c r="J17" s="13" t="s">
        <v>183</v>
      </c>
      <c r="K17" s="13" t="s">
        <v>184</v>
      </c>
      <c r="L17" s="13" t="s">
        <v>185</v>
      </c>
      <c r="M17" s="13" t="s">
        <v>186</v>
      </c>
      <c r="N17" s="13" t="s">
        <v>187</v>
      </c>
      <c r="O17" s="13" t="s">
        <v>186</v>
      </c>
      <c r="P17" s="14">
        <v>9506</v>
      </c>
      <c r="Q17" s="14">
        <v>8455</v>
      </c>
      <c r="R17" s="14">
        <v>9854</v>
      </c>
      <c r="S17" s="14" t="s">
        <v>188</v>
      </c>
      <c r="T17" s="14" t="s">
        <v>189</v>
      </c>
      <c r="U17" s="14" t="s">
        <v>190</v>
      </c>
      <c r="V17" s="21">
        <v>103.9</v>
      </c>
      <c r="W17" s="17">
        <v>520000</v>
      </c>
      <c r="X17" s="10"/>
      <c r="Y17" s="48"/>
      <c r="Z17" s="47">
        <v>7</v>
      </c>
      <c r="AA17" s="15"/>
    </row>
    <row r="18" spans="1:27" s="9" customFormat="1" ht="11.1" customHeight="1" x14ac:dyDescent="0.4">
      <c r="A18" s="98"/>
      <c r="B18" s="98"/>
      <c r="C18" s="98"/>
      <c r="D18" s="35">
        <v>8</v>
      </c>
      <c r="E18" s="98"/>
      <c r="F18" s="96"/>
      <c r="G18" s="19">
        <v>1312521</v>
      </c>
      <c r="H18" s="13">
        <v>90.4</v>
      </c>
      <c r="I18" s="13">
        <v>89.5</v>
      </c>
      <c r="J18" s="13">
        <v>88.6</v>
      </c>
      <c r="K18" s="13">
        <v>86.3</v>
      </c>
      <c r="L18" s="13">
        <v>88</v>
      </c>
      <c r="M18" s="13">
        <v>72</v>
      </c>
      <c r="N18" s="13">
        <v>90.3</v>
      </c>
      <c r="O18" s="13">
        <v>72</v>
      </c>
      <c r="P18" s="14">
        <v>9057</v>
      </c>
      <c r="Q18" s="14">
        <v>13626</v>
      </c>
      <c r="R18" s="14">
        <v>11263</v>
      </c>
      <c r="S18" s="14" t="s">
        <v>191</v>
      </c>
      <c r="T18" s="14" t="s">
        <v>192</v>
      </c>
      <c r="U18" s="14" t="s">
        <v>193</v>
      </c>
      <c r="V18" s="21">
        <v>103.7</v>
      </c>
      <c r="W18" s="17">
        <v>599000</v>
      </c>
      <c r="X18" s="10"/>
      <c r="Y18" s="48"/>
      <c r="Z18" s="47">
        <v>8</v>
      </c>
      <c r="AA18" s="15"/>
    </row>
    <row r="19" spans="1:27" s="9" customFormat="1" ht="11.1" customHeight="1" x14ac:dyDescent="0.4">
      <c r="A19" s="98"/>
      <c r="B19" s="98"/>
      <c r="C19" s="98"/>
      <c r="D19" s="35">
        <v>9</v>
      </c>
      <c r="E19" s="98"/>
      <c r="F19" s="96"/>
      <c r="G19" s="19">
        <v>1311621</v>
      </c>
      <c r="H19" s="13">
        <v>89.6</v>
      </c>
      <c r="I19" s="13">
        <v>89.4</v>
      </c>
      <c r="J19" s="13">
        <v>85.3</v>
      </c>
      <c r="K19" s="13">
        <v>82.6</v>
      </c>
      <c r="L19" s="13">
        <v>85.5</v>
      </c>
      <c r="M19" s="13">
        <v>75</v>
      </c>
      <c r="N19" s="13">
        <v>47.5</v>
      </c>
      <c r="O19" s="13">
        <v>75</v>
      </c>
      <c r="P19" s="14">
        <v>7890</v>
      </c>
      <c r="Q19" s="14">
        <v>7267</v>
      </c>
      <c r="R19" s="14">
        <v>9228</v>
      </c>
      <c r="S19" s="14" t="s">
        <v>194</v>
      </c>
      <c r="T19" s="14">
        <v>3724217</v>
      </c>
      <c r="U19" s="14" t="s">
        <v>195</v>
      </c>
      <c r="V19" s="21">
        <v>104.1</v>
      </c>
      <c r="W19" s="17">
        <v>579000</v>
      </c>
      <c r="X19" s="10"/>
      <c r="Y19" s="48"/>
      <c r="Z19" s="47">
        <v>9</v>
      </c>
      <c r="AA19" s="15"/>
    </row>
    <row r="20" spans="1:27" s="9" customFormat="1" ht="11.1" customHeight="1" x14ac:dyDescent="0.4">
      <c r="A20" s="98"/>
      <c r="B20" s="98"/>
      <c r="C20" s="98"/>
      <c r="D20" s="35">
        <v>10</v>
      </c>
      <c r="E20" s="98"/>
      <c r="F20" s="96"/>
      <c r="G20" s="19">
        <v>1310658</v>
      </c>
      <c r="H20" s="13">
        <v>90.3</v>
      </c>
      <c r="I20" s="13">
        <v>94.9</v>
      </c>
      <c r="J20" s="13">
        <v>86.2</v>
      </c>
      <c r="K20" s="13">
        <v>83.8</v>
      </c>
      <c r="L20" s="13">
        <v>86.8</v>
      </c>
      <c r="M20" s="20">
        <v>72.400000000000006</v>
      </c>
      <c r="N20" s="13">
        <v>103.2</v>
      </c>
      <c r="O20" s="20">
        <v>72.400000000000006</v>
      </c>
      <c r="P20" s="14">
        <v>8391</v>
      </c>
      <c r="Q20" s="14">
        <v>21470</v>
      </c>
      <c r="R20" s="14">
        <v>13680</v>
      </c>
      <c r="S20" s="14">
        <v>6876112</v>
      </c>
      <c r="T20" s="14">
        <v>3721326</v>
      </c>
      <c r="U20" s="14">
        <v>14644.419</v>
      </c>
      <c r="V20" s="21">
        <v>103.8</v>
      </c>
      <c r="W20" s="17">
        <v>475000</v>
      </c>
      <c r="X20" s="10"/>
      <c r="Y20" s="48"/>
      <c r="Z20" s="47">
        <v>10</v>
      </c>
      <c r="AA20" s="15"/>
    </row>
    <row r="21" spans="1:27" s="9" customFormat="1" ht="11.1" customHeight="1" x14ac:dyDescent="0.4">
      <c r="A21" s="98"/>
      <c r="B21" s="98"/>
      <c r="C21" s="98"/>
      <c r="D21" s="35">
        <v>11</v>
      </c>
      <c r="E21" s="98"/>
      <c r="F21" s="96"/>
      <c r="G21" s="19">
        <v>1309812</v>
      </c>
      <c r="H21" s="13">
        <v>90.6</v>
      </c>
      <c r="I21" s="13">
        <v>96.4</v>
      </c>
      <c r="J21" s="13">
        <v>93.8</v>
      </c>
      <c r="K21" s="13">
        <v>91.5</v>
      </c>
      <c r="L21" s="13">
        <v>108.2</v>
      </c>
      <c r="M21" s="20">
        <v>69.3</v>
      </c>
      <c r="N21" s="13">
        <v>59.3</v>
      </c>
      <c r="O21" s="13">
        <v>69.3</v>
      </c>
      <c r="P21" s="14">
        <v>8842</v>
      </c>
      <c r="Q21" s="14">
        <v>14082</v>
      </c>
      <c r="R21" s="14">
        <v>12370</v>
      </c>
      <c r="S21" s="14">
        <v>6881853</v>
      </c>
      <c r="T21" s="14">
        <v>3722369</v>
      </c>
      <c r="U21" s="14">
        <v>20888.469000000001</v>
      </c>
      <c r="V21" s="21">
        <v>103.5</v>
      </c>
      <c r="W21" s="17">
        <v>466000</v>
      </c>
      <c r="X21" s="10"/>
      <c r="Y21" s="48"/>
      <c r="Z21" s="47">
        <v>11</v>
      </c>
      <c r="AA21" s="15"/>
    </row>
    <row r="22" spans="1:27" s="9" customFormat="1" ht="11.1" customHeight="1" x14ac:dyDescent="0.4">
      <c r="A22" s="98"/>
      <c r="B22" s="98"/>
      <c r="C22" s="98"/>
      <c r="D22" s="35">
        <v>12</v>
      </c>
      <c r="E22" s="98"/>
      <c r="F22" s="96"/>
      <c r="G22" s="19">
        <v>1309139</v>
      </c>
      <c r="H22" s="13">
        <v>90.5</v>
      </c>
      <c r="I22" s="13">
        <v>88.9</v>
      </c>
      <c r="J22" s="13">
        <v>186.7</v>
      </c>
      <c r="K22" s="13">
        <v>182.7</v>
      </c>
      <c r="L22" s="13">
        <v>201.1</v>
      </c>
      <c r="M22" s="20">
        <v>73.599999999999994</v>
      </c>
      <c r="N22" s="13">
        <v>95.3</v>
      </c>
      <c r="O22" s="13">
        <v>73.599999999999994</v>
      </c>
      <c r="P22" s="14">
        <v>11002</v>
      </c>
      <c r="Q22" s="14">
        <v>7592</v>
      </c>
      <c r="R22" s="14">
        <v>16694</v>
      </c>
      <c r="S22" s="14">
        <v>6982260</v>
      </c>
      <c r="T22" s="14">
        <v>3751532</v>
      </c>
      <c r="U22" s="14">
        <v>15258.843000000001</v>
      </c>
      <c r="V22" s="22">
        <v>103.2</v>
      </c>
      <c r="W22" s="17">
        <v>506000</v>
      </c>
      <c r="X22" s="10"/>
      <c r="Y22" s="48"/>
      <c r="Z22" s="47">
        <v>12</v>
      </c>
      <c r="AA22" s="15"/>
    </row>
    <row r="23" spans="1:27" s="9" customFormat="1" ht="11.1" customHeight="1" x14ac:dyDescent="0.4">
      <c r="A23" s="98" t="s">
        <v>303</v>
      </c>
      <c r="B23" s="98"/>
      <c r="C23" s="98"/>
      <c r="D23" s="35">
        <v>1</v>
      </c>
      <c r="E23" s="98" t="s">
        <v>292</v>
      </c>
      <c r="F23" s="96"/>
      <c r="G23" s="19">
        <v>1308273</v>
      </c>
      <c r="H23" s="13">
        <v>94.5</v>
      </c>
      <c r="I23" s="13">
        <v>92.9</v>
      </c>
      <c r="J23" s="13">
        <v>83.3</v>
      </c>
      <c r="K23" s="13">
        <v>81.2</v>
      </c>
      <c r="L23" s="20">
        <v>87.6</v>
      </c>
      <c r="M23" s="20">
        <v>74.400000000000006</v>
      </c>
      <c r="N23" s="13">
        <v>51</v>
      </c>
      <c r="O23" s="20">
        <v>74.400000000000006</v>
      </c>
      <c r="P23" s="14">
        <v>7799</v>
      </c>
      <c r="Q23" s="14">
        <v>19522</v>
      </c>
      <c r="R23" s="14">
        <v>14548</v>
      </c>
      <c r="S23" s="14">
        <v>7005189</v>
      </c>
      <c r="T23" s="14">
        <v>3741894</v>
      </c>
      <c r="U23" s="14">
        <v>17800</v>
      </c>
      <c r="V23" s="21">
        <v>103.6</v>
      </c>
      <c r="W23" s="17" t="s">
        <v>131</v>
      </c>
      <c r="X23" s="16" t="s">
        <v>327</v>
      </c>
      <c r="Y23" s="48">
        <v>3</v>
      </c>
      <c r="Z23" s="47">
        <v>1</v>
      </c>
      <c r="AA23" s="15"/>
    </row>
    <row r="24" spans="1:27" s="9" customFormat="1" ht="11.1" customHeight="1" x14ac:dyDescent="0.4">
      <c r="A24" s="98"/>
      <c r="B24" s="98"/>
      <c r="C24" s="98"/>
      <c r="D24" s="35">
        <v>2</v>
      </c>
      <c r="E24" s="98"/>
      <c r="F24" s="96"/>
      <c r="G24" s="19">
        <v>1306966</v>
      </c>
      <c r="H24" s="13">
        <v>94.3</v>
      </c>
      <c r="I24" s="13">
        <v>92.3</v>
      </c>
      <c r="J24" s="13">
        <v>82.4</v>
      </c>
      <c r="K24" s="13">
        <v>80.400000000000006</v>
      </c>
      <c r="L24" s="20">
        <v>86.1</v>
      </c>
      <c r="M24" s="20">
        <v>83.7</v>
      </c>
      <c r="N24" s="20">
        <v>132.6</v>
      </c>
      <c r="O24" s="20">
        <v>83.7</v>
      </c>
      <c r="P24" s="14">
        <v>7258</v>
      </c>
      <c r="Q24" s="14">
        <v>12088</v>
      </c>
      <c r="R24" s="14">
        <v>15369</v>
      </c>
      <c r="S24" s="14">
        <v>7057345</v>
      </c>
      <c r="T24" s="14" t="s">
        <v>331</v>
      </c>
      <c r="U24" s="14">
        <v>20222</v>
      </c>
      <c r="V24" s="21">
        <v>103.6</v>
      </c>
      <c r="W24" s="17" t="s">
        <v>131</v>
      </c>
      <c r="X24" s="16"/>
      <c r="Y24" s="48"/>
      <c r="Z24" s="47">
        <v>2</v>
      </c>
      <c r="AA24" s="15"/>
    </row>
    <row r="25" spans="1:27" s="9" customFormat="1" ht="11.1" customHeight="1" x14ac:dyDescent="0.4">
      <c r="A25" s="98"/>
      <c r="B25" s="98"/>
      <c r="C25" s="98"/>
      <c r="D25" s="35">
        <v>3</v>
      </c>
      <c r="E25" s="98"/>
      <c r="F25" s="96"/>
      <c r="G25" s="23">
        <v>1305650</v>
      </c>
      <c r="H25" s="13">
        <v>93.2</v>
      </c>
      <c r="I25" s="13">
        <v>89.9</v>
      </c>
      <c r="J25" s="13">
        <v>94.4</v>
      </c>
      <c r="K25" s="13">
        <v>91.9</v>
      </c>
      <c r="L25" s="20">
        <v>92.6</v>
      </c>
      <c r="M25" s="20">
        <v>82.1</v>
      </c>
      <c r="N25" s="20">
        <v>64.5</v>
      </c>
      <c r="O25" s="20">
        <v>82.1</v>
      </c>
      <c r="P25" s="14">
        <v>8174</v>
      </c>
      <c r="Q25" s="14">
        <v>18782</v>
      </c>
      <c r="R25" s="14" t="s">
        <v>329</v>
      </c>
      <c r="S25" s="14">
        <v>7082441</v>
      </c>
      <c r="T25" s="14">
        <v>3766514</v>
      </c>
      <c r="U25" s="14">
        <v>24263</v>
      </c>
      <c r="V25" s="21">
        <v>103.7</v>
      </c>
      <c r="W25" s="17" t="s">
        <v>131</v>
      </c>
      <c r="X25" s="16"/>
      <c r="Y25" s="48"/>
      <c r="Z25" s="47">
        <v>3</v>
      </c>
      <c r="AA25" s="15"/>
    </row>
    <row r="26" spans="1:27" s="9" customFormat="1" ht="11.1" customHeight="1" x14ac:dyDescent="0.4">
      <c r="A26" s="98"/>
      <c r="B26" s="98"/>
      <c r="C26" s="98"/>
      <c r="D26" s="35">
        <v>4</v>
      </c>
      <c r="E26" s="98"/>
      <c r="F26" s="96"/>
      <c r="G26" s="19">
        <v>1299257</v>
      </c>
      <c r="H26" s="13" t="s">
        <v>131</v>
      </c>
      <c r="I26" s="13" t="s">
        <v>131</v>
      </c>
      <c r="J26" s="13" t="s">
        <v>131</v>
      </c>
      <c r="K26" s="13" t="s">
        <v>131</v>
      </c>
      <c r="L26" s="13" t="s">
        <v>131</v>
      </c>
      <c r="M26" s="13" t="s">
        <v>131</v>
      </c>
      <c r="N26" s="13" t="s">
        <v>131</v>
      </c>
      <c r="O26" s="13" t="s">
        <v>131</v>
      </c>
      <c r="P26" s="14" t="s">
        <v>131</v>
      </c>
      <c r="Q26" s="14" t="s">
        <v>328</v>
      </c>
      <c r="R26" s="14" t="s">
        <v>330</v>
      </c>
      <c r="S26" s="14" t="s">
        <v>131</v>
      </c>
      <c r="T26" s="14" t="s">
        <v>131</v>
      </c>
      <c r="U26" s="14">
        <v>23587</v>
      </c>
      <c r="V26" s="21">
        <v>103.3</v>
      </c>
      <c r="W26" s="17" t="s">
        <v>131</v>
      </c>
      <c r="X26" s="16"/>
      <c r="Y26" s="49"/>
      <c r="Z26" s="47">
        <v>4</v>
      </c>
      <c r="AA26" s="15"/>
    </row>
    <row r="27" spans="1:27" s="9" customFormat="1" ht="11.1" customHeight="1" x14ac:dyDescent="0.4">
      <c r="A27" s="98"/>
      <c r="B27" s="98"/>
      <c r="C27" s="98"/>
      <c r="D27" s="35">
        <v>5</v>
      </c>
      <c r="E27" s="98"/>
      <c r="F27" s="96"/>
      <c r="G27" s="19">
        <v>1299804</v>
      </c>
      <c r="H27" s="13" t="s">
        <v>131</v>
      </c>
      <c r="I27" s="13" t="s">
        <v>131</v>
      </c>
      <c r="J27" s="13" t="s">
        <v>131</v>
      </c>
      <c r="K27" s="13" t="s">
        <v>131</v>
      </c>
      <c r="L27" s="13" t="s">
        <v>131</v>
      </c>
      <c r="M27" s="13" t="s">
        <v>131</v>
      </c>
      <c r="N27" s="13" t="s">
        <v>131</v>
      </c>
      <c r="O27" s="13" t="s">
        <v>131</v>
      </c>
      <c r="P27" s="14" t="s">
        <v>283</v>
      </c>
      <c r="Q27" s="14" t="s">
        <v>283</v>
      </c>
      <c r="R27" s="14" t="s">
        <v>283</v>
      </c>
      <c r="S27" s="14" t="s">
        <v>131</v>
      </c>
      <c r="T27" s="14" t="s">
        <v>131</v>
      </c>
      <c r="U27" s="14">
        <v>19085</v>
      </c>
      <c r="V27" s="14" t="s">
        <v>283</v>
      </c>
      <c r="W27" s="17" t="s">
        <v>283</v>
      </c>
      <c r="X27" s="16"/>
      <c r="Y27" s="49"/>
      <c r="Z27" s="47">
        <v>5</v>
      </c>
      <c r="AA27" s="15"/>
    </row>
    <row r="28" spans="1:27" s="9" customFormat="1" ht="11.1" customHeight="1" x14ac:dyDescent="0.4">
      <c r="A28" s="8"/>
      <c r="B28" s="8"/>
      <c r="C28" s="8"/>
      <c r="D28" s="8"/>
      <c r="E28" s="8"/>
      <c r="F28" s="8"/>
      <c r="G28" s="16"/>
      <c r="H28" s="13"/>
      <c r="I28" s="13"/>
      <c r="J28" s="13"/>
      <c r="K28" s="13"/>
      <c r="L28" s="13"/>
      <c r="M28" s="13"/>
      <c r="N28" s="13"/>
      <c r="O28" s="13"/>
      <c r="P28" s="14"/>
      <c r="Q28" s="14"/>
      <c r="R28" s="14"/>
      <c r="S28" s="14"/>
      <c r="T28" s="14"/>
      <c r="U28" s="14"/>
      <c r="V28" s="14"/>
      <c r="W28" s="24"/>
      <c r="X28" s="51"/>
      <c r="Y28" s="50"/>
      <c r="Z28" s="12"/>
      <c r="AA28" s="12"/>
    </row>
    <row r="29" spans="1:27" s="9" customFormat="1" ht="11.1" customHeight="1" x14ac:dyDescent="0.4">
      <c r="A29" s="114" t="s">
        <v>293</v>
      </c>
      <c r="B29" s="114"/>
      <c r="C29" s="114"/>
      <c r="D29" s="114"/>
      <c r="E29" s="114"/>
      <c r="F29" s="115"/>
      <c r="G29" s="25">
        <f>G27/G26*100</f>
        <v>100.04210098540935</v>
      </c>
      <c r="H29" s="20">
        <f t="shared" ref="H29:O29" si="0">H25/H24*100</f>
        <v>98.833510074231185</v>
      </c>
      <c r="I29" s="20">
        <f t="shared" si="0"/>
        <v>97.399783315276281</v>
      </c>
      <c r="J29" s="20">
        <f t="shared" si="0"/>
        <v>114.5631067961165</v>
      </c>
      <c r="K29" s="20">
        <f t="shared" si="0"/>
        <v>114.30348258706469</v>
      </c>
      <c r="L29" s="20">
        <f t="shared" si="0"/>
        <v>107.5493612078978</v>
      </c>
      <c r="M29" s="20">
        <f t="shared" si="0"/>
        <v>98.088410991636792</v>
      </c>
      <c r="N29" s="20">
        <f t="shared" si="0"/>
        <v>48.642533936651589</v>
      </c>
      <c r="O29" s="20">
        <f t="shared" si="0"/>
        <v>98.088410991636792</v>
      </c>
      <c r="P29" s="21">
        <f>8174/P25*100</f>
        <v>100</v>
      </c>
      <c r="Q29" s="21">
        <f>14158718/18782161*100</f>
        <v>75.383860249094866</v>
      </c>
      <c r="R29" s="21">
        <f>9959171/17620986*100</f>
        <v>56.518806609346385</v>
      </c>
      <c r="S29" s="21">
        <f>S25/7005189*100</f>
        <v>101.10278252306968</v>
      </c>
      <c r="T29" s="21">
        <f>3766514/3745120*100</f>
        <v>100.57125005340284</v>
      </c>
      <c r="U29" s="21">
        <f>U27/U26*100</f>
        <v>80.913214906516302</v>
      </c>
      <c r="V29" s="21">
        <f>V26/V25*100</f>
        <v>99.614271938283508</v>
      </c>
      <c r="W29" s="26" t="s">
        <v>283</v>
      </c>
      <c r="X29" s="110" t="s">
        <v>304</v>
      </c>
      <c r="Y29" s="111"/>
      <c r="Z29" s="111"/>
      <c r="AA29" s="111"/>
    </row>
    <row r="30" spans="1:27" s="9" customFormat="1" ht="11.1" customHeight="1" x14ac:dyDescent="0.4">
      <c r="A30" s="112" t="s">
        <v>196</v>
      </c>
      <c r="B30" s="112"/>
      <c r="C30" s="112"/>
      <c r="D30" s="112"/>
      <c r="E30" s="112"/>
      <c r="F30" s="113"/>
      <c r="G30" s="27">
        <f>G27/G15*100</f>
        <v>98.852228617320307</v>
      </c>
      <c r="H30" s="28">
        <f t="shared" ref="H30:O30" si="1">H25/H13*100</f>
        <v>103.55555555555556</v>
      </c>
      <c r="I30" s="28">
        <f t="shared" si="1"/>
        <v>99.337016574585647</v>
      </c>
      <c r="J30" s="28">
        <f t="shared" si="1"/>
        <v>103.85038503850386</v>
      </c>
      <c r="K30" s="28">
        <f t="shared" si="1"/>
        <v>104.07701019252549</v>
      </c>
      <c r="L30" s="28">
        <f t="shared" si="1"/>
        <v>104.04494382022472</v>
      </c>
      <c r="M30" s="28">
        <f t="shared" si="1"/>
        <v>102.49687890137329</v>
      </c>
      <c r="N30" s="28">
        <f t="shared" si="1"/>
        <v>61.487130600571973</v>
      </c>
      <c r="O30" s="28">
        <f t="shared" si="1"/>
        <v>102.49687890137329</v>
      </c>
      <c r="P30" s="29">
        <f>8174/P14*100</f>
        <v>111.57521157521157</v>
      </c>
      <c r="Q30" s="29">
        <f>14158718/10368158*100</f>
        <v>136.55962804579173</v>
      </c>
      <c r="R30" s="29">
        <f>9959171/8892345*100</f>
        <v>111.99712786672131</v>
      </c>
      <c r="S30" s="29">
        <f>S25/S13*100</f>
        <v>108.29554616807945</v>
      </c>
      <c r="T30" s="29">
        <f>T25/T13*100</f>
        <v>105.12109324414239</v>
      </c>
      <c r="U30" s="29">
        <f>U27/U15*100</f>
        <v>58.328239608801958</v>
      </c>
      <c r="V30" s="29">
        <f>V26/V15*100</f>
        <v>99.422521655437919</v>
      </c>
      <c r="W30" s="28" t="s">
        <v>283</v>
      </c>
      <c r="X30" s="108" t="s">
        <v>305</v>
      </c>
      <c r="Y30" s="109"/>
      <c r="Z30" s="109"/>
      <c r="AA30" s="109"/>
    </row>
    <row r="31" spans="1:27" s="9" customFormat="1" ht="21" x14ac:dyDescent="0.4">
      <c r="A31" s="105" t="s">
        <v>70</v>
      </c>
      <c r="B31" s="105"/>
      <c r="C31" s="105"/>
      <c r="D31" s="105"/>
      <c r="E31" s="105"/>
      <c r="F31" s="107"/>
      <c r="G31" s="106" t="s">
        <v>59</v>
      </c>
      <c r="H31" s="105"/>
      <c r="I31" s="105"/>
      <c r="J31" s="105"/>
      <c r="K31" s="105"/>
      <c r="L31" s="105"/>
      <c r="M31" s="105"/>
      <c r="N31" s="105"/>
      <c r="O31" s="105"/>
      <c r="P31" s="45" t="s">
        <v>60</v>
      </c>
      <c r="Q31" s="99" t="s">
        <v>61</v>
      </c>
      <c r="R31" s="99"/>
      <c r="S31" s="99" t="s">
        <v>62</v>
      </c>
      <c r="T31" s="99"/>
      <c r="U31" s="43" t="s">
        <v>287</v>
      </c>
      <c r="V31" s="44" t="s">
        <v>63</v>
      </c>
      <c r="W31" s="43" t="s">
        <v>288</v>
      </c>
      <c r="X31" s="105" t="s">
        <v>64</v>
      </c>
      <c r="Y31" s="105"/>
      <c r="Z31" s="105"/>
      <c r="AA31" s="105"/>
    </row>
    <row r="32" spans="1:27" s="32" customFormat="1" ht="11.1" customHeight="1" x14ac:dyDescent="0.4">
      <c r="A32" s="31" t="s">
        <v>318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 t="s">
        <v>1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ht="11.1" customHeight="1" x14ac:dyDescent="0.4">
      <c r="A33" s="31" t="s">
        <v>79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 t="s">
        <v>2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ht="11.1" customHeight="1" x14ac:dyDescent="0.4">
      <c r="A34" s="31" t="s">
        <v>80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 t="s">
        <v>83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ht="11.1" customHeight="1" x14ac:dyDescent="0.4">
      <c r="A35" s="31" t="s">
        <v>81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 t="s">
        <v>78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ht="9" customHeight="1" x14ac:dyDescent="0.4"/>
    <row r="37" spans="1:27" ht="9" customHeight="1" x14ac:dyDescent="0.4"/>
    <row r="38" spans="1:27" ht="9" customHeight="1" x14ac:dyDescent="0.4"/>
    <row r="39" spans="1:27" ht="9" customHeight="1" x14ac:dyDescent="0.4"/>
    <row r="40" spans="1:27" ht="9" customHeight="1" x14ac:dyDescent="0.4"/>
    <row r="41" spans="1:27" ht="9" customHeight="1" x14ac:dyDescent="0.4"/>
    <row r="42" spans="1:27" ht="9" customHeight="1" x14ac:dyDescent="0.4"/>
    <row r="43" spans="1:27" ht="9" customHeight="1" x14ac:dyDescent="0.4"/>
    <row r="44" spans="1:27" ht="9" customHeight="1" x14ac:dyDescent="0.4"/>
    <row r="45" spans="1:27" ht="9" customHeight="1" x14ac:dyDescent="0.4"/>
    <row r="46" spans="1:27" ht="9" customHeight="1" x14ac:dyDescent="0.4"/>
    <row r="47" spans="1:27" ht="9" customHeight="1" x14ac:dyDescent="0.4"/>
    <row r="48" spans="1:27" ht="9" customHeight="1" x14ac:dyDescent="0.4"/>
    <row r="49" ht="9" customHeight="1" x14ac:dyDescent="0.4"/>
    <row r="50" ht="9" customHeight="1" x14ac:dyDescent="0.4"/>
    <row r="51" ht="9" customHeight="1" x14ac:dyDescent="0.4"/>
    <row r="52" ht="9" customHeight="1" x14ac:dyDescent="0.4"/>
    <row r="53" ht="9" customHeight="1" x14ac:dyDescent="0.4"/>
    <row r="54" ht="9" customHeight="1" x14ac:dyDescent="0.4"/>
    <row r="55" ht="9" customHeight="1" x14ac:dyDescent="0.4"/>
    <row r="56" ht="9" customHeight="1" x14ac:dyDescent="0.4"/>
    <row r="57" ht="9" customHeight="1" x14ac:dyDescent="0.4"/>
    <row r="58" ht="9" customHeight="1" x14ac:dyDescent="0.4"/>
    <row r="59" ht="9" customHeight="1" x14ac:dyDescent="0.4"/>
    <row r="60" ht="9" customHeight="1" x14ac:dyDescent="0.4"/>
    <row r="61" ht="9" customHeight="1" x14ac:dyDescent="0.4"/>
    <row r="62" ht="9" customHeight="1" x14ac:dyDescent="0.4"/>
    <row r="63" ht="9" customHeight="1" x14ac:dyDescent="0.4"/>
    <row r="64" ht="9" customHeight="1" x14ac:dyDescent="0.4"/>
    <row r="65" ht="9" customHeight="1" x14ac:dyDescent="0.4"/>
    <row r="66" ht="9" customHeight="1" x14ac:dyDescent="0.4"/>
    <row r="67" ht="9" customHeight="1" x14ac:dyDescent="0.4"/>
    <row r="68" ht="9" customHeight="1" x14ac:dyDescent="0.4"/>
    <row r="69" ht="9" customHeight="1" x14ac:dyDescent="0.4"/>
    <row r="70" ht="9" customHeight="1" x14ac:dyDescent="0.4"/>
    <row r="71" ht="9" customHeight="1" x14ac:dyDescent="0.4"/>
    <row r="72" ht="9" customHeight="1" x14ac:dyDescent="0.4"/>
    <row r="73" ht="9" customHeight="1" x14ac:dyDescent="0.4"/>
    <row r="74" ht="9" customHeight="1" x14ac:dyDescent="0.4"/>
    <row r="75" ht="9" customHeight="1" x14ac:dyDescent="0.4"/>
    <row r="76" ht="9" customHeight="1" x14ac:dyDescent="0.4"/>
    <row r="77" ht="9" customHeight="1" x14ac:dyDescent="0.4"/>
    <row r="78" ht="9" customHeight="1" x14ac:dyDescent="0.4"/>
    <row r="79" ht="9" customHeight="1" x14ac:dyDescent="0.4"/>
    <row r="80" ht="9" customHeight="1" x14ac:dyDescent="0.4"/>
    <row r="81" ht="9" customHeight="1" x14ac:dyDescent="0.4"/>
    <row r="82" ht="9" customHeight="1" x14ac:dyDescent="0.4"/>
    <row r="83" ht="9" customHeight="1" x14ac:dyDescent="0.4"/>
    <row r="84" ht="9" customHeight="1" x14ac:dyDescent="0.4"/>
    <row r="85" ht="9" customHeight="1" x14ac:dyDescent="0.4"/>
    <row r="86" ht="9" customHeight="1" x14ac:dyDescent="0.4"/>
    <row r="87" ht="9" customHeight="1" x14ac:dyDescent="0.4"/>
    <row r="88" ht="9" customHeight="1" x14ac:dyDescent="0.4"/>
    <row r="89" ht="9" customHeight="1" x14ac:dyDescent="0.4"/>
    <row r="90" ht="9" customHeight="1" x14ac:dyDescent="0.4"/>
    <row r="91" ht="9" customHeight="1" x14ac:dyDescent="0.4"/>
    <row r="92" ht="9" customHeight="1" x14ac:dyDescent="0.4"/>
    <row r="93" ht="9" customHeight="1" x14ac:dyDescent="0.4"/>
    <row r="94" ht="9" customHeight="1" x14ac:dyDescent="0.4"/>
    <row r="95" ht="9" customHeight="1" x14ac:dyDescent="0.4"/>
    <row r="96" ht="9" customHeight="1" x14ac:dyDescent="0.4"/>
    <row r="97" ht="9" customHeight="1" x14ac:dyDescent="0.4"/>
    <row r="98" ht="9" customHeight="1" x14ac:dyDescent="0.4"/>
    <row r="99" ht="9" customHeight="1" x14ac:dyDescent="0.4"/>
  </sheetData>
  <mergeCells count="77">
    <mergeCell ref="J6:K6"/>
    <mergeCell ref="Z11:AA11"/>
    <mergeCell ref="X10:Y10"/>
    <mergeCell ref="Z10:AA10"/>
    <mergeCell ref="X3:AA7"/>
    <mergeCell ref="Q3:R5"/>
    <mergeCell ref="S5:T5"/>
    <mergeCell ref="S3:T4"/>
    <mergeCell ref="V3:V5"/>
    <mergeCell ref="Z9:AA9"/>
    <mergeCell ref="A8:B8"/>
    <mergeCell ref="A13:C13"/>
    <mergeCell ref="E13:F13"/>
    <mergeCell ref="A25:C25"/>
    <mergeCell ref="M5:O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E19:F19"/>
    <mergeCell ref="X31:AA31"/>
    <mergeCell ref="S31:T31"/>
    <mergeCell ref="Q31:R31"/>
    <mergeCell ref="G31:O31"/>
    <mergeCell ref="A31:F31"/>
    <mergeCell ref="A26:C26"/>
    <mergeCell ref="A27:C27"/>
    <mergeCell ref="X30:AA30"/>
    <mergeCell ref="X29:AA29"/>
    <mergeCell ref="E27:F27"/>
    <mergeCell ref="A30:F30"/>
    <mergeCell ref="A29:F29"/>
    <mergeCell ref="A11:B11"/>
    <mergeCell ref="A9:B9"/>
    <mergeCell ref="A10:B10"/>
    <mergeCell ref="C11:D11"/>
    <mergeCell ref="E11:F11"/>
    <mergeCell ref="E9:F9"/>
    <mergeCell ref="C8:D8"/>
    <mergeCell ref="C10:D10"/>
    <mergeCell ref="C9:D9"/>
    <mergeCell ref="E10:F10"/>
    <mergeCell ref="E26:F26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8:F8"/>
    <mergeCell ref="U3:U6"/>
    <mergeCell ref="W3:W6"/>
    <mergeCell ref="X8:Y8"/>
    <mergeCell ref="Z8:AA8"/>
    <mergeCell ref="H5:I5"/>
    <mergeCell ref="H3:I4"/>
    <mergeCell ref="J3:L4"/>
    <mergeCell ref="M4:O4"/>
    <mergeCell ref="M3:O3"/>
    <mergeCell ref="N6:N7"/>
    <mergeCell ref="M6:M7"/>
    <mergeCell ref="A3:F7"/>
    <mergeCell ref="H6:H7"/>
    <mergeCell ref="I6:I7"/>
    <mergeCell ref="J5:L5"/>
  </mergeCells>
  <phoneticPr fontId="1"/>
  <printOptions horizontalCentered="1"/>
  <pageMargins left="0.39370078740157483" right="0.39370078740157483" top="0.39370078740157483" bottom="0.39370078740157483" header="0.23622047244094491" footer="0.19685039370078741"/>
  <pageSetup paperSize="9" orientation="portrait" r:id="rId1"/>
  <colBreaks count="1" manualBreakCount="1">
    <brk id="15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5C85-3CEE-4A68-9A23-6308BF25DF2A}">
  <dimension ref="A1:AG68"/>
  <sheetViews>
    <sheetView showGridLines="0" zoomScale="130" zoomScaleNormal="130" workbookViewId="0"/>
  </sheetViews>
  <sheetFormatPr defaultColWidth="1.875" defaultRowHeight="16.5" x14ac:dyDescent="0.4"/>
  <cols>
    <col min="1" max="2" width="1.875" style="6"/>
    <col min="3" max="3" width="3.25" style="6" customWidth="1"/>
    <col min="4" max="4" width="2.25" style="6" bestFit="1" customWidth="1"/>
    <col min="5" max="6" width="1.875" style="6"/>
    <col min="7" max="7" width="9.625" style="6" customWidth="1"/>
    <col min="8" max="15" width="6.75" style="6" customWidth="1"/>
    <col min="16" max="16" width="8.625" style="6" customWidth="1"/>
    <col min="17" max="17" width="8.5" style="6" customWidth="1"/>
    <col min="18" max="18" width="7.625" style="6" customWidth="1"/>
    <col min="19" max="19" width="7.75" style="6" bestFit="1" customWidth="1"/>
    <col min="20" max="20" width="9.375" style="6" customWidth="1"/>
    <col min="21" max="21" width="9.5" style="6" bestFit="1" customWidth="1"/>
    <col min="22" max="22" width="8.625" style="6" customWidth="1"/>
    <col min="23" max="23" width="7.5" style="6" bestFit="1" customWidth="1"/>
    <col min="24" max="24" width="7.5" style="6" customWidth="1"/>
    <col min="25" max="25" width="9.625" style="6" customWidth="1"/>
    <col min="26" max="29" width="2.625" style="6" customWidth="1"/>
    <col min="30" max="16384" width="1.875" style="6"/>
  </cols>
  <sheetData>
    <row r="1" spans="1:33" s="3" customFormat="1" ht="19.5" thickBot="1" x14ac:dyDescent="0.45">
      <c r="A1" s="1"/>
      <c r="B1" s="1" t="s">
        <v>73</v>
      </c>
      <c r="C1" s="1"/>
      <c r="D1" s="1"/>
      <c r="E1" s="1"/>
      <c r="F1" s="1"/>
      <c r="G1" s="1" t="s">
        <v>74</v>
      </c>
      <c r="H1" s="1"/>
      <c r="I1" s="1"/>
      <c r="J1" s="1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4"/>
      <c r="AA1" s="4"/>
      <c r="AB1" s="4"/>
      <c r="AC1" s="4"/>
    </row>
    <row r="2" spans="1:33" s="9" customFormat="1" ht="11.1" customHeight="1" x14ac:dyDescent="0.15">
      <c r="A2" s="8"/>
      <c r="B2" s="8"/>
      <c r="C2" s="8"/>
      <c r="D2" s="8"/>
      <c r="E2" s="8"/>
      <c r="F2" s="8"/>
      <c r="G2" s="33" t="s">
        <v>9</v>
      </c>
      <c r="H2" s="93" t="s">
        <v>13</v>
      </c>
      <c r="I2" s="94"/>
      <c r="J2" s="93" t="s">
        <v>17</v>
      </c>
      <c r="K2" s="97"/>
      <c r="L2" s="94"/>
      <c r="M2" s="93" t="s">
        <v>18</v>
      </c>
      <c r="N2" s="97"/>
      <c r="O2" s="94"/>
      <c r="P2" s="35" t="s">
        <v>46</v>
      </c>
      <c r="Q2" s="35" t="s">
        <v>27</v>
      </c>
      <c r="R2" s="93" t="s">
        <v>50</v>
      </c>
      <c r="S2" s="94"/>
      <c r="T2" s="93" t="s">
        <v>51</v>
      </c>
      <c r="U2" s="94"/>
      <c r="V2" s="86" t="s">
        <v>296</v>
      </c>
      <c r="W2" s="56" t="s">
        <v>36</v>
      </c>
      <c r="X2" s="33" t="s">
        <v>54</v>
      </c>
      <c r="Y2" s="81" t="s">
        <v>306</v>
      </c>
      <c r="Z2" s="93" t="s">
        <v>75</v>
      </c>
      <c r="AA2" s="97"/>
      <c r="AB2" s="97"/>
      <c r="AC2" s="97"/>
    </row>
    <row r="3" spans="1:33" s="9" customFormat="1" ht="11.1" customHeight="1" x14ac:dyDescent="0.4">
      <c r="A3" s="8"/>
      <c r="B3" s="8"/>
      <c r="C3" s="8"/>
      <c r="D3" s="8"/>
      <c r="E3" s="8"/>
      <c r="F3" s="8"/>
      <c r="G3" s="76" t="s">
        <v>323</v>
      </c>
      <c r="H3" s="95"/>
      <c r="I3" s="96"/>
      <c r="J3" s="95"/>
      <c r="K3" s="98"/>
      <c r="L3" s="96"/>
      <c r="M3" s="95" t="s">
        <v>22</v>
      </c>
      <c r="N3" s="98"/>
      <c r="O3" s="96"/>
      <c r="P3" s="35" t="s">
        <v>47</v>
      </c>
      <c r="Q3" s="35" t="s">
        <v>28</v>
      </c>
      <c r="R3" s="95"/>
      <c r="S3" s="96"/>
      <c r="T3" s="95"/>
      <c r="U3" s="96"/>
      <c r="V3" s="87"/>
      <c r="W3" s="33" t="s">
        <v>37</v>
      </c>
      <c r="X3" s="33" t="s">
        <v>55</v>
      </c>
      <c r="Y3" s="82" t="s">
        <v>56</v>
      </c>
      <c r="Z3" s="95"/>
      <c r="AA3" s="98"/>
      <c r="AB3" s="98"/>
      <c r="AC3" s="98"/>
    </row>
    <row r="4" spans="1:33" s="9" customFormat="1" ht="11.1" customHeight="1" x14ac:dyDescent="0.4">
      <c r="A4" s="8"/>
      <c r="B4" s="8"/>
      <c r="C4" s="8"/>
      <c r="D4" s="8"/>
      <c r="E4" s="8"/>
      <c r="F4" s="8"/>
      <c r="G4" s="79" t="s">
        <v>324</v>
      </c>
      <c r="H4" s="91" t="s">
        <v>14</v>
      </c>
      <c r="I4" s="92"/>
      <c r="J4" s="91" t="s">
        <v>14</v>
      </c>
      <c r="K4" s="100"/>
      <c r="L4" s="92"/>
      <c r="M4" s="91" t="s">
        <v>14</v>
      </c>
      <c r="N4" s="100"/>
      <c r="O4" s="92"/>
      <c r="P4" s="35" t="s">
        <v>48</v>
      </c>
      <c r="Q4" s="35" t="s">
        <v>29</v>
      </c>
      <c r="R4" s="91"/>
      <c r="S4" s="92"/>
      <c r="T4" s="10" t="s">
        <v>52</v>
      </c>
      <c r="U4" s="8"/>
      <c r="V4" s="87"/>
      <c r="W4" s="33" t="s">
        <v>38</v>
      </c>
      <c r="X4" s="33"/>
      <c r="Y4" s="83" t="s">
        <v>57</v>
      </c>
      <c r="Z4" s="95"/>
      <c r="AA4" s="98"/>
      <c r="AB4" s="98"/>
      <c r="AC4" s="98"/>
    </row>
    <row r="5" spans="1:33" s="9" customFormat="1" ht="11.1" customHeight="1" x14ac:dyDescent="0.4">
      <c r="A5" s="8"/>
      <c r="B5" s="8"/>
      <c r="C5" s="8"/>
      <c r="D5" s="8"/>
      <c r="E5" s="8"/>
      <c r="F5" s="8"/>
      <c r="G5" s="33"/>
      <c r="H5" s="120" t="s">
        <v>44</v>
      </c>
      <c r="I5" s="120" t="s">
        <v>45</v>
      </c>
      <c r="J5" s="106" t="s">
        <v>19</v>
      </c>
      <c r="K5" s="107"/>
      <c r="L5" s="38" t="s">
        <v>16</v>
      </c>
      <c r="M5" s="120" t="s">
        <v>23</v>
      </c>
      <c r="N5" s="120" t="s">
        <v>24</v>
      </c>
      <c r="O5" s="41" t="s">
        <v>25</v>
      </c>
      <c r="P5" s="33" t="s">
        <v>39</v>
      </c>
      <c r="Q5" s="42" t="s">
        <v>30</v>
      </c>
      <c r="R5" s="36" t="s">
        <v>32</v>
      </c>
      <c r="S5" s="41" t="s">
        <v>33</v>
      </c>
      <c r="T5" s="36" t="s">
        <v>34</v>
      </c>
      <c r="U5" s="41" t="s">
        <v>35</v>
      </c>
      <c r="V5" s="10"/>
      <c r="W5" s="33" t="s">
        <v>39</v>
      </c>
      <c r="X5" s="33" t="s">
        <v>39</v>
      </c>
      <c r="Y5" s="83" t="s">
        <v>58</v>
      </c>
      <c r="Z5" s="95"/>
      <c r="AA5" s="98"/>
      <c r="AB5" s="98"/>
      <c r="AC5" s="98"/>
    </row>
    <row r="6" spans="1:33" s="9" customFormat="1" ht="11.1" customHeight="1" x14ac:dyDescent="0.4">
      <c r="A6" s="11"/>
      <c r="B6" s="11"/>
      <c r="C6" s="11"/>
      <c r="D6" s="11"/>
      <c r="E6" s="11"/>
      <c r="F6" s="11"/>
      <c r="G6" s="34" t="s">
        <v>43</v>
      </c>
      <c r="H6" s="121"/>
      <c r="I6" s="121"/>
      <c r="J6" s="39" t="s">
        <v>20</v>
      </c>
      <c r="K6" s="39" t="s">
        <v>21</v>
      </c>
      <c r="L6" s="39" t="s">
        <v>20</v>
      </c>
      <c r="M6" s="121"/>
      <c r="N6" s="121"/>
      <c r="O6" s="40" t="s">
        <v>26</v>
      </c>
      <c r="P6" s="52" t="s">
        <v>40</v>
      </c>
      <c r="Q6" s="37" t="s">
        <v>49</v>
      </c>
      <c r="R6" s="34" t="s">
        <v>49</v>
      </c>
      <c r="S6" s="40" t="s">
        <v>49</v>
      </c>
      <c r="T6" s="34" t="s">
        <v>49</v>
      </c>
      <c r="U6" s="40" t="s">
        <v>49</v>
      </c>
      <c r="V6" s="34" t="s">
        <v>53</v>
      </c>
      <c r="W6" s="52" t="s">
        <v>40</v>
      </c>
      <c r="X6" s="52" t="s">
        <v>40</v>
      </c>
      <c r="Y6" s="78" t="s">
        <v>77</v>
      </c>
      <c r="Z6" s="91"/>
      <c r="AA6" s="100"/>
      <c r="AB6" s="100"/>
      <c r="AC6" s="100"/>
    </row>
    <row r="7" spans="1:33" s="67" customFormat="1" ht="15" customHeight="1" x14ac:dyDescent="0.25">
      <c r="A7" s="101" t="s">
        <v>290</v>
      </c>
      <c r="B7" s="101"/>
      <c r="C7" s="101">
        <v>29</v>
      </c>
      <c r="D7" s="101"/>
      <c r="E7" s="84" t="s">
        <v>291</v>
      </c>
      <c r="F7" s="85"/>
      <c r="G7" s="63" t="s">
        <v>197</v>
      </c>
      <c r="H7" s="64" t="s">
        <v>122</v>
      </c>
      <c r="I7" s="64" t="s">
        <v>99</v>
      </c>
      <c r="J7" s="64" t="s">
        <v>139</v>
      </c>
      <c r="K7" s="64" t="s">
        <v>120</v>
      </c>
      <c r="L7" s="64" t="s">
        <v>135</v>
      </c>
      <c r="M7" s="64" t="s">
        <v>198</v>
      </c>
      <c r="N7" s="64" t="s">
        <v>199</v>
      </c>
      <c r="O7" s="64" t="s">
        <v>198</v>
      </c>
      <c r="P7" s="64" t="s">
        <v>119</v>
      </c>
      <c r="Q7" s="65" t="s">
        <v>200</v>
      </c>
      <c r="R7" s="63" t="s">
        <v>201</v>
      </c>
      <c r="S7" s="63" t="s">
        <v>202</v>
      </c>
      <c r="T7" s="63" t="s">
        <v>203</v>
      </c>
      <c r="U7" s="63" t="s">
        <v>204</v>
      </c>
      <c r="V7" s="63" t="s">
        <v>205</v>
      </c>
      <c r="W7" s="63">
        <v>100.4</v>
      </c>
      <c r="X7" s="63" t="s">
        <v>121</v>
      </c>
      <c r="Y7" s="66" t="s">
        <v>206</v>
      </c>
      <c r="Z7" s="88" t="s">
        <v>300</v>
      </c>
      <c r="AA7" s="89"/>
      <c r="AB7" s="90" t="s">
        <v>313</v>
      </c>
      <c r="AC7" s="90"/>
    </row>
    <row r="8" spans="1:33" s="9" customFormat="1" ht="11.1" customHeight="1" x14ac:dyDescent="0.4">
      <c r="A8" s="98"/>
      <c r="B8" s="98"/>
      <c r="C8" s="98">
        <v>30</v>
      </c>
      <c r="D8" s="98"/>
      <c r="E8" s="102"/>
      <c r="F8" s="103"/>
      <c r="G8" s="16" t="s">
        <v>207</v>
      </c>
      <c r="H8" s="20" t="s">
        <v>166</v>
      </c>
      <c r="I8" s="20" t="s">
        <v>99</v>
      </c>
      <c r="J8" s="20" t="s">
        <v>208</v>
      </c>
      <c r="K8" s="20" t="s">
        <v>120</v>
      </c>
      <c r="L8" s="20" t="s">
        <v>209</v>
      </c>
      <c r="M8" s="20" t="s">
        <v>187</v>
      </c>
      <c r="N8" s="20" t="s">
        <v>210</v>
      </c>
      <c r="O8" s="20" t="s">
        <v>187</v>
      </c>
      <c r="P8" s="20" t="s">
        <v>211</v>
      </c>
      <c r="Q8" s="13" t="s">
        <v>212</v>
      </c>
      <c r="R8" s="13" t="s">
        <v>213</v>
      </c>
      <c r="S8" s="13" t="s">
        <v>214</v>
      </c>
      <c r="T8" s="13" t="s">
        <v>215</v>
      </c>
      <c r="U8" s="13" t="s">
        <v>216</v>
      </c>
      <c r="V8" s="13" t="s">
        <v>217</v>
      </c>
      <c r="W8" s="13" t="s">
        <v>106</v>
      </c>
      <c r="X8" s="13" t="s">
        <v>106</v>
      </c>
      <c r="Y8" s="14" t="s">
        <v>218</v>
      </c>
      <c r="Z8" s="62"/>
      <c r="AA8" s="61"/>
      <c r="AB8" s="116" t="s">
        <v>320</v>
      </c>
      <c r="AC8" s="116"/>
    </row>
    <row r="9" spans="1:33" s="9" customFormat="1" ht="11.1" customHeight="1" x14ac:dyDescent="0.4">
      <c r="A9" s="98" t="s">
        <v>294</v>
      </c>
      <c r="B9" s="98"/>
      <c r="C9" s="98" t="s">
        <v>295</v>
      </c>
      <c r="D9" s="98"/>
      <c r="E9" s="102" t="s">
        <v>291</v>
      </c>
      <c r="F9" s="103"/>
      <c r="G9" s="16" t="s">
        <v>219</v>
      </c>
      <c r="H9" s="20" t="s">
        <v>134</v>
      </c>
      <c r="I9" s="20" t="s">
        <v>89</v>
      </c>
      <c r="J9" s="20" t="s">
        <v>166</v>
      </c>
      <c r="K9" s="20" t="s">
        <v>220</v>
      </c>
      <c r="L9" s="20" t="s">
        <v>142</v>
      </c>
      <c r="M9" s="20">
        <v>101.1</v>
      </c>
      <c r="N9" s="20">
        <v>92.8</v>
      </c>
      <c r="O9" s="20">
        <v>101.1</v>
      </c>
      <c r="P9" s="20">
        <v>100.2</v>
      </c>
      <c r="Q9" s="13" t="s">
        <v>222</v>
      </c>
      <c r="R9" s="13" t="s">
        <v>223</v>
      </c>
      <c r="S9" s="13" t="s">
        <v>224</v>
      </c>
      <c r="T9" s="13" t="s">
        <v>225</v>
      </c>
      <c r="U9" s="13" t="s">
        <v>226</v>
      </c>
      <c r="V9" s="13" t="s">
        <v>227</v>
      </c>
      <c r="W9" s="13" t="s">
        <v>228</v>
      </c>
      <c r="X9" s="13" t="s">
        <v>89</v>
      </c>
      <c r="Y9" s="14" t="s">
        <v>229</v>
      </c>
      <c r="Z9" s="95" t="s">
        <v>301</v>
      </c>
      <c r="AA9" s="117"/>
      <c r="AB9" s="116" t="s">
        <v>321</v>
      </c>
      <c r="AC9" s="116"/>
      <c r="AD9" s="8"/>
      <c r="AE9" s="8"/>
      <c r="AF9" s="8"/>
      <c r="AG9" s="8"/>
    </row>
    <row r="10" spans="1:33" s="9" customFormat="1" ht="11.1" customHeight="1" x14ac:dyDescent="0.4">
      <c r="A10" s="98"/>
      <c r="B10" s="98"/>
      <c r="C10" s="104" t="s">
        <v>319</v>
      </c>
      <c r="D10" s="104"/>
      <c r="E10" s="102"/>
      <c r="F10" s="103"/>
      <c r="G10" s="16" t="s">
        <v>325</v>
      </c>
      <c r="H10" s="20" t="s">
        <v>131</v>
      </c>
      <c r="I10" s="20" t="s">
        <v>131</v>
      </c>
      <c r="J10" s="20" t="s">
        <v>131</v>
      </c>
      <c r="K10" s="20" t="s">
        <v>131</v>
      </c>
      <c r="L10" s="20" t="s">
        <v>131</v>
      </c>
      <c r="M10" s="20">
        <v>90.6</v>
      </c>
      <c r="N10" s="20">
        <v>87.2</v>
      </c>
      <c r="O10" s="20">
        <v>90.7</v>
      </c>
      <c r="P10" s="20">
        <v>89.6</v>
      </c>
      <c r="Q10" s="14">
        <v>195050</v>
      </c>
      <c r="R10" s="77">
        <v>684005</v>
      </c>
      <c r="S10" s="77">
        <v>678371</v>
      </c>
      <c r="T10" s="14">
        <v>8765116</v>
      </c>
      <c r="U10" s="14">
        <v>5544439</v>
      </c>
      <c r="V10" s="14">
        <v>134255</v>
      </c>
      <c r="W10" s="13">
        <v>101.8</v>
      </c>
      <c r="X10" s="13">
        <v>100.3</v>
      </c>
      <c r="Y10" s="14" t="s">
        <v>326</v>
      </c>
      <c r="Z10" s="95"/>
      <c r="AA10" s="117"/>
      <c r="AB10" s="116" t="s">
        <v>316</v>
      </c>
      <c r="AC10" s="116"/>
    </row>
    <row r="11" spans="1:33" s="67" customFormat="1" ht="20.100000000000001" customHeight="1" x14ac:dyDescent="0.25">
      <c r="A11" s="118" t="s">
        <v>302</v>
      </c>
      <c r="B11" s="118"/>
      <c r="C11" s="118"/>
      <c r="D11" s="57">
        <v>3</v>
      </c>
      <c r="E11" s="118" t="s">
        <v>292</v>
      </c>
      <c r="F11" s="119"/>
      <c r="G11" s="70" t="s">
        <v>231</v>
      </c>
      <c r="H11" s="64">
        <v>103.3</v>
      </c>
      <c r="I11" s="64">
        <v>100.6</v>
      </c>
      <c r="J11" s="64">
        <v>87.9</v>
      </c>
      <c r="K11" s="64">
        <v>85.8</v>
      </c>
      <c r="L11" s="64">
        <v>82.8</v>
      </c>
      <c r="M11" s="64" t="s">
        <v>232</v>
      </c>
      <c r="N11" s="64" t="s">
        <v>136</v>
      </c>
      <c r="O11" s="64" t="s">
        <v>232</v>
      </c>
      <c r="P11" s="64">
        <v>93.8</v>
      </c>
      <c r="Q11" s="66">
        <v>16246</v>
      </c>
      <c r="R11" s="66">
        <v>63571</v>
      </c>
      <c r="S11" s="66">
        <v>63496</v>
      </c>
      <c r="T11" s="66" t="s">
        <v>233</v>
      </c>
      <c r="U11" s="66" t="s">
        <v>234</v>
      </c>
      <c r="V11" s="66" t="s">
        <v>235</v>
      </c>
      <c r="W11" s="71" t="s">
        <v>230</v>
      </c>
      <c r="X11" s="71" t="s">
        <v>84</v>
      </c>
      <c r="Y11" s="66" t="s">
        <v>236</v>
      </c>
      <c r="Z11" s="70" t="s">
        <v>301</v>
      </c>
      <c r="AA11" s="72">
        <v>2</v>
      </c>
      <c r="AB11" s="73">
        <v>3</v>
      </c>
      <c r="AC11" s="74"/>
    </row>
    <row r="12" spans="1:33" s="9" customFormat="1" ht="11.1" customHeight="1" x14ac:dyDescent="0.4">
      <c r="A12" s="8"/>
      <c r="B12" s="8"/>
      <c r="C12" s="8"/>
      <c r="D12" s="35">
        <v>4</v>
      </c>
      <c r="E12" s="98"/>
      <c r="F12" s="96"/>
      <c r="G12" s="16" t="s">
        <v>237</v>
      </c>
      <c r="H12" s="20">
        <v>105</v>
      </c>
      <c r="I12" s="20">
        <v>102.3</v>
      </c>
      <c r="J12" s="20">
        <v>85.2</v>
      </c>
      <c r="K12" s="20">
        <v>83.3</v>
      </c>
      <c r="L12" s="20">
        <v>81.400000000000006</v>
      </c>
      <c r="M12" s="20" t="s">
        <v>156</v>
      </c>
      <c r="N12" s="20" t="s">
        <v>238</v>
      </c>
      <c r="O12" s="20" t="s">
        <v>156</v>
      </c>
      <c r="P12" s="20">
        <v>84.1</v>
      </c>
      <c r="Q12" s="14">
        <v>13415</v>
      </c>
      <c r="R12" s="14">
        <v>52047</v>
      </c>
      <c r="S12" s="14">
        <v>61417</v>
      </c>
      <c r="T12" s="14" t="s">
        <v>239</v>
      </c>
      <c r="U12" s="14" t="s">
        <v>240</v>
      </c>
      <c r="V12" s="14" t="s">
        <v>241</v>
      </c>
      <c r="W12" s="13" t="s">
        <v>230</v>
      </c>
      <c r="X12" s="53" t="s">
        <v>242</v>
      </c>
      <c r="Y12" s="14" t="s">
        <v>243</v>
      </c>
      <c r="Z12" s="10"/>
      <c r="AA12" s="48"/>
      <c r="AB12" s="47">
        <v>4</v>
      </c>
      <c r="AC12" s="15"/>
    </row>
    <row r="13" spans="1:33" s="9" customFormat="1" ht="11.1" customHeight="1" x14ac:dyDescent="0.4">
      <c r="A13" s="8"/>
      <c r="B13" s="8"/>
      <c r="C13" s="8"/>
      <c r="D13" s="35">
        <v>5</v>
      </c>
      <c r="E13" s="98"/>
      <c r="F13" s="96"/>
      <c r="G13" s="16" t="s">
        <v>244</v>
      </c>
      <c r="H13" s="20">
        <v>104.4</v>
      </c>
      <c r="I13" s="20">
        <v>102.2</v>
      </c>
      <c r="J13" s="20">
        <v>83.6</v>
      </c>
      <c r="K13" s="20">
        <v>81.7</v>
      </c>
      <c r="L13" s="20">
        <v>80.3</v>
      </c>
      <c r="M13" s="20" t="s">
        <v>133</v>
      </c>
      <c r="N13" s="20" t="s">
        <v>245</v>
      </c>
      <c r="O13" s="20" t="s">
        <v>133</v>
      </c>
      <c r="P13" s="20">
        <v>75.900000000000006</v>
      </c>
      <c r="Q13" s="14">
        <v>14543</v>
      </c>
      <c r="R13" s="14" t="s">
        <v>246</v>
      </c>
      <c r="S13" s="14" t="s">
        <v>247</v>
      </c>
      <c r="T13" s="14" t="s">
        <v>248</v>
      </c>
      <c r="U13" s="14" t="s">
        <v>249</v>
      </c>
      <c r="V13" s="14" t="s">
        <v>250</v>
      </c>
      <c r="W13" s="13" t="s">
        <v>228</v>
      </c>
      <c r="X13" s="53" t="s">
        <v>137</v>
      </c>
      <c r="Y13" s="14" t="s">
        <v>251</v>
      </c>
      <c r="Z13" s="10"/>
      <c r="AA13" s="48"/>
      <c r="AB13" s="47">
        <v>5</v>
      </c>
      <c r="AC13" s="15"/>
    </row>
    <row r="14" spans="1:33" s="9" customFormat="1" ht="11.1" customHeight="1" x14ac:dyDescent="0.4">
      <c r="A14" s="8"/>
      <c r="B14" s="8"/>
      <c r="C14" s="8"/>
      <c r="D14" s="35">
        <v>6</v>
      </c>
      <c r="E14" s="98"/>
      <c r="F14" s="96"/>
      <c r="G14" s="16" t="s">
        <v>252</v>
      </c>
      <c r="H14" s="20">
        <v>104.5</v>
      </c>
      <c r="I14" s="20">
        <v>102.1</v>
      </c>
      <c r="J14" s="20">
        <v>150.4</v>
      </c>
      <c r="K14" s="20">
        <v>147.19999999999999</v>
      </c>
      <c r="L14" s="20">
        <v>130.9</v>
      </c>
      <c r="M14" s="20" t="s">
        <v>253</v>
      </c>
      <c r="N14" s="20" t="s">
        <v>254</v>
      </c>
      <c r="O14" s="20" t="s">
        <v>255</v>
      </c>
      <c r="P14" s="20">
        <v>81.099999999999994</v>
      </c>
      <c r="Q14" s="14" t="s">
        <v>256</v>
      </c>
      <c r="R14" s="14" t="s">
        <v>257</v>
      </c>
      <c r="S14" s="14" t="s">
        <v>258</v>
      </c>
      <c r="T14" s="14" t="s">
        <v>259</v>
      </c>
      <c r="U14" s="14" t="s">
        <v>260</v>
      </c>
      <c r="V14" s="14" t="s">
        <v>261</v>
      </c>
      <c r="W14" s="13" t="s">
        <v>139</v>
      </c>
      <c r="X14" s="53" t="s">
        <v>104</v>
      </c>
      <c r="Y14" s="14" t="s">
        <v>262</v>
      </c>
      <c r="Z14" s="10"/>
      <c r="AA14" s="48"/>
      <c r="AB14" s="47">
        <v>6</v>
      </c>
      <c r="AC14" s="15"/>
    </row>
    <row r="15" spans="1:33" s="9" customFormat="1" ht="11.1" customHeight="1" x14ac:dyDescent="0.4">
      <c r="A15" s="8"/>
      <c r="B15" s="8"/>
      <c r="C15" s="8"/>
      <c r="D15" s="35">
        <v>7</v>
      </c>
      <c r="E15" s="98"/>
      <c r="F15" s="96"/>
      <c r="G15" s="19">
        <v>125836</v>
      </c>
      <c r="H15" s="20" t="s">
        <v>263</v>
      </c>
      <c r="I15" s="20" t="s">
        <v>228</v>
      </c>
      <c r="J15" s="20" t="s">
        <v>264</v>
      </c>
      <c r="K15" s="20" t="s">
        <v>265</v>
      </c>
      <c r="L15" s="20" t="s">
        <v>266</v>
      </c>
      <c r="M15" s="20" t="s">
        <v>267</v>
      </c>
      <c r="N15" s="20" t="s">
        <v>268</v>
      </c>
      <c r="O15" s="20" t="s">
        <v>267</v>
      </c>
      <c r="P15" s="20">
        <v>85.4</v>
      </c>
      <c r="Q15" s="14">
        <v>16919</v>
      </c>
      <c r="R15" s="54" t="s">
        <v>269</v>
      </c>
      <c r="S15" s="14" t="s">
        <v>270</v>
      </c>
      <c r="T15" s="14" t="s">
        <v>271</v>
      </c>
      <c r="U15" s="14" t="s">
        <v>272</v>
      </c>
      <c r="V15" s="14" t="s">
        <v>273</v>
      </c>
      <c r="W15" s="13" t="s">
        <v>230</v>
      </c>
      <c r="X15" s="53" t="s">
        <v>87</v>
      </c>
      <c r="Y15" s="14">
        <v>6805.6453000000001</v>
      </c>
      <c r="Z15" s="10"/>
      <c r="AA15" s="48"/>
      <c r="AB15" s="47">
        <v>7</v>
      </c>
      <c r="AC15" s="15"/>
    </row>
    <row r="16" spans="1:33" s="9" customFormat="1" ht="11.1" customHeight="1" x14ac:dyDescent="0.4">
      <c r="A16" s="8"/>
      <c r="B16" s="8"/>
      <c r="C16" s="8"/>
      <c r="D16" s="35">
        <v>8</v>
      </c>
      <c r="E16" s="98"/>
      <c r="F16" s="96"/>
      <c r="G16" s="19">
        <v>125930</v>
      </c>
      <c r="H16" s="20" t="s">
        <v>274</v>
      </c>
      <c r="I16" s="20">
        <v>101.5</v>
      </c>
      <c r="J16" s="20" t="s">
        <v>275</v>
      </c>
      <c r="K16" s="20" t="s">
        <v>132</v>
      </c>
      <c r="L16" s="20" t="s">
        <v>276</v>
      </c>
      <c r="M16" s="20">
        <v>88.1</v>
      </c>
      <c r="N16" s="20">
        <v>88.01</v>
      </c>
      <c r="O16" s="20">
        <v>88.1</v>
      </c>
      <c r="P16" s="20">
        <v>87.4</v>
      </c>
      <c r="Q16" s="14">
        <v>16882</v>
      </c>
      <c r="R16" s="54" t="s">
        <v>277</v>
      </c>
      <c r="S16" s="14" t="s">
        <v>278</v>
      </c>
      <c r="T16" s="14" t="s">
        <v>279</v>
      </c>
      <c r="U16" s="14" t="s">
        <v>280</v>
      </c>
      <c r="V16" s="14">
        <v>9479</v>
      </c>
      <c r="W16" s="13" t="s">
        <v>135</v>
      </c>
      <c r="X16" s="53" t="s">
        <v>221</v>
      </c>
      <c r="Y16" s="14">
        <v>7481.9209000000001</v>
      </c>
      <c r="Z16" s="10"/>
      <c r="AA16" s="48"/>
      <c r="AB16" s="47">
        <v>8</v>
      </c>
      <c r="AC16" s="15"/>
    </row>
    <row r="17" spans="1:29" s="9" customFormat="1" ht="11.1" customHeight="1" x14ac:dyDescent="0.4">
      <c r="A17" s="8"/>
      <c r="B17" s="8"/>
      <c r="C17" s="8"/>
      <c r="D17" s="35">
        <v>9</v>
      </c>
      <c r="E17" s="98"/>
      <c r="F17" s="96"/>
      <c r="G17" s="19">
        <v>125754</v>
      </c>
      <c r="H17" s="20">
        <v>104.2</v>
      </c>
      <c r="I17" s="20" t="s">
        <v>120</v>
      </c>
      <c r="J17" s="20">
        <v>83.2</v>
      </c>
      <c r="K17" s="20">
        <v>81.2</v>
      </c>
      <c r="L17" s="20">
        <v>80</v>
      </c>
      <c r="M17" s="20">
        <v>91.5</v>
      </c>
      <c r="N17" s="20">
        <v>80.5</v>
      </c>
      <c r="O17" s="20">
        <v>91.6</v>
      </c>
      <c r="P17" s="20">
        <v>90.7</v>
      </c>
      <c r="Q17" s="14">
        <v>15680</v>
      </c>
      <c r="R17" s="54">
        <v>60551</v>
      </c>
      <c r="S17" s="14">
        <v>53801</v>
      </c>
      <c r="T17" s="14">
        <v>8672080</v>
      </c>
      <c r="U17" s="14">
        <v>5533213</v>
      </c>
      <c r="V17" s="14">
        <v>10434</v>
      </c>
      <c r="W17" s="13">
        <v>102</v>
      </c>
      <c r="X17" s="53" t="s">
        <v>281</v>
      </c>
      <c r="Y17" s="14">
        <v>7547.1098000000002</v>
      </c>
      <c r="Z17" s="10"/>
      <c r="AA17" s="48"/>
      <c r="AB17" s="47">
        <v>9</v>
      </c>
      <c r="AC17" s="15"/>
    </row>
    <row r="18" spans="1:29" s="9" customFormat="1" ht="11.1" customHeight="1" x14ac:dyDescent="0.4">
      <c r="A18" s="8"/>
      <c r="B18" s="8"/>
      <c r="C18" s="8"/>
      <c r="D18" s="35">
        <v>10</v>
      </c>
      <c r="E18" s="98"/>
      <c r="F18" s="96"/>
      <c r="G18" s="19">
        <v>125708</v>
      </c>
      <c r="H18" s="20">
        <v>104.3</v>
      </c>
      <c r="I18" s="20">
        <v>101.1</v>
      </c>
      <c r="J18" s="20">
        <v>83.8</v>
      </c>
      <c r="K18" s="20">
        <v>81.900000000000006</v>
      </c>
      <c r="L18" s="20">
        <v>80.5</v>
      </c>
      <c r="M18" s="20">
        <v>95.2</v>
      </c>
      <c r="N18" s="20">
        <v>90.7</v>
      </c>
      <c r="O18" s="20">
        <v>95.2</v>
      </c>
      <c r="P18" s="20">
        <v>92.7</v>
      </c>
      <c r="Q18" s="14">
        <v>16303</v>
      </c>
      <c r="R18" s="54">
        <v>65661</v>
      </c>
      <c r="S18" s="14">
        <v>56932</v>
      </c>
      <c r="T18" s="14">
        <v>8676350</v>
      </c>
      <c r="U18" s="14">
        <v>5526478</v>
      </c>
      <c r="V18" s="14">
        <v>7877</v>
      </c>
      <c r="W18" s="20">
        <v>101.8</v>
      </c>
      <c r="X18" s="53">
        <v>99.9</v>
      </c>
      <c r="Y18" s="14">
        <v>6340</v>
      </c>
      <c r="Z18" s="10"/>
      <c r="AA18" s="48"/>
      <c r="AB18" s="47">
        <v>10</v>
      </c>
      <c r="AC18" s="15"/>
    </row>
    <row r="19" spans="1:29" s="9" customFormat="1" ht="11.1" customHeight="1" x14ac:dyDescent="0.4">
      <c r="A19" s="8"/>
      <c r="B19" s="8"/>
      <c r="C19" s="8"/>
      <c r="D19" s="35">
        <v>11</v>
      </c>
      <c r="E19" s="98"/>
      <c r="F19" s="96"/>
      <c r="G19" s="55">
        <v>125669</v>
      </c>
      <c r="H19" s="20">
        <v>104.4</v>
      </c>
      <c r="I19" s="20">
        <v>100.8</v>
      </c>
      <c r="J19" s="26">
        <v>87.3</v>
      </c>
      <c r="K19" s="20">
        <v>85.8</v>
      </c>
      <c r="L19" s="20">
        <v>87.7</v>
      </c>
      <c r="M19" s="20">
        <v>94.7</v>
      </c>
      <c r="N19" s="20">
        <v>84.1</v>
      </c>
      <c r="O19" s="20">
        <v>94.7</v>
      </c>
      <c r="P19" s="20">
        <v>93.5</v>
      </c>
      <c r="Q19" s="14">
        <v>16781</v>
      </c>
      <c r="R19" s="54">
        <v>61136.62</v>
      </c>
      <c r="S19" s="14">
        <v>57475</v>
      </c>
      <c r="T19" s="14">
        <v>8778243</v>
      </c>
      <c r="U19" s="14">
        <v>5548029</v>
      </c>
      <c r="V19" s="14">
        <v>10657</v>
      </c>
      <c r="W19" s="20">
        <v>101.3</v>
      </c>
      <c r="X19" s="53" t="s">
        <v>86</v>
      </c>
      <c r="Y19" s="14">
        <v>5542</v>
      </c>
      <c r="Z19" s="10"/>
      <c r="AA19" s="48"/>
      <c r="AB19" s="47">
        <v>11</v>
      </c>
      <c r="AC19" s="15"/>
    </row>
    <row r="20" spans="1:29" s="9" customFormat="1" ht="11.1" customHeight="1" x14ac:dyDescent="0.4">
      <c r="A20" s="8"/>
      <c r="B20" s="8"/>
      <c r="C20" s="8"/>
      <c r="D20" s="35">
        <v>12</v>
      </c>
      <c r="E20" s="98"/>
      <c r="F20" s="96"/>
      <c r="G20" s="16" t="s">
        <v>334</v>
      </c>
      <c r="H20" s="20">
        <v>104.3</v>
      </c>
      <c r="I20" s="20">
        <v>100.6</v>
      </c>
      <c r="J20" s="26">
        <v>184.2</v>
      </c>
      <c r="K20" s="20">
        <v>181.7</v>
      </c>
      <c r="L20" s="20">
        <v>191.2</v>
      </c>
      <c r="M20" s="20">
        <v>93.8</v>
      </c>
      <c r="N20" s="20">
        <v>87.3</v>
      </c>
      <c r="O20" s="20">
        <v>93.7</v>
      </c>
      <c r="P20" s="20">
        <v>92.9</v>
      </c>
      <c r="Q20" s="14">
        <v>21036</v>
      </c>
      <c r="R20" s="54">
        <v>67062</v>
      </c>
      <c r="S20" s="14">
        <v>59566</v>
      </c>
      <c r="T20" s="14">
        <v>8765116</v>
      </c>
      <c r="U20" s="14">
        <v>5544439</v>
      </c>
      <c r="V20" s="14">
        <v>10554</v>
      </c>
      <c r="W20" s="13">
        <v>101.1</v>
      </c>
      <c r="X20" s="53" t="s">
        <v>221</v>
      </c>
      <c r="Y20" s="14">
        <v>6125</v>
      </c>
      <c r="Z20" s="10"/>
      <c r="AA20" s="48"/>
      <c r="AB20" s="47">
        <v>12</v>
      </c>
      <c r="AC20" s="15"/>
    </row>
    <row r="21" spans="1:29" s="9" customFormat="1" ht="11.1" customHeight="1" x14ac:dyDescent="0.4">
      <c r="A21" s="8" t="s">
        <v>303</v>
      </c>
      <c r="B21" s="8"/>
      <c r="C21" s="8"/>
      <c r="D21" s="35">
        <v>1</v>
      </c>
      <c r="E21" s="98" t="s">
        <v>292</v>
      </c>
      <c r="F21" s="96"/>
      <c r="G21" s="16" t="s">
        <v>282</v>
      </c>
      <c r="H21" s="20">
        <v>104</v>
      </c>
      <c r="I21" s="20">
        <v>100.2</v>
      </c>
      <c r="J21" s="20">
        <v>84.3</v>
      </c>
      <c r="K21" s="20">
        <v>82.6</v>
      </c>
      <c r="L21" s="20">
        <v>81.7</v>
      </c>
      <c r="M21" s="20">
        <v>97.8</v>
      </c>
      <c r="N21" s="20">
        <v>86.5</v>
      </c>
      <c r="O21" s="20">
        <v>97.9</v>
      </c>
      <c r="P21" s="20">
        <v>95.6</v>
      </c>
      <c r="Q21" s="14">
        <v>16284</v>
      </c>
      <c r="R21" s="54">
        <v>57796</v>
      </c>
      <c r="S21" s="14">
        <v>61049</v>
      </c>
      <c r="T21" s="14">
        <v>8787849</v>
      </c>
      <c r="U21" s="14">
        <v>5547517</v>
      </c>
      <c r="V21" s="14">
        <v>9652</v>
      </c>
      <c r="W21" s="20">
        <v>101.6</v>
      </c>
      <c r="X21" s="53" t="s">
        <v>85</v>
      </c>
      <c r="Y21" s="14">
        <v>7785</v>
      </c>
      <c r="Z21" s="16" t="s">
        <v>301</v>
      </c>
      <c r="AA21" s="80">
        <v>3</v>
      </c>
      <c r="AB21" s="47">
        <v>1</v>
      </c>
      <c r="AC21" s="15"/>
    </row>
    <row r="22" spans="1:29" s="9" customFormat="1" ht="11.1" customHeight="1" x14ac:dyDescent="0.4">
      <c r="A22" s="98"/>
      <c r="B22" s="98"/>
      <c r="C22" s="98"/>
      <c r="D22" s="60">
        <v>2</v>
      </c>
      <c r="E22" s="98"/>
      <c r="F22" s="96"/>
      <c r="G22" s="16" t="s">
        <v>286</v>
      </c>
      <c r="H22" s="20">
        <v>103.8</v>
      </c>
      <c r="I22" s="20">
        <v>100</v>
      </c>
      <c r="J22" s="20">
        <v>82.5</v>
      </c>
      <c r="K22" s="20">
        <v>81</v>
      </c>
      <c r="L22" s="20">
        <v>80.3</v>
      </c>
      <c r="M22" s="20">
        <v>95.6</v>
      </c>
      <c r="N22" s="20">
        <v>83.2</v>
      </c>
      <c r="O22" s="20">
        <v>95.7</v>
      </c>
      <c r="P22" s="20">
        <v>94.4</v>
      </c>
      <c r="Q22" s="14">
        <v>14969</v>
      </c>
      <c r="R22" s="14">
        <v>60382</v>
      </c>
      <c r="S22" s="14">
        <v>58224</v>
      </c>
      <c r="T22" s="14">
        <v>8822614</v>
      </c>
      <c r="U22" s="14">
        <v>5564685</v>
      </c>
      <c r="V22" s="14">
        <v>8640</v>
      </c>
      <c r="W22" s="20">
        <v>101.6</v>
      </c>
      <c r="X22" s="53" t="s">
        <v>106</v>
      </c>
      <c r="Y22" s="14">
        <v>6518</v>
      </c>
      <c r="Z22" s="16"/>
      <c r="AA22" s="59"/>
      <c r="AB22" s="47">
        <v>2</v>
      </c>
      <c r="AC22" s="15"/>
    </row>
    <row r="23" spans="1:29" s="9" customFormat="1" ht="11.1" customHeight="1" x14ac:dyDescent="0.4">
      <c r="A23" s="98"/>
      <c r="B23" s="98"/>
      <c r="C23" s="98"/>
      <c r="D23" s="35">
        <v>3</v>
      </c>
      <c r="E23" s="98"/>
      <c r="F23" s="96"/>
      <c r="G23" s="16" t="s">
        <v>322</v>
      </c>
      <c r="H23" s="20">
        <v>103.2</v>
      </c>
      <c r="I23" s="20">
        <v>99.8</v>
      </c>
      <c r="J23" s="20" t="s">
        <v>339</v>
      </c>
      <c r="K23" s="20" t="s">
        <v>342</v>
      </c>
      <c r="L23" s="20" t="s">
        <v>340</v>
      </c>
      <c r="M23" s="20" t="s">
        <v>344</v>
      </c>
      <c r="N23" s="20" t="s">
        <v>349</v>
      </c>
      <c r="O23" s="20" t="s">
        <v>348</v>
      </c>
      <c r="P23" s="20" t="s">
        <v>346</v>
      </c>
      <c r="Q23" s="13" t="s">
        <v>351</v>
      </c>
      <c r="R23" s="14">
        <v>73783</v>
      </c>
      <c r="S23" s="14" t="s">
        <v>332</v>
      </c>
      <c r="T23" s="14">
        <v>8994673</v>
      </c>
      <c r="U23" s="14">
        <v>5581193</v>
      </c>
      <c r="V23" s="14">
        <v>14819</v>
      </c>
      <c r="W23" s="20">
        <v>101.8</v>
      </c>
      <c r="X23" s="53" t="s">
        <v>355</v>
      </c>
      <c r="Y23" s="14" t="s">
        <v>131</v>
      </c>
      <c r="Z23" s="16"/>
      <c r="AA23" s="48"/>
      <c r="AB23" s="47">
        <v>3</v>
      </c>
      <c r="AC23" s="15"/>
    </row>
    <row r="24" spans="1:29" s="9" customFormat="1" ht="11.1" customHeight="1" x14ac:dyDescent="0.4">
      <c r="A24" s="8"/>
      <c r="B24" s="8"/>
      <c r="C24" s="8"/>
      <c r="D24" s="35">
        <v>4</v>
      </c>
      <c r="E24" s="98"/>
      <c r="F24" s="96"/>
      <c r="G24" s="16" t="s">
        <v>333</v>
      </c>
      <c r="H24" s="13" t="s">
        <v>336</v>
      </c>
      <c r="I24" s="13" t="s">
        <v>337</v>
      </c>
      <c r="J24" s="13" t="s">
        <v>338</v>
      </c>
      <c r="K24" s="13" t="s">
        <v>343</v>
      </c>
      <c r="L24" s="13" t="s">
        <v>341</v>
      </c>
      <c r="M24" s="13" t="s">
        <v>345</v>
      </c>
      <c r="N24" s="13" t="s">
        <v>350</v>
      </c>
      <c r="O24" s="13" t="s">
        <v>345</v>
      </c>
      <c r="P24" s="13" t="s">
        <v>347</v>
      </c>
      <c r="Q24" s="13" t="s">
        <v>352</v>
      </c>
      <c r="R24" s="14" t="s">
        <v>353</v>
      </c>
      <c r="S24" s="13" t="s">
        <v>354</v>
      </c>
      <c r="T24" s="14">
        <v>9044131</v>
      </c>
      <c r="U24" s="14">
        <v>5570027</v>
      </c>
      <c r="V24" s="14">
        <v>9890</v>
      </c>
      <c r="W24" s="20">
        <v>101.4</v>
      </c>
      <c r="X24" s="53" t="s">
        <v>356</v>
      </c>
      <c r="Y24" s="14" t="s">
        <v>131</v>
      </c>
      <c r="Z24" s="16"/>
      <c r="AA24" s="49"/>
      <c r="AB24" s="47">
        <v>4</v>
      </c>
      <c r="AC24" s="15"/>
    </row>
    <row r="25" spans="1:29" s="9" customFormat="1" ht="11.1" customHeight="1" x14ac:dyDescent="0.4">
      <c r="A25" s="8"/>
      <c r="B25" s="8"/>
      <c r="C25" s="8"/>
      <c r="D25" s="35">
        <v>5</v>
      </c>
      <c r="E25" s="98"/>
      <c r="F25" s="96"/>
      <c r="G25" s="16" t="s">
        <v>335</v>
      </c>
      <c r="H25" s="13" t="s">
        <v>283</v>
      </c>
      <c r="I25" s="13" t="s">
        <v>283</v>
      </c>
      <c r="J25" s="13" t="s">
        <v>283</v>
      </c>
      <c r="K25" s="13" t="s">
        <v>283</v>
      </c>
      <c r="L25" s="13" t="s">
        <v>283</v>
      </c>
      <c r="M25" s="13" t="s">
        <v>283</v>
      </c>
      <c r="N25" s="13" t="s">
        <v>283</v>
      </c>
      <c r="O25" s="13" t="s">
        <v>283</v>
      </c>
      <c r="P25" s="13" t="s">
        <v>283</v>
      </c>
      <c r="Q25" s="13" t="s">
        <v>283</v>
      </c>
      <c r="R25" s="13" t="s">
        <v>283</v>
      </c>
      <c r="S25" s="13" t="s">
        <v>283</v>
      </c>
      <c r="T25" s="13" t="s">
        <v>283</v>
      </c>
      <c r="U25" s="13" t="s">
        <v>283</v>
      </c>
      <c r="V25" s="13" t="s">
        <v>283</v>
      </c>
      <c r="W25" s="13" t="s">
        <v>131</v>
      </c>
      <c r="X25" s="13" t="s">
        <v>357</v>
      </c>
      <c r="Y25" s="14" t="s">
        <v>131</v>
      </c>
      <c r="Z25" s="16"/>
      <c r="AA25" s="49"/>
      <c r="AB25" s="47">
        <v>5</v>
      </c>
      <c r="AC25" s="15"/>
    </row>
    <row r="26" spans="1:29" s="9" customFormat="1" ht="11.1" customHeight="1" x14ac:dyDescent="0.4">
      <c r="A26" s="8"/>
      <c r="B26" s="8"/>
      <c r="C26" s="8"/>
      <c r="D26" s="8"/>
      <c r="E26" s="8"/>
      <c r="F26" s="8"/>
      <c r="G26" s="16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51"/>
      <c r="AA26" s="50"/>
      <c r="AB26" s="12"/>
      <c r="AC26" s="12"/>
    </row>
    <row r="27" spans="1:29" s="9" customFormat="1" ht="11.1" customHeight="1" x14ac:dyDescent="0.4">
      <c r="A27" s="114" t="s">
        <v>293</v>
      </c>
      <c r="B27" s="114"/>
      <c r="C27" s="114"/>
      <c r="D27" s="114"/>
      <c r="E27" s="114"/>
      <c r="F27" s="115"/>
      <c r="G27" s="25">
        <f>125360/125410*100</f>
        <v>99.960130771070894</v>
      </c>
      <c r="H27" s="20">
        <f>104.6/103.2*100</f>
        <v>101.35658914728683</v>
      </c>
      <c r="I27" s="20">
        <f>100.9/99.8*100</f>
        <v>101.10220440881766</v>
      </c>
      <c r="J27" s="20">
        <f>88.1/82.5*100</f>
        <v>106.78787878787878</v>
      </c>
      <c r="K27" s="20">
        <f>85.3/86.6*100</f>
        <v>98.498845265588926</v>
      </c>
      <c r="L27" s="20">
        <f>83.4/85.8*100</f>
        <v>97.202797202797214</v>
      </c>
      <c r="M27" s="20">
        <v>102.9</v>
      </c>
      <c r="N27" s="20">
        <v>99.8</v>
      </c>
      <c r="O27" s="20">
        <v>103</v>
      </c>
      <c r="P27" s="20">
        <v>103.1</v>
      </c>
      <c r="Q27" s="20">
        <f>1552690/1670081*100</f>
        <v>92.970939732863258</v>
      </c>
      <c r="R27" s="20">
        <f>71805/73783*100</f>
        <v>97.319165661466727</v>
      </c>
      <c r="S27" s="20">
        <f>67275/67161*100</f>
        <v>100.16974136775806</v>
      </c>
      <c r="T27" s="20">
        <f>T24/T23*100</f>
        <v>100.54985878864078</v>
      </c>
      <c r="U27" s="20">
        <f>U24/U23*100</f>
        <v>99.799935246819089</v>
      </c>
      <c r="V27" s="20">
        <f>V23/V22*100</f>
        <v>171.5162037037037</v>
      </c>
      <c r="W27" s="20">
        <f>W24/W23*100</f>
        <v>99.607072691552062</v>
      </c>
      <c r="X27" s="20">
        <v>100.7</v>
      </c>
      <c r="Y27" s="20" t="s">
        <v>131</v>
      </c>
      <c r="Z27" s="110" t="s">
        <v>304</v>
      </c>
      <c r="AA27" s="111"/>
      <c r="AB27" s="111"/>
      <c r="AC27" s="111"/>
    </row>
    <row r="28" spans="1:29" s="9" customFormat="1" ht="11.1" customHeight="1" x14ac:dyDescent="0.4">
      <c r="A28" s="112" t="s">
        <v>196</v>
      </c>
      <c r="B28" s="112"/>
      <c r="C28" s="112"/>
      <c r="D28" s="112"/>
      <c r="E28" s="112"/>
      <c r="F28" s="113"/>
      <c r="G28" s="27">
        <f>125360/125895*100</f>
        <v>99.575042694308749</v>
      </c>
      <c r="H28" s="28">
        <f>104.6/105*100</f>
        <v>99.61904761904762</v>
      </c>
      <c r="I28" s="28">
        <f>100.9/I12*100</f>
        <v>98.631476050830898</v>
      </c>
      <c r="J28" s="28">
        <f>88.1/J12*100</f>
        <v>103.40375586854461</v>
      </c>
      <c r="K28" s="28">
        <f>85.3/86.6*100</f>
        <v>98.498845265588926</v>
      </c>
      <c r="L28" s="28">
        <f>83.4/81.4*100</f>
        <v>102.45700245700246</v>
      </c>
      <c r="M28" s="28">
        <v>115.8</v>
      </c>
      <c r="N28" s="28">
        <v>99.3</v>
      </c>
      <c r="O28" s="28">
        <v>115.8</v>
      </c>
      <c r="P28" s="28">
        <v>116.2</v>
      </c>
      <c r="Q28" s="28">
        <f>1552690/1341534*100</f>
        <v>115.7398917955117</v>
      </c>
      <c r="R28" s="28">
        <v>138</v>
      </c>
      <c r="S28" s="20">
        <v>112.8</v>
      </c>
      <c r="T28" s="20">
        <f>T24/T12*100</f>
        <v>108.70999145021042</v>
      </c>
      <c r="U28" s="20">
        <f>U24/U12*100</f>
        <v>103.12384113525283</v>
      </c>
      <c r="V28" s="20">
        <f>V23/V11*100</f>
        <v>97.059208802724655</v>
      </c>
      <c r="W28" s="20">
        <v>99.8</v>
      </c>
      <c r="X28" s="28">
        <v>104.9</v>
      </c>
      <c r="Y28" s="28" t="s">
        <v>131</v>
      </c>
      <c r="Z28" s="108" t="s">
        <v>305</v>
      </c>
      <c r="AA28" s="109"/>
      <c r="AB28" s="109"/>
      <c r="AC28" s="109"/>
    </row>
    <row r="29" spans="1:29" s="9" customFormat="1" ht="21" customHeight="1" x14ac:dyDescent="0.4">
      <c r="A29" s="105" t="s">
        <v>70</v>
      </c>
      <c r="B29" s="105"/>
      <c r="C29" s="105"/>
      <c r="D29" s="105"/>
      <c r="E29" s="105"/>
      <c r="F29" s="107"/>
      <c r="G29" s="30" t="s">
        <v>63</v>
      </c>
      <c r="H29" s="106" t="s">
        <v>65</v>
      </c>
      <c r="I29" s="105"/>
      <c r="J29" s="105"/>
      <c r="K29" s="105"/>
      <c r="L29" s="107"/>
      <c r="M29" s="106" t="s">
        <v>66</v>
      </c>
      <c r="N29" s="105"/>
      <c r="O29" s="105"/>
      <c r="P29" s="105"/>
      <c r="Q29" s="37" t="s">
        <v>60</v>
      </c>
      <c r="R29" s="99" t="s">
        <v>67</v>
      </c>
      <c r="S29" s="99"/>
      <c r="T29" s="105" t="s">
        <v>68</v>
      </c>
      <c r="U29" s="107"/>
      <c r="V29" s="58" t="s">
        <v>307</v>
      </c>
      <c r="W29" s="30" t="s">
        <v>63</v>
      </c>
      <c r="X29" s="44" t="s">
        <v>76</v>
      </c>
      <c r="Y29" s="75" t="s">
        <v>69</v>
      </c>
      <c r="Z29" s="106" t="s">
        <v>64</v>
      </c>
      <c r="AA29" s="105"/>
      <c r="AB29" s="105"/>
      <c r="AC29" s="105"/>
    </row>
    <row r="30" spans="1:29" s="32" customFormat="1" ht="9.75" x14ac:dyDescent="0.4">
      <c r="A30" s="31" t="s">
        <v>3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 t="s">
        <v>1</v>
      </c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29" s="32" customFormat="1" ht="9.75" x14ac:dyDescent="0.4">
      <c r="A31" s="31" t="s">
        <v>5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 t="s">
        <v>7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</row>
    <row r="32" spans="1:29" s="32" customFormat="1" ht="9.75" x14ac:dyDescent="0.4">
      <c r="A32" s="31" t="s">
        <v>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 t="s">
        <v>8</v>
      </c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1:28" s="32" customFormat="1" ht="9.75" x14ac:dyDescent="0.4">
      <c r="A33" s="31" t="s">
        <v>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68" spans="11:11" x14ac:dyDescent="0.4">
      <c r="K68" s="6" t="s">
        <v>285</v>
      </c>
    </row>
  </sheetData>
  <mergeCells count="63">
    <mergeCell ref="A7:B7"/>
    <mergeCell ref="C7:D7"/>
    <mergeCell ref="E7:F7"/>
    <mergeCell ref="N5:N6"/>
    <mergeCell ref="M5:M6"/>
    <mergeCell ref="J5:K5"/>
    <mergeCell ref="I5:I6"/>
    <mergeCell ref="H5:H6"/>
    <mergeCell ref="E13:F13"/>
    <mergeCell ref="E14:F14"/>
    <mergeCell ref="E15:F15"/>
    <mergeCell ref="H4:I4"/>
    <mergeCell ref="T2:U3"/>
    <mergeCell ref="R2:S4"/>
    <mergeCell ref="J2:L3"/>
    <mergeCell ref="J4:L4"/>
    <mergeCell ref="H2:I3"/>
    <mergeCell ref="M4:O4"/>
    <mergeCell ref="M3:O3"/>
    <mergeCell ref="E12:F12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C11"/>
    <mergeCell ref="E11:F11"/>
    <mergeCell ref="E16:F16"/>
    <mergeCell ref="E17:F17"/>
    <mergeCell ref="H29:L29"/>
    <mergeCell ref="E19:F19"/>
    <mergeCell ref="E20:F20"/>
    <mergeCell ref="E21:F21"/>
    <mergeCell ref="E22:F22"/>
    <mergeCell ref="E24:F24"/>
    <mergeCell ref="E25:F25"/>
    <mergeCell ref="A27:F27"/>
    <mergeCell ref="A28:F28"/>
    <mergeCell ref="A29:F29"/>
    <mergeCell ref="A22:C22"/>
    <mergeCell ref="A23:C23"/>
    <mergeCell ref="E23:F23"/>
    <mergeCell ref="E18:F18"/>
    <mergeCell ref="Z29:AC29"/>
    <mergeCell ref="M29:P29"/>
    <mergeCell ref="R29:S29"/>
    <mergeCell ref="T29:U29"/>
    <mergeCell ref="Z2:AC6"/>
    <mergeCell ref="Z7:AA7"/>
    <mergeCell ref="AB7:AC7"/>
    <mergeCell ref="AB8:AC8"/>
    <mergeCell ref="AB9:AC9"/>
    <mergeCell ref="Z27:AC27"/>
    <mergeCell ref="Z28:AC28"/>
    <mergeCell ref="M2:O2"/>
    <mergeCell ref="V2:V4"/>
    <mergeCell ref="Z10:AA10"/>
    <mergeCell ref="AB10:AC10"/>
    <mergeCell ref="Z9:AA9"/>
  </mergeCells>
  <phoneticPr fontId="1"/>
  <printOptions horizontalCentered="1"/>
  <pageMargins left="0.39370078740157483" right="0.39370078740157483" top="0.39370078740157483" bottom="0.39370078740157483" header="0.2362204724409449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表1-1</vt:lpstr>
      <vt:lpstr>表1-2 </vt:lpstr>
      <vt:lpstr>'表1-1'!Print_Area</vt:lpstr>
      <vt:lpstr>'表1-2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2021-05-18T02:36:14Z</cp:lastPrinted>
  <dcterms:created xsi:type="dcterms:W3CDTF">2020-05-25T04:23:23Z</dcterms:created>
  <dcterms:modified xsi:type="dcterms:W3CDTF">2021-06-28T04:19:58Z</dcterms:modified>
</cp:coreProperties>
</file>