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divfs\所属用ファイルサーバ\04740\H_献血\6.各種会議\3_合同輸血療法委員会\02.輸血療法アンケート調査（H22~）\R04　輸血療法アンケート\4 結果\HP掲載用\"/>
    </mc:Choice>
  </mc:AlternateContent>
  <xr:revisionPtr revIDLastSave="0" documentId="13_ncr:1_{B87BD4C6-4D2C-41C0-979F-3DAC715518BC}" xr6:coauthVersionLast="47" xr6:coauthVersionMax="47" xr10:uidLastSave="{00000000-0000-0000-0000-000000000000}"/>
  <bookViews>
    <workbookView xWindow="-120" yWindow="-120" windowWidth="29040" windowHeight="15840" xr2:uid="{00000000-000D-0000-FFFF-FFFF00000000}"/>
  </bookViews>
  <sheets>
    <sheet name="調査結果" sheetId="8" r:id="rId1"/>
  </sheets>
  <definedNames>
    <definedName name="_xlnm._FilterDatabase" localSheetId="0" hidden="1">調査結果!$A$1:$DJ$177</definedName>
    <definedName name="_xlnm.Print_Area" localSheetId="0">調査結果!$A$1:$CZ$177</definedName>
    <definedName name="_xlnm.Print_Titles" localSheetId="0">調査結果!$A:$B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P177" i="8" l="1"/>
  <c r="BO177" i="8"/>
  <c r="BN177" i="8"/>
  <c r="BM177" i="8"/>
  <c r="BL177" i="8"/>
  <c r="BK177" i="8"/>
  <c r="BJ177" i="8"/>
  <c r="BI177" i="8"/>
  <c r="BH177" i="8"/>
  <c r="BG177" i="8"/>
  <c r="BF177" i="8"/>
  <c r="BE177" i="8"/>
  <c r="BD177" i="8"/>
  <c r="J176" i="8"/>
  <c r="I176" i="8"/>
  <c r="J175" i="8"/>
  <c r="I175" i="8"/>
  <c r="J174" i="8"/>
  <c r="I174" i="8"/>
  <c r="J173" i="8"/>
  <c r="I173" i="8"/>
  <c r="J172" i="8"/>
  <c r="I172" i="8"/>
  <c r="J171" i="8"/>
  <c r="I171" i="8"/>
  <c r="J170" i="8"/>
  <c r="I170" i="8"/>
  <c r="J169" i="8"/>
  <c r="I169" i="8"/>
  <c r="J168" i="8"/>
  <c r="I168" i="8"/>
  <c r="J167" i="8"/>
  <c r="I167" i="8"/>
  <c r="J166" i="8"/>
  <c r="I166" i="8"/>
  <c r="J165" i="8"/>
  <c r="I165" i="8"/>
  <c r="J164" i="8"/>
  <c r="I164" i="8"/>
  <c r="J163" i="8"/>
  <c r="I163" i="8"/>
  <c r="J162" i="8"/>
  <c r="I162" i="8"/>
  <c r="J161" i="8"/>
  <c r="I161" i="8"/>
  <c r="J160" i="8"/>
  <c r="I160" i="8"/>
  <c r="J159" i="8"/>
  <c r="I159" i="8"/>
  <c r="J158" i="8"/>
  <c r="I158" i="8"/>
  <c r="J157" i="8"/>
  <c r="I157" i="8"/>
  <c r="J156" i="8"/>
  <c r="I156" i="8"/>
  <c r="J155" i="8"/>
  <c r="I155" i="8"/>
  <c r="J154" i="8"/>
  <c r="I154" i="8"/>
  <c r="J153" i="8"/>
  <c r="I153" i="8"/>
  <c r="J152" i="8"/>
  <c r="I152" i="8"/>
  <c r="J151" i="8"/>
  <c r="I151" i="8"/>
  <c r="J150" i="8"/>
  <c r="I150" i="8"/>
  <c r="J149" i="8"/>
  <c r="I149" i="8"/>
  <c r="J148" i="8"/>
  <c r="I148" i="8"/>
  <c r="J147" i="8"/>
  <c r="I147" i="8"/>
  <c r="J146" i="8"/>
  <c r="I146" i="8"/>
  <c r="J145" i="8"/>
  <c r="I145" i="8"/>
  <c r="J144" i="8"/>
  <c r="I144" i="8"/>
  <c r="J143" i="8"/>
  <c r="I143" i="8"/>
  <c r="J142" i="8"/>
  <c r="I142" i="8"/>
  <c r="J141" i="8"/>
  <c r="I141" i="8"/>
  <c r="J140" i="8"/>
  <c r="I140" i="8"/>
  <c r="J139" i="8"/>
  <c r="I139" i="8"/>
  <c r="J138" i="8"/>
  <c r="I138" i="8"/>
  <c r="J137" i="8"/>
  <c r="I137" i="8"/>
  <c r="J136" i="8"/>
  <c r="I136" i="8"/>
  <c r="J135" i="8"/>
  <c r="I135" i="8"/>
  <c r="J134" i="8"/>
  <c r="I134" i="8"/>
  <c r="J133" i="8"/>
  <c r="I133" i="8"/>
  <c r="J132" i="8"/>
  <c r="I132" i="8"/>
  <c r="J131" i="8"/>
  <c r="I131" i="8"/>
  <c r="J130" i="8"/>
  <c r="I130" i="8"/>
  <c r="J129" i="8"/>
  <c r="I129" i="8"/>
  <c r="J128" i="8"/>
  <c r="I128" i="8"/>
  <c r="J127" i="8"/>
  <c r="I127" i="8"/>
  <c r="J126" i="8"/>
  <c r="I126" i="8"/>
  <c r="J125" i="8"/>
  <c r="I125" i="8"/>
  <c r="J124" i="8"/>
  <c r="I124" i="8"/>
  <c r="J123" i="8"/>
  <c r="I123" i="8"/>
  <c r="J122" i="8"/>
  <c r="I122" i="8"/>
  <c r="J121" i="8"/>
  <c r="I121" i="8"/>
  <c r="J120" i="8"/>
  <c r="I120" i="8"/>
  <c r="J119" i="8"/>
  <c r="I119" i="8"/>
  <c r="J118" i="8"/>
  <c r="I118" i="8"/>
  <c r="J117" i="8"/>
  <c r="I117" i="8"/>
  <c r="J116" i="8"/>
  <c r="I116" i="8"/>
  <c r="J115" i="8"/>
  <c r="I115" i="8"/>
  <c r="J114" i="8"/>
  <c r="I114" i="8"/>
  <c r="J113" i="8"/>
  <c r="I113" i="8"/>
  <c r="J112" i="8"/>
  <c r="I112" i="8"/>
  <c r="J111" i="8"/>
  <c r="I111" i="8"/>
  <c r="J110" i="8"/>
  <c r="I110" i="8"/>
  <c r="J109" i="8"/>
  <c r="I109" i="8"/>
  <c r="J108" i="8"/>
  <c r="I108" i="8"/>
  <c r="J107" i="8"/>
  <c r="I107" i="8"/>
  <c r="J106" i="8"/>
  <c r="I106" i="8"/>
  <c r="J105" i="8"/>
  <c r="I105" i="8"/>
  <c r="J104" i="8"/>
  <c r="I104" i="8"/>
  <c r="J103" i="8"/>
  <c r="I103" i="8"/>
  <c r="J102" i="8"/>
  <c r="I102" i="8"/>
  <c r="J101" i="8"/>
  <c r="I101" i="8"/>
  <c r="J100" i="8"/>
  <c r="I100" i="8"/>
  <c r="J99" i="8"/>
  <c r="I99" i="8"/>
  <c r="J98" i="8"/>
  <c r="I98" i="8"/>
  <c r="J97" i="8"/>
  <c r="I97" i="8"/>
  <c r="J96" i="8"/>
  <c r="I96" i="8"/>
  <c r="J95" i="8"/>
  <c r="I95" i="8"/>
  <c r="J94" i="8"/>
  <c r="I94" i="8"/>
  <c r="J93" i="8"/>
  <c r="I93" i="8"/>
  <c r="J92" i="8"/>
  <c r="I92" i="8"/>
  <c r="J91" i="8"/>
  <c r="I91" i="8"/>
  <c r="J90" i="8"/>
  <c r="I90" i="8"/>
  <c r="J89" i="8"/>
  <c r="I89" i="8"/>
  <c r="J88" i="8"/>
  <c r="I88" i="8"/>
  <c r="J87" i="8"/>
  <c r="I87" i="8"/>
  <c r="J86" i="8"/>
  <c r="I86" i="8"/>
  <c r="J85" i="8"/>
  <c r="I85" i="8"/>
  <c r="J84" i="8"/>
  <c r="I84" i="8"/>
  <c r="J83" i="8"/>
  <c r="I83" i="8"/>
  <c r="J82" i="8"/>
  <c r="I82" i="8"/>
  <c r="J81" i="8"/>
  <c r="I81" i="8"/>
  <c r="J80" i="8"/>
  <c r="I80" i="8"/>
  <c r="J79" i="8"/>
  <c r="I79" i="8"/>
  <c r="J78" i="8"/>
  <c r="I78" i="8"/>
  <c r="J77" i="8"/>
  <c r="I77" i="8"/>
  <c r="J76" i="8"/>
  <c r="I76" i="8"/>
  <c r="J75" i="8"/>
  <c r="I75" i="8"/>
  <c r="J74" i="8"/>
  <c r="I74" i="8"/>
  <c r="J73" i="8"/>
  <c r="I73" i="8"/>
  <c r="J72" i="8"/>
  <c r="I72" i="8"/>
  <c r="J71" i="8"/>
  <c r="I71" i="8"/>
  <c r="J70" i="8"/>
  <c r="I70" i="8"/>
  <c r="J69" i="8"/>
  <c r="I69" i="8"/>
  <c r="J68" i="8"/>
  <c r="I68" i="8"/>
  <c r="J67" i="8"/>
  <c r="I67" i="8"/>
  <c r="J66" i="8"/>
  <c r="I66" i="8"/>
  <c r="J65" i="8"/>
  <c r="I65" i="8"/>
  <c r="J64" i="8"/>
  <c r="I64" i="8"/>
  <c r="J63" i="8"/>
  <c r="I63" i="8"/>
  <c r="Q62" i="8"/>
  <c r="J62" i="8"/>
  <c r="I62" i="8"/>
  <c r="J61" i="8"/>
  <c r="I61" i="8"/>
  <c r="J60" i="8"/>
  <c r="I60" i="8"/>
  <c r="J59" i="8"/>
  <c r="I59" i="8"/>
  <c r="J58" i="8"/>
  <c r="I58" i="8"/>
  <c r="J57" i="8"/>
  <c r="I57" i="8"/>
  <c r="J56" i="8"/>
  <c r="I56" i="8"/>
  <c r="J55" i="8"/>
  <c r="I55" i="8"/>
  <c r="J54" i="8"/>
  <c r="I54" i="8"/>
  <c r="J53" i="8"/>
  <c r="I53" i="8"/>
  <c r="J52" i="8"/>
  <c r="I52" i="8"/>
  <c r="J51" i="8"/>
  <c r="I51" i="8"/>
  <c r="J50" i="8"/>
  <c r="I50" i="8"/>
  <c r="U49" i="8"/>
  <c r="Q49" i="8"/>
  <c r="J49" i="8"/>
  <c r="I49" i="8"/>
  <c r="Q48" i="8"/>
  <c r="J48" i="8"/>
  <c r="I48" i="8"/>
  <c r="U47" i="8"/>
  <c r="Q47" i="8"/>
  <c r="J47" i="8"/>
  <c r="I47" i="8"/>
  <c r="J46" i="8"/>
  <c r="I46" i="8"/>
  <c r="J45" i="8"/>
  <c r="I45" i="8"/>
  <c r="J44" i="8"/>
  <c r="I44" i="8"/>
  <c r="J43" i="8"/>
  <c r="I43" i="8"/>
  <c r="J42" i="8"/>
  <c r="I42" i="8"/>
  <c r="J41" i="8"/>
  <c r="I41" i="8"/>
  <c r="Q40" i="8"/>
  <c r="J40" i="8"/>
  <c r="I40" i="8"/>
  <c r="J39" i="8"/>
  <c r="I39" i="8"/>
  <c r="J38" i="8"/>
  <c r="I38" i="8"/>
  <c r="J37" i="8"/>
  <c r="I37" i="8"/>
  <c r="J36" i="8"/>
  <c r="I36" i="8"/>
  <c r="J35" i="8"/>
  <c r="I35" i="8"/>
  <c r="J34" i="8"/>
  <c r="I34" i="8"/>
  <c r="Q33" i="8"/>
  <c r="J33" i="8"/>
  <c r="I33" i="8"/>
  <c r="J32" i="8"/>
  <c r="I32" i="8"/>
  <c r="Q31" i="8"/>
  <c r="J31" i="8"/>
  <c r="I31" i="8"/>
  <c r="J30" i="8"/>
  <c r="I30" i="8"/>
  <c r="J29" i="8"/>
  <c r="I29" i="8"/>
  <c r="U28" i="8"/>
  <c r="Q28" i="8"/>
  <c r="J28" i="8"/>
  <c r="I28" i="8"/>
  <c r="J27" i="8"/>
  <c r="I27" i="8"/>
  <c r="J26" i="8"/>
  <c r="I26" i="8"/>
  <c r="J25" i="8"/>
  <c r="I25" i="8"/>
  <c r="J24" i="8"/>
  <c r="I24" i="8"/>
  <c r="J23" i="8"/>
  <c r="I23" i="8"/>
  <c r="J22" i="8"/>
  <c r="I22" i="8"/>
  <c r="U21" i="8"/>
  <c r="Q21" i="8"/>
  <c r="J21" i="8"/>
  <c r="I21" i="8"/>
  <c r="J20" i="8"/>
  <c r="I20" i="8"/>
  <c r="J19" i="8"/>
  <c r="I19" i="8"/>
  <c r="U18" i="8"/>
  <c r="J18" i="8"/>
  <c r="I18" i="8"/>
  <c r="J17" i="8"/>
  <c r="I17" i="8"/>
  <c r="J16" i="8"/>
  <c r="I16" i="8"/>
  <c r="J15" i="8"/>
  <c r="I15" i="8"/>
  <c r="Q14" i="8"/>
  <c r="J14" i="8"/>
  <c r="I14" i="8"/>
  <c r="J13" i="8"/>
  <c r="I13" i="8"/>
  <c r="Q12" i="8"/>
  <c r="J12" i="8"/>
  <c r="I12" i="8"/>
  <c r="J11" i="8"/>
  <c r="I11" i="8"/>
  <c r="J10" i="8"/>
  <c r="I10" i="8"/>
  <c r="J9" i="8"/>
  <c r="I9" i="8"/>
  <c r="E9" i="8"/>
  <c r="D9" i="8"/>
  <c r="C9" i="8"/>
  <c r="J8" i="8"/>
  <c r="I8" i="8"/>
  <c r="J7" i="8"/>
  <c r="I7" i="8"/>
  <c r="J6" i="8"/>
  <c r="I6" i="8"/>
  <c r="U5" i="8"/>
  <c r="Q5" i="8"/>
  <c r="J5" i="8"/>
  <c r="I5" i="8"/>
  <c r="Q4" i="8"/>
  <c r="J4" i="8"/>
  <c r="I4" i="8"/>
  <c r="J3" i="8"/>
  <c r="I3" i="8"/>
  <c r="J2" i="8"/>
  <c r="I2" i="8"/>
  <c r="K57" i="8" l="1"/>
  <c r="K46" i="8"/>
  <c r="K14" i="8"/>
  <c r="K161" i="8"/>
  <c r="K18" i="8"/>
  <c r="K16" i="8"/>
  <c r="K24" i="8"/>
  <c r="K117" i="8"/>
  <c r="K77" i="8"/>
  <c r="K66" i="8"/>
  <c r="K89" i="8"/>
  <c r="K130" i="8"/>
  <c r="K56" i="8"/>
  <c r="K131" i="8"/>
  <c r="K101" i="8"/>
  <c r="K84" i="8"/>
  <c r="K102" i="8"/>
  <c r="K19" i="8"/>
  <c r="K167" i="8"/>
  <c r="K173" i="8"/>
  <c r="K54" i="8"/>
  <c r="K59" i="8"/>
  <c r="K55" i="8"/>
  <c r="K65" i="8"/>
  <c r="K76" i="8"/>
  <c r="K34" i="8"/>
  <c r="K40" i="8"/>
  <c r="K142" i="8"/>
  <c r="K166" i="8"/>
  <c r="K26" i="8"/>
  <c r="K69" i="8"/>
  <c r="K94" i="8"/>
  <c r="K100" i="8"/>
  <c r="K137" i="8"/>
  <c r="K143" i="8"/>
  <c r="K149" i="8"/>
  <c r="K7" i="8"/>
  <c r="K20" i="8"/>
  <c r="K154" i="8"/>
  <c r="K124" i="8"/>
  <c r="K50" i="8"/>
  <c r="K70" i="8"/>
  <c r="K160" i="8"/>
  <c r="K8" i="8"/>
  <c r="K51" i="8"/>
  <c r="K113" i="8"/>
  <c r="K155" i="8"/>
  <c r="K61" i="8"/>
  <c r="K93" i="8"/>
  <c r="K125" i="8"/>
  <c r="K78" i="8"/>
  <c r="K82" i="8"/>
  <c r="K106" i="8"/>
  <c r="K112" i="8"/>
  <c r="K148" i="8"/>
  <c r="K38" i="8"/>
  <c r="K53" i="8"/>
  <c r="K42" i="8"/>
  <c r="K31" i="8"/>
  <c r="K47" i="8"/>
  <c r="K136" i="8"/>
  <c r="K172" i="8"/>
  <c r="K36" i="8"/>
  <c r="K81" i="8"/>
  <c r="K90" i="8"/>
  <c r="K105" i="8"/>
  <c r="K114" i="8"/>
  <c r="K118" i="8"/>
  <c r="C177" i="8"/>
  <c r="K33" i="8"/>
  <c r="K45" i="8"/>
  <c r="K72" i="8"/>
  <c r="K21" i="8"/>
  <c r="K22" i="8"/>
  <c r="K52" i="8"/>
  <c r="K29" i="8"/>
  <c r="K64" i="8"/>
  <c r="K71" i="8"/>
  <c r="K88" i="8"/>
  <c r="K43" i="8"/>
  <c r="K74" i="8"/>
  <c r="K86" i="8"/>
  <c r="K98" i="8"/>
  <c r="K110" i="8"/>
  <c r="K122" i="8"/>
  <c r="K129" i="8"/>
  <c r="K134" i="8"/>
  <c r="K141" i="8"/>
  <c r="K146" i="8"/>
  <c r="K153" i="8"/>
  <c r="K158" i="8"/>
  <c r="K165" i="8"/>
  <c r="K170" i="8"/>
  <c r="K95" i="8"/>
  <c r="K107" i="8"/>
  <c r="K6" i="8"/>
  <c r="K28" i="8"/>
  <c r="K39" i="8"/>
  <c r="K41" i="8"/>
  <c r="K67" i="8"/>
  <c r="K79" i="8"/>
  <c r="K91" i="8"/>
  <c r="K96" i="8"/>
  <c r="K103" i="8"/>
  <c r="K108" i="8"/>
  <c r="K115" i="8"/>
  <c r="K120" i="8"/>
  <c r="K127" i="8"/>
  <c r="K132" i="8"/>
  <c r="K139" i="8"/>
  <c r="K144" i="8"/>
  <c r="K151" i="8"/>
  <c r="K156" i="8"/>
  <c r="K163" i="8"/>
  <c r="K168" i="8"/>
  <c r="K175" i="8"/>
  <c r="K60" i="8"/>
  <c r="K83" i="8"/>
  <c r="K37" i="8"/>
  <c r="K58" i="8"/>
  <c r="I177" i="8"/>
  <c r="K44" i="8"/>
  <c r="K63" i="8"/>
  <c r="K68" i="8"/>
  <c r="K75" i="8"/>
  <c r="K80" i="8"/>
  <c r="K87" i="8"/>
  <c r="K92" i="8"/>
  <c r="K99" i="8"/>
  <c r="K104" i="8"/>
  <c r="K111" i="8"/>
  <c r="K116" i="8"/>
  <c r="K123" i="8"/>
  <c r="K128" i="8"/>
  <c r="K135" i="8"/>
  <c r="K140" i="8"/>
  <c r="K147" i="8"/>
  <c r="K152" i="8"/>
  <c r="K159" i="8"/>
  <c r="K164" i="8"/>
  <c r="K171" i="8"/>
  <c r="K176" i="8"/>
  <c r="K119" i="8"/>
  <c r="J177" i="8"/>
  <c r="K5" i="8"/>
  <c r="K35" i="8"/>
  <c r="K73" i="8"/>
  <c r="K85" i="8"/>
  <c r="K97" i="8"/>
  <c r="K109" i="8"/>
  <c r="K121" i="8"/>
  <c r="K126" i="8"/>
  <c r="K133" i="8"/>
  <c r="K138" i="8"/>
  <c r="K145" i="8"/>
  <c r="K150" i="8"/>
  <c r="K157" i="8"/>
  <c r="K162" i="8"/>
  <c r="K169" i="8"/>
  <c r="K174" i="8"/>
  <c r="K4" i="8"/>
  <c r="K11" i="8"/>
  <c r="K62" i="8"/>
  <c r="K13" i="8"/>
  <c r="K30" i="8"/>
  <c r="K49" i="8"/>
  <c r="K9" i="8"/>
  <c r="K15" i="8"/>
  <c r="K17" i="8"/>
  <c r="K32" i="8"/>
  <c r="K2" i="8"/>
  <c r="K23" i="8"/>
  <c r="K25" i="8"/>
  <c r="K27" i="8"/>
  <c r="K3" i="8"/>
  <c r="K10" i="8"/>
  <c r="K12" i="8"/>
  <c r="K48" i="8"/>
  <c r="K177" i="8" l="1"/>
</calcChain>
</file>

<file path=xl/sharedStrings.xml><?xml version="1.0" encoding="utf-8"?>
<sst xmlns="http://schemas.openxmlformats.org/spreadsheetml/2006/main" count="4872" uniqueCount="361">
  <si>
    <t>No.</t>
  </si>
  <si>
    <t>なし</t>
  </si>
  <si>
    <t>年間単位
赤血球</t>
  </si>
  <si>
    <t>年間単位
血小板</t>
  </si>
  <si>
    <t>年間単位
血漿</t>
  </si>
  <si>
    <t>年間ｇ
5%ｱﾙ</t>
  </si>
  <si>
    <t>年間ｇ
20%ｱﾙ</t>
  </si>
  <si>
    <t>年間ｇ
25%ｱﾙ</t>
  </si>
  <si>
    <t>年間g
5%ｸﾞﾛ</t>
    <rPh sb="0" eb="2">
      <t>ネンカン</t>
    </rPh>
    <phoneticPr fontId="3"/>
  </si>
  <si>
    <t>年間g
10%ｸﾞﾛ</t>
    <rPh sb="0" eb="2">
      <t>ネンカン</t>
    </rPh>
    <phoneticPr fontId="3"/>
  </si>
  <si>
    <t>廃棄率
赤血球</t>
  </si>
  <si>
    <t>廃棄率
血小板</t>
  </si>
  <si>
    <t>廃棄率
血漿</t>
  </si>
  <si>
    <t>輸血
管理料</t>
  </si>
  <si>
    <t>適正使用
加算</t>
  </si>
  <si>
    <t>廃棄理由１</t>
    <rPh sb="0" eb="2">
      <t>ハイキ</t>
    </rPh>
    <rPh sb="2" eb="4">
      <t>リユウ</t>
    </rPh>
    <phoneticPr fontId="3"/>
  </si>
  <si>
    <t>廃棄理由２</t>
    <rPh sb="0" eb="2">
      <t>ハイキ</t>
    </rPh>
    <rPh sb="2" eb="4">
      <t>リユウ</t>
    </rPh>
    <phoneticPr fontId="3"/>
  </si>
  <si>
    <t>廃棄理由３</t>
    <rPh sb="0" eb="2">
      <t>ハイキ</t>
    </rPh>
    <rPh sb="2" eb="4">
      <t>リユウ</t>
    </rPh>
    <phoneticPr fontId="3"/>
  </si>
  <si>
    <t>廃棄理由４</t>
    <rPh sb="0" eb="2">
      <t>ハイキ</t>
    </rPh>
    <rPh sb="2" eb="4">
      <t>リユウ</t>
    </rPh>
    <phoneticPr fontId="3"/>
  </si>
  <si>
    <t>廃棄理由５</t>
    <rPh sb="0" eb="2">
      <t>ハイキ</t>
    </rPh>
    <rPh sb="2" eb="4">
      <t>リユウ</t>
    </rPh>
    <phoneticPr fontId="3"/>
  </si>
  <si>
    <t>廃棄理由６</t>
    <rPh sb="0" eb="2">
      <t>ハイキ</t>
    </rPh>
    <rPh sb="2" eb="4">
      <t>リユウ</t>
    </rPh>
    <phoneticPr fontId="3"/>
  </si>
  <si>
    <t>廃棄理由（その他）</t>
    <rPh sb="0" eb="2">
      <t>ハイキ</t>
    </rPh>
    <rPh sb="2" eb="4">
      <t>リユウ</t>
    </rPh>
    <rPh sb="7" eb="8">
      <t>タ</t>
    </rPh>
    <phoneticPr fontId="3"/>
  </si>
  <si>
    <t>廃棄理由
情報共有</t>
    <rPh sb="0" eb="2">
      <t>ハイキ</t>
    </rPh>
    <rPh sb="2" eb="4">
      <t>リユウ</t>
    </rPh>
    <rPh sb="5" eb="7">
      <t>ジョウホウ</t>
    </rPh>
    <rPh sb="7" eb="9">
      <t>キョウユウ</t>
    </rPh>
    <phoneticPr fontId="3"/>
  </si>
  <si>
    <t>廃棄状況</t>
    <rPh sb="0" eb="2">
      <t>ハイキ</t>
    </rPh>
    <rPh sb="2" eb="4">
      <t>ジョウキョウ</t>
    </rPh>
    <phoneticPr fontId="3"/>
  </si>
  <si>
    <t>廃棄減少の
取り組み</t>
    <rPh sb="0" eb="2">
      <t>ハイキ</t>
    </rPh>
    <rPh sb="2" eb="4">
      <t>ゲンショウ</t>
    </rPh>
    <rPh sb="6" eb="7">
      <t>ト</t>
    </rPh>
    <rPh sb="8" eb="9">
      <t>ク</t>
    </rPh>
    <phoneticPr fontId="3"/>
  </si>
  <si>
    <t>設置の有無</t>
    <rPh sb="0" eb="2">
      <t>セッチ</t>
    </rPh>
    <rPh sb="3" eb="5">
      <t>ウム</t>
    </rPh>
    <phoneticPr fontId="3"/>
  </si>
  <si>
    <t>院長</t>
    <rPh sb="0" eb="2">
      <t>インチョウ</t>
    </rPh>
    <phoneticPr fontId="3"/>
  </si>
  <si>
    <t>医師（輸血）</t>
  </si>
  <si>
    <t>医師（診療）</t>
  </si>
  <si>
    <t>臨床検査技師</t>
  </si>
  <si>
    <t>医療安全部門</t>
  </si>
  <si>
    <t>血液センター</t>
  </si>
  <si>
    <t>設置規約</t>
    <rPh sb="0" eb="2">
      <t>セッチ</t>
    </rPh>
    <rPh sb="2" eb="4">
      <t>キヤク</t>
    </rPh>
    <phoneticPr fontId="3"/>
  </si>
  <si>
    <t>開催予定</t>
    <rPh sb="0" eb="2">
      <t>カイサイ</t>
    </rPh>
    <rPh sb="2" eb="4">
      <t>ヨテイ</t>
    </rPh>
    <phoneticPr fontId="3"/>
  </si>
  <si>
    <t>開催頻度</t>
    <rPh sb="0" eb="2">
      <t>カイサイ</t>
    </rPh>
    <rPh sb="2" eb="4">
      <t>ヒンド</t>
    </rPh>
    <phoneticPr fontId="3"/>
  </si>
  <si>
    <t>開催回数</t>
    <rPh sb="0" eb="2">
      <t>カイサイ</t>
    </rPh>
    <rPh sb="2" eb="4">
      <t>カイスウ</t>
    </rPh>
    <phoneticPr fontId="3"/>
  </si>
  <si>
    <t>問題点１</t>
    <rPh sb="0" eb="3">
      <t>モンダイテン</t>
    </rPh>
    <phoneticPr fontId="3"/>
  </si>
  <si>
    <t>問題点２</t>
    <rPh sb="0" eb="3">
      <t>モンダイテン</t>
    </rPh>
    <phoneticPr fontId="3"/>
  </si>
  <si>
    <t>問題点３</t>
    <rPh sb="0" eb="3">
      <t>モンダイテン</t>
    </rPh>
    <phoneticPr fontId="3"/>
  </si>
  <si>
    <t>問題点４</t>
    <rPh sb="0" eb="3">
      <t>モンダイテン</t>
    </rPh>
    <phoneticPr fontId="3"/>
  </si>
  <si>
    <t>問題点５</t>
    <rPh sb="0" eb="3">
      <t>モンダイテン</t>
    </rPh>
    <phoneticPr fontId="3"/>
  </si>
  <si>
    <t>その他</t>
    <rPh sb="2" eb="3">
      <t>タ</t>
    </rPh>
    <phoneticPr fontId="3"/>
  </si>
  <si>
    <t>設置検討</t>
    <rPh sb="0" eb="2">
      <t>セッチ</t>
    </rPh>
    <rPh sb="2" eb="4">
      <t>ケントウ</t>
    </rPh>
    <phoneticPr fontId="3"/>
  </si>
  <si>
    <t>しない理由１</t>
    <rPh sb="3" eb="5">
      <t>リユウ</t>
    </rPh>
    <phoneticPr fontId="3"/>
  </si>
  <si>
    <t>しない理由２</t>
    <rPh sb="3" eb="5">
      <t>リユウ</t>
    </rPh>
    <phoneticPr fontId="3"/>
  </si>
  <si>
    <t>しない理由３</t>
    <rPh sb="3" eb="5">
      <t>リユウ</t>
    </rPh>
    <phoneticPr fontId="3"/>
  </si>
  <si>
    <t>しない理由４</t>
    <rPh sb="3" eb="5">
      <t>リユウ</t>
    </rPh>
    <phoneticPr fontId="3"/>
  </si>
  <si>
    <t>しない理由５</t>
    <rPh sb="3" eb="5">
      <t>リユウ</t>
    </rPh>
    <phoneticPr fontId="3"/>
  </si>
  <si>
    <t>しない理由６</t>
    <rPh sb="3" eb="5">
      <t>リユウ</t>
    </rPh>
    <phoneticPr fontId="3"/>
  </si>
  <si>
    <t>輸血する診療科</t>
    <rPh sb="0" eb="2">
      <t>ユケツ</t>
    </rPh>
    <rPh sb="4" eb="7">
      <t>シンリョウカ</t>
    </rPh>
    <phoneticPr fontId="3"/>
  </si>
  <si>
    <t>患者の変化</t>
    <rPh sb="0" eb="2">
      <t>カンジャ</t>
    </rPh>
    <rPh sb="3" eb="5">
      <t>ヘンカ</t>
    </rPh>
    <phoneticPr fontId="3"/>
  </si>
  <si>
    <t>赤血球輸血変化</t>
    <rPh sb="0" eb="3">
      <t>セッケッキュウ</t>
    </rPh>
    <rPh sb="3" eb="5">
      <t>ユケツ</t>
    </rPh>
    <rPh sb="5" eb="7">
      <t>ヘンカ</t>
    </rPh>
    <phoneticPr fontId="3"/>
  </si>
  <si>
    <t>血漿輸血変化</t>
    <rPh sb="0" eb="2">
      <t>ケッショウ</t>
    </rPh>
    <rPh sb="2" eb="4">
      <t>ユケツ</t>
    </rPh>
    <rPh sb="4" eb="6">
      <t>ヘンカ</t>
    </rPh>
    <phoneticPr fontId="3"/>
  </si>
  <si>
    <t>血小板輸血</t>
    <rPh sb="0" eb="3">
      <t>ケッショウバン</t>
    </rPh>
    <rPh sb="3" eb="5">
      <t>ユケツ</t>
    </rPh>
    <phoneticPr fontId="3"/>
  </si>
  <si>
    <t>手術変化</t>
    <rPh sb="0" eb="2">
      <t>シュジュツ</t>
    </rPh>
    <rPh sb="2" eb="4">
      <t>ヘンカ</t>
    </rPh>
    <phoneticPr fontId="3"/>
  </si>
  <si>
    <t>診療科変化</t>
    <rPh sb="0" eb="3">
      <t>シンリョウカ</t>
    </rPh>
    <rPh sb="3" eb="5">
      <t>ヘンカ</t>
    </rPh>
    <phoneticPr fontId="3"/>
  </si>
  <si>
    <t>体制変更</t>
    <rPh sb="0" eb="2">
      <t>タイセイ</t>
    </rPh>
    <rPh sb="2" eb="4">
      <t>ヘンコウ</t>
    </rPh>
    <phoneticPr fontId="3"/>
  </si>
  <si>
    <t>体制変更あり</t>
    <rPh sb="0" eb="2">
      <t>タイセイ</t>
    </rPh>
    <rPh sb="2" eb="4">
      <t>ヘンコウ</t>
    </rPh>
    <phoneticPr fontId="3"/>
  </si>
  <si>
    <t>外来輸血</t>
    <rPh sb="0" eb="2">
      <t>ガイライ</t>
    </rPh>
    <rPh sb="2" eb="4">
      <t>ユケツ</t>
    </rPh>
    <phoneticPr fontId="3"/>
  </si>
  <si>
    <t>外来あり</t>
    <rPh sb="0" eb="2">
      <t>ガイライ</t>
    </rPh>
    <phoneticPr fontId="3"/>
  </si>
  <si>
    <t>在宅輸血</t>
    <rPh sb="0" eb="2">
      <t>ザイタク</t>
    </rPh>
    <rPh sb="2" eb="4">
      <t>ユケツ</t>
    </rPh>
    <phoneticPr fontId="3"/>
  </si>
  <si>
    <t>在宅有り</t>
    <rPh sb="0" eb="2">
      <t>ザイタク</t>
    </rPh>
    <rPh sb="2" eb="3">
      <t>ア</t>
    </rPh>
    <phoneticPr fontId="3"/>
  </si>
  <si>
    <t>認定看護師</t>
    <rPh sb="0" eb="2">
      <t>ニンテイ</t>
    </rPh>
    <rPh sb="2" eb="5">
      <t>カンゴシ</t>
    </rPh>
    <phoneticPr fontId="3"/>
  </si>
  <si>
    <t>災害マニュアル</t>
    <rPh sb="0" eb="2">
      <t>サイガイ</t>
    </rPh>
    <phoneticPr fontId="3"/>
  </si>
  <si>
    <t>要望</t>
    <rPh sb="0" eb="2">
      <t>ヨウボウ</t>
    </rPh>
    <phoneticPr fontId="3"/>
  </si>
  <si>
    <t>②なし</t>
  </si>
  <si>
    <t>②</t>
  </si>
  <si>
    <t>③</t>
  </si>
  <si>
    <t>⑤</t>
  </si>
  <si>
    <t>○</t>
  </si>
  <si>
    <t>①</t>
  </si>
  <si>
    <t>⑥</t>
  </si>
  <si>
    <t>④</t>
  </si>
  <si>
    <t>①あり</t>
  </si>
  <si>
    <t>⑦</t>
  </si>
  <si>
    <t>薬剤師</t>
    <rPh sb="0" eb="3">
      <t>ヤクザイシ</t>
    </rPh>
    <phoneticPr fontId="21"/>
  </si>
  <si>
    <t>看護師</t>
    <rPh sb="0" eb="3">
      <t>カンゴシ</t>
    </rPh>
    <phoneticPr fontId="21"/>
  </si>
  <si>
    <t>輸血の実績が少ない</t>
  </si>
  <si>
    <t>②</t>
    <phoneticPr fontId="21"/>
  </si>
  <si>
    <t>その他</t>
    <rPh sb="2" eb="3">
      <t>ホカ</t>
    </rPh>
    <phoneticPr fontId="21"/>
  </si>
  <si>
    <t>③</t>
    <phoneticPr fontId="21"/>
  </si>
  <si>
    <t>等張アルブミン</t>
    <rPh sb="0" eb="2">
      <t>トウチョウ</t>
    </rPh>
    <phoneticPr fontId="21"/>
  </si>
  <si>
    <t>高張アルブミン</t>
    <rPh sb="0" eb="1">
      <t>タカ</t>
    </rPh>
    <rPh sb="1" eb="2">
      <t>チョウ</t>
    </rPh>
    <phoneticPr fontId="21"/>
  </si>
  <si>
    <t>総アルブミン</t>
    <rPh sb="0" eb="1">
      <t>ソウ</t>
    </rPh>
    <phoneticPr fontId="21"/>
  </si>
  <si>
    <t>病床当たりの等張使用量</t>
    <rPh sb="0" eb="2">
      <t>ビョウショウ</t>
    </rPh>
    <rPh sb="2" eb="3">
      <t>ア</t>
    </rPh>
    <rPh sb="6" eb="8">
      <t>トウチョウ</t>
    </rPh>
    <rPh sb="8" eb="10">
      <t>シヨウ</t>
    </rPh>
    <rPh sb="10" eb="11">
      <t>リョウ</t>
    </rPh>
    <phoneticPr fontId="21"/>
  </si>
  <si>
    <t>病床当たりの高張使用量</t>
    <rPh sb="0" eb="2">
      <t>ビョウショウ</t>
    </rPh>
    <rPh sb="2" eb="3">
      <t>ア</t>
    </rPh>
    <rPh sb="6" eb="8">
      <t>コウチョウ</t>
    </rPh>
    <rPh sb="8" eb="10">
      <t>シヨウ</t>
    </rPh>
    <rPh sb="10" eb="11">
      <t>リョウ</t>
    </rPh>
    <phoneticPr fontId="21"/>
  </si>
  <si>
    <t>④</t>
    <phoneticPr fontId="21"/>
  </si>
  <si>
    <t>診療科（FFP）</t>
    <rPh sb="0" eb="3">
      <t>シンリョウカ</t>
    </rPh>
    <phoneticPr fontId="21"/>
  </si>
  <si>
    <t>診療科（PC）</t>
    <rPh sb="0" eb="3">
      <t>シンリョウカ</t>
    </rPh>
    <phoneticPr fontId="21"/>
  </si>
  <si>
    <t>診療科（RBC）</t>
    <rPh sb="0" eb="3">
      <t>シンリョウカ</t>
    </rPh>
    <phoneticPr fontId="21"/>
  </si>
  <si>
    <t>外科</t>
  </si>
  <si>
    <t>内科</t>
    <rPh sb="0" eb="2">
      <t>ナイカ</t>
    </rPh>
    <phoneticPr fontId="21"/>
  </si>
  <si>
    <t>脳神経外科</t>
    <rPh sb="0" eb="3">
      <t>ノウシンケイ</t>
    </rPh>
    <rPh sb="3" eb="5">
      <t>ゲカ</t>
    </rPh>
    <phoneticPr fontId="21"/>
  </si>
  <si>
    <t>心臓血管外科</t>
    <rPh sb="0" eb="6">
      <t>シンゾウケッカンゲカ</t>
    </rPh>
    <phoneticPr fontId="21"/>
  </si>
  <si>
    <t>呼吸器内科</t>
    <rPh sb="0" eb="3">
      <t>コキュウキ</t>
    </rPh>
    <rPh sb="3" eb="5">
      <t>ナイカ</t>
    </rPh>
    <phoneticPr fontId="21"/>
  </si>
  <si>
    <t>脳神経外科</t>
    <rPh sb="0" eb="5">
      <t>ノウシンケイゲカ</t>
    </rPh>
    <phoneticPr fontId="21"/>
  </si>
  <si>
    <t>整形外科</t>
    <rPh sb="0" eb="2">
      <t>セイケイ</t>
    </rPh>
    <rPh sb="2" eb="4">
      <t>ゲカ</t>
    </rPh>
    <phoneticPr fontId="21"/>
  </si>
  <si>
    <t>泌尿器科（透析）</t>
    <rPh sb="0" eb="4">
      <t>ヒニョウキカ</t>
    </rPh>
    <rPh sb="5" eb="7">
      <t>トウセキ</t>
    </rPh>
    <phoneticPr fontId="21"/>
  </si>
  <si>
    <t>副院長</t>
    <rPh sb="0" eb="3">
      <t>フクインチョウ</t>
    </rPh>
    <phoneticPr fontId="21"/>
  </si>
  <si>
    <t>副反応マニュアル</t>
    <rPh sb="0" eb="3">
      <t>フクハンノウ</t>
    </rPh>
    <phoneticPr fontId="3"/>
  </si>
  <si>
    <t>テンプレート</t>
    <phoneticPr fontId="3"/>
  </si>
  <si>
    <t>平均残時間</t>
    <rPh sb="0" eb="2">
      <t>ヘイキン</t>
    </rPh>
    <rPh sb="2" eb="3">
      <t>ザン</t>
    </rPh>
    <rPh sb="3" eb="5">
      <t>ジカン</t>
    </rPh>
    <phoneticPr fontId="21"/>
  </si>
  <si>
    <t>臨床工学技士</t>
  </si>
  <si>
    <t>内科</t>
  </si>
  <si>
    <t>廃棄したことない</t>
  </si>
  <si>
    <t>輸血療法の頻度が少ない</t>
  </si>
  <si>
    <t>赤血球：内科
血漿：内科
血小板：内科</t>
  </si>
  <si>
    <t>今は輸血を行っていない（病床休止中）</t>
  </si>
  <si>
    <t>廃棄していない</t>
  </si>
  <si>
    <t>特になし</t>
  </si>
  <si>
    <t>脳神経外科</t>
  </si>
  <si>
    <t>今のところなし</t>
  </si>
  <si>
    <t>保存時の管理</t>
  </si>
  <si>
    <t>患者様が他院へ転院となった</t>
  </si>
  <si>
    <t>輸血療法委員会の立ち上げ、マニュアルの見直し</t>
  </si>
  <si>
    <t>当院は診療所なので、特に診療科はないです</t>
  </si>
  <si>
    <t>赤血球：内科</t>
  </si>
  <si>
    <t>輸血の使用実績がないため</t>
  </si>
  <si>
    <t>臨床現場での輸血についての疑問点などを相談、輸血を行う際のスキルの伝達</t>
  </si>
  <si>
    <t>血液製剤の廃棄なし</t>
  </si>
  <si>
    <t>輸血療法の予定がありません</t>
  </si>
  <si>
    <t>事務（企画課）</t>
  </si>
  <si>
    <t>輸血委員会の開催、管理など
副作用記録、インシデント等の管理</t>
  </si>
  <si>
    <t>転送となり使わなくなった</t>
  </si>
  <si>
    <t>循環器内科</t>
  </si>
  <si>
    <t>教育、指導を積極的に行っていただきたい</t>
  </si>
  <si>
    <t>採血から輸血実施までのルールを周知し徹底させてほしい。</t>
  </si>
  <si>
    <t>遅発性溶血性副作用（DHTR）は、輸血後24時間以降から3日後のため、発生時の対応が課題となる。</t>
  </si>
  <si>
    <t>病棟等での輸血実施の際に、看護師からの問合せや相談に対応して頂きたい。</t>
  </si>
  <si>
    <t>コロナ禍以前と比べ、RBCの使用数は減少に対して、アルブミン製剤の使用量は減少していない。治療のためアルブミン製剤は急ぎで使用されている現状がある。</t>
  </si>
  <si>
    <t>数年なし</t>
  </si>
  <si>
    <t>輸血療法委員会の業務の推進</t>
  </si>
  <si>
    <t>設備不足</t>
  </si>
  <si>
    <t>輸血実施無し</t>
  </si>
  <si>
    <t>使用予定患者状態悪化　他の患者使用適応の患者がいなかった</t>
  </si>
  <si>
    <t>赤血球：内科
血漿：
血小板：内科</t>
  </si>
  <si>
    <t>赤血球：消化器
血漿：
血小板：</t>
  </si>
  <si>
    <t>委員会の設置はあるが活動していない</t>
  </si>
  <si>
    <t>血液製剤の使用がなかったから</t>
  </si>
  <si>
    <t>輸血が無いために委員会を設置していない</t>
  </si>
  <si>
    <t>院内メールで輸血情報をお知らせしています</t>
  </si>
  <si>
    <t>使用歴無し</t>
  </si>
  <si>
    <t>①必要</t>
  </si>
  <si>
    <t>②不要</t>
  </si>
  <si>
    <t>③わからない</t>
  </si>
  <si>
    <t>RBC2単位は残13～14日期限が54本　</t>
  </si>
  <si>
    <t>PC10単位は当日期限が1.翌日期限が1本</t>
  </si>
  <si>
    <t>FFPは残3～6か月が14本</t>
  </si>
  <si>
    <t>Ir-RBC-LR-２　Ｏ＋　3本　残期限12日</t>
  </si>
  <si>
    <t>使用なし</t>
  </si>
  <si>
    <t>RBC２単位は残10日期限が1本</t>
  </si>
  <si>
    <t>RBC２単位は残14日期限が3本、残13日期限が4本、残12日期限が1本、残10日期限が1本</t>
  </si>
  <si>
    <t xml:space="preserve">廃棄なし
</t>
  </si>
  <si>
    <t>FFP240単位は残3か月が3本</t>
  </si>
  <si>
    <t>RBC2単位は残14日期限が2本</t>
  </si>
  <si>
    <t>廃棄なし</t>
  </si>
  <si>
    <t>RBC２単位は残15日期限が1本、残13日期限が1本、残12日期限が2本、残10日期限が1本、残9日期限が1本</t>
  </si>
  <si>
    <t xml:space="preserve">無し
</t>
  </si>
  <si>
    <t>無し</t>
  </si>
  <si>
    <t>LR2　6日、7日、10日、11日、12日、13日、14日、15日、16日</t>
  </si>
  <si>
    <t xml:space="preserve">240は99日　1本、122日　1本、85日　1本
480は160日　1本、150日　1本
</t>
  </si>
  <si>
    <t>RBC2単位は残14日期限が6本、残15日期限が2本</t>
  </si>
  <si>
    <t>FFP240は残73日が1本</t>
  </si>
  <si>
    <t>RBC2単位は残14日が29本、残13日が10本</t>
  </si>
  <si>
    <t>FFP240単位は残3か月が2本</t>
  </si>
  <si>
    <t>外来診療ではありますが、輸血が必要な時に、すぐに輸血療法ができる体制を整え、帰宅後も患者様が安心して生活できるようスタッフ一同で輸血療法を再考していきたいと思います。
今回、このような機会を与えていただき有難うございました。</t>
  </si>
  <si>
    <t>RBC2単位は残13日期限が3本</t>
  </si>
  <si>
    <t>RBC2単位が残12日期限が1本</t>
  </si>
  <si>
    <t>RBC2単位７日期限が３本</t>
  </si>
  <si>
    <t>RBC2単位は残15日期限が1本</t>
  </si>
  <si>
    <t>RBC２単位　残１１日期限が２本、残１２日期限が１本</t>
  </si>
  <si>
    <t>特にありません。</t>
  </si>
  <si>
    <t>照射赤血球液－LR2単位は残10日期限が2本</t>
  </si>
  <si>
    <t>RBC2単位残4日期限　</t>
  </si>
  <si>
    <t>認定輸血検査技師はいるが、看護師がいないため、看護部へ投げかけてはいるが点数がつかないためあまり反応がない。養成講座みたいなものがあれば参加しやすいのか・・・
療法委員会で決定したことをどのように周知していけばよいか。委員会自体知らない人もいるような気がする。</t>
  </si>
  <si>
    <t>未調査</t>
  </si>
  <si>
    <t>FFP240単位　残約3か月が４本</t>
  </si>
  <si>
    <t>RBC２単位は残13日が10本、残12日が8本、残14日が8本、残9日が4本</t>
  </si>
  <si>
    <t>PC10単位は翌日期限が2本</t>
  </si>
  <si>
    <t>FFP240単位は残3か月が1本</t>
  </si>
  <si>
    <t>RBC2単位は入庫時残期限が7日～17日のものあり。本数の調査は困難。</t>
  </si>
  <si>
    <t>FFP240単位は入庫時残期限が49日～173日のものあり。本数の調査は困難。</t>
  </si>
  <si>
    <t>RBC２単位は残7日期限が2本、残9日期限が1本、残11日期限が4本、残12日期限が2本</t>
  </si>
  <si>
    <t>照射赤血球液-LR 2単位　残18日期限が99本　残17日期限が7本　残16日期限が1本</t>
  </si>
  <si>
    <t xml:space="preserve">照射濃厚血小板-LR 10単位　残1日が1本
</t>
  </si>
  <si>
    <t>血液型・廃棄単位数・廃棄理由の記録はしているが、有効期限まで記録していないため入庫時の残期限は不明。</t>
  </si>
  <si>
    <t>廃棄血小板製剤なし</t>
  </si>
  <si>
    <t>血漿製剤輸血なし</t>
  </si>
  <si>
    <t>RBC2単位は残7日期限が1本、残10期限が1本、残15～17日期限が114本</t>
  </si>
  <si>
    <t>PC10単位は翌々日期限1本</t>
  </si>
  <si>
    <t>240単位は残4か月以内が6本、5か月以内が15本、6か月以内が8本</t>
  </si>
  <si>
    <t xml:space="preserve">RBC2単位は残10日期限が２本、残11日期限が2本、残12日期限が3本
WRC1単位は残1日が1本、PC-LRは残1日が1本
</t>
  </si>
  <si>
    <t>PC10単位は翌日期限が1本</t>
  </si>
  <si>
    <t>RBC２単位は残13日期限が7本、残11日期限が4本、残10日期限が1本</t>
  </si>
  <si>
    <t>FFP240単位は残157日期限が1本、FFP480単位は残145日期限が1本、残137日期限が1本</t>
  </si>
  <si>
    <t>RBC2単位　残15日が1本，残14日が20本，残13日が12本，残12日が6本，残11日が1本，残10日が2本</t>
  </si>
  <si>
    <t>廃棄ありませんでした．</t>
  </si>
  <si>
    <t>FFP240単位　残4か月が6本，残3か月が3本，残2か月が1本</t>
  </si>
  <si>
    <t>RBC2単位は、残7日期限が1本</t>
  </si>
  <si>
    <t>残13日2本、残12日3本、残9日1本、残2日1本</t>
  </si>
  <si>
    <t>貴施設における廃棄血の有無</t>
    <rPh sb="11" eb="13">
      <t>ウム</t>
    </rPh>
    <phoneticPr fontId="21"/>
  </si>
  <si>
    <t>貴施設におけるに廃棄血（FFP）
入庫時の残期限
（例：FFP120単位は残2か月が○本、FFP240単位は残1か月が■本、FFP480単位は残1か月が▲本　等）</t>
    <phoneticPr fontId="21"/>
  </si>
  <si>
    <t>貴施設におけるに廃棄血（PC）
入庫時の残期限
（例：PC10単位は当日期限が〇本、翌日期限が■本、PC５単位は翌日期限が▲本　等）</t>
    <phoneticPr fontId="21"/>
  </si>
  <si>
    <t>貴施設におけるに廃棄血（RBC）
入庫時の残期限
（例：RBC２単位は残10日期限が〇〇本、残9日期限が■■本、RBC１単位は残5日期限が〇本、残3日期限が■本　等）</t>
    <rPh sb="10" eb="11">
      <t>ケツ</t>
    </rPh>
    <phoneticPr fontId="21"/>
  </si>
  <si>
    <t>②知らない</t>
  </si>
  <si>
    <t>①知っている</t>
  </si>
  <si>
    <t>血液型のダブルチェックの意味を看護部で理解している方が少ないので勉強会の実施等</t>
  </si>
  <si>
    <t xml:space="preserve">特になし
</t>
  </si>
  <si>
    <t>クロスマッチなどの手間</t>
  </si>
  <si>
    <t>輸血を実施する看護師の教育・指導</t>
  </si>
  <si>
    <t>病棟看護師への周知。副作用が起きた際の対応など</t>
  </si>
  <si>
    <t>血液製剤の適正使用のために円滑な業務が行えるよう寄与していただきたい</t>
  </si>
  <si>
    <t>看護師に対する輸血教育</t>
  </si>
  <si>
    <t>委員会において主導的立場に立っていただきたい</t>
  </si>
  <si>
    <t xml:space="preserve">帰宅後に何かあった際の連絡等を輸血療法委員会では把握していない。
</t>
  </si>
  <si>
    <t>⑤手術なし</t>
  </si>
  <si>
    <t>③変化なし</t>
  </si>
  <si>
    <t>②減少</t>
  </si>
  <si>
    <t>④わからない</t>
  </si>
  <si>
    <t>①増加</t>
  </si>
  <si>
    <t>2021年5月に新病院へ移転し、新たに診療科が増設され、医師数も増加した。</t>
  </si>
  <si>
    <t>輸血をする患者のみ不規則を行う</t>
  </si>
  <si>
    <t>③今後計画あり</t>
  </si>
  <si>
    <t>2022年2月→医療法人昭和会　長崎あじさい病院との統合。医師の入れ替わりがあった。
2022年8月→地域包括ケア病床を設けた。</t>
  </si>
  <si>
    <t>病棟での血液製剤の保管の廃止</t>
  </si>
  <si>
    <t>交差適合試験を院内で行っていたが、2021年11月より外部委託するようになった。</t>
  </si>
  <si>
    <t>輸血管理室の設置と廃止。認定輸血検査技師が退職し不在になった。</t>
  </si>
  <si>
    <t>⑤輸血なし</t>
  </si>
  <si>
    <t>内科（透析）</t>
  </si>
  <si>
    <t>整形外科</t>
  </si>
  <si>
    <t>血液内科</t>
  </si>
  <si>
    <t>心臓血管外科</t>
  </si>
  <si>
    <t>透析</t>
  </si>
  <si>
    <t>腎臓内科</t>
  </si>
  <si>
    <t>循環器科</t>
  </si>
  <si>
    <t>消化器外科</t>
  </si>
  <si>
    <t>透析科</t>
  </si>
  <si>
    <t>透析室</t>
  </si>
  <si>
    <t>透析内科</t>
  </si>
  <si>
    <t>総合診療科</t>
  </si>
  <si>
    <t>泌尿器科</t>
  </si>
  <si>
    <t>産科</t>
  </si>
  <si>
    <t>緩和ケア内科</t>
  </si>
  <si>
    <t>使用無し</t>
  </si>
  <si>
    <t>整形</t>
  </si>
  <si>
    <t>内科、整形</t>
  </si>
  <si>
    <t>消化器内科</t>
  </si>
  <si>
    <t>特定の診療科はない</t>
  </si>
  <si>
    <t>使用実績なし</t>
  </si>
  <si>
    <t>内科（透析）のみ</t>
  </si>
  <si>
    <t>輸血することなし</t>
  </si>
  <si>
    <t>泌尿器科（血液透析）</t>
  </si>
  <si>
    <t>血管外科</t>
  </si>
  <si>
    <t>呼吸器内科</t>
  </si>
  <si>
    <t>人工透析</t>
  </si>
  <si>
    <t>内科（該当年度は無し）</t>
  </si>
  <si>
    <t>救急科</t>
  </si>
  <si>
    <t>血液浄化センター</t>
  </si>
  <si>
    <t>使用歴なし</t>
  </si>
  <si>
    <t>医師1名だから</t>
  </si>
  <si>
    <t>輸血療法を行う頻度がかなり少ないため</t>
  </si>
  <si>
    <t>設置していない</t>
  </si>
  <si>
    <t>依頼毎に検査値等カルテ内容を確認し、医師へ発注本数や日程などを確認して、過剰な発注が発生しないように努めた。</t>
  </si>
  <si>
    <t>院内会議で血型・使用期限を口答及び紙面4(薬局ニュース）として情報提供しています。</t>
  </si>
  <si>
    <t>事前備蓄をしていないため。</t>
  </si>
  <si>
    <t>輸血台帳より定期的に（又は頻回）輸血している患者のHb値を調べ、低下傾向あれば主治医に相談する。</t>
  </si>
  <si>
    <t>実施見込みが立った上での発注</t>
  </si>
  <si>
    <t>血液製剤の廃棄なし</t>
    <phoneticPr fontId="21"/>
  </si>
  <si>
    <t>廃棄なし</t>
    <phoneticPr fontId="21"/>
  </si>
  <si>
    <t>準備したこともなし</t>
    <phoneticPr fontId="21"/>
  </si>
  <si>
    <t>今まで廃棄なし</t>
    <phoneticPr fontId="21"/>
  </si>
  <si>
    <t>医師が昼ごろ血小板の製剤を次の日に輸血依頼し、検査部が日赤に注文をかけた。
病院に到着後検査部で管理していた。
翌日依頼が取り消されていたことに検査部で気付いた。
確認すると前日の夕方に医師が依頼を削除しておりその旨の連絡もなく検査部で気付けなかった。
電子カルテ上で削除をしてもすぐに気付くシステムではないため医師にキャンセルの場合連絡をいれるように口頭で注意？お願いした。</t>
    <phoneticPr fontId="21"/>
  </si>
  <si>
    <t>Dr.がPCをオーダーするつもりだったが、誤ってFFPをオーダーしたため。
PCのオーダーミス(FFP)</t>
    <phoneticPr fontId="21"/>
  </si>
  <si>
    <t>不定期</t>
  </si>
  <si>
    <t>随時</t>
  </si>
  <si>
    <t>理学療法士
放射線技師</t>
    <phoneticPr fontId="21"/>
  </si>
  <si>
    <t>③取得なし</t>
  </si>
  <si>
    <t>①輸血管理料Ⅰ</t>
  </si>
  <si>
    <t>②輸血管理料Ⅱ</t>
  </si>
  <si>
    <t>①輸血前に転院したため
②他患者に輸血施行ししまったため
③副作用様症状出現ため</t>
    <phoneticPr fontId="21"/>
  </si>
  <si>
    <t>○</t>
    <phoneticPr fontId="21"/>
  </si>
  <si>
    <t>①
血液診療科</t>
    <rPh sb="2" eb="4">
      <t>ケツエキ</t>
    </rPh>
    <rPh sb="4" eb="7">
      <t>シンリョウカ</t>
    </rPh>
    <phoneticPr fontId="3"/>
  </si>
  <si>
    <t>②
アルブミン</t>
    <phoneticPr fontId="21"/>
  </si>
  <si>
    <t>③
使用状況</t>
    <rPh sb="2" eb="4">
      <t>シヨウ</t>
    </rPh>
    <rPh sb="4" eb="6">
      <t>ジョウキョウ</t>
    </rPh>
    <phoneticPr fontId="3"/>
  </si>
  <si>
    <t>④
比較分析</t>
    <rPh sb="2" eb="4">
      <t>ヒカク</t>
    </rPh>
    <rPh sb="4" eb="6">
      <t>ブンセキ</t>
    </rPh>
    <phoneticPr fontId="3"/>
  </si>
  <si>
    <t>⑤
当事者指導</t>
    <rPh sb="2" eb="5">
      <t>トウジシャ</t>
    </rPh>
    <rPh sb="5" eb="7">
      <t>シドウ</t>
    </rPh>
    <phoneticPr fontId="3"/>
  </si>
  <si>
    <t>⑥
症例検討</t>
    <rPh sb="2" eb="4">
      <t>ショウレイ</t>
    </rPh>
    <rPh sb="4" eb="6">
      <t>ケントウ</t>
    </rPh>
    <phoneticPr fontId="3"/>
  </si>
  <si>
    <t>⑦
保険査定</t>
    <rPh sb="2" eb="4">
      <t>ホケン</t>
    </rPh>
    <rPh sb="4" eb="6">
      <t>サテイ</t>
    </rPh>
    <phoneticPr fontId="3"/>
  </si>
  <si>
    <t>⑧
輸血検査</t>
    <rPh sb="2" eb="4">
      <t>ユケツ</t>
    </rPh>
    <rPh sb="4" eb="6">
      <t>ケンサ</t>
    </rPh>
    <phoneticPr fontId="3"/>
  </si>
  <si>
    <t>⑨
実施手順</t>
    <rPh sb="2" eb="4">
      <t>ジッシ</t>
    </rPh>
    <rPh sb="4" eb="6">
      <t>テジュン</t>
    </rPh>
    <phoneticPr fontId="3"/>
  </si>
  <si>
    <t>⑩
事故対策</t>
    <rPh sb="2" eb="4">
      <t>ジコ</t>
    </rPh>
    <rPh sb="4" eb="6">
      <t>タイサク</t>
    </rPh>
    <phoneticPr fontId="3"/>
  </si>
  <si>
    <t>⑪
情報伝達</t>
    <rPh sb="2" eb="4">
      <t>ジョウホウ</t>
    </rPh>
    <rPh sb="4" eb="6">
      <t>デンタツ</t>
    </rPh>
    <phoneticPr fontId="3"/>
  </si>
  <si>
    <t>⑫
自己血</t>
    <rPh sb="2" eb="4">
      <t>ジコ</t>
    </rPh>
    <rPh sb="4" eb="5">
      <t>ケツ</t>
    </rPh>
    <phoneticPr fontId="3"/>
  </si>
  <si>
    <t>⑬
議事録</t>
    <rPh sb="2" eb="5">
      <t>ギジロク</t>
    </rPh>
    <phoneticPr fontId="3"/>
  </si>
  <si>
    <t>使用する予定なし</t>
    <phoneticPr fontId="21"/>
  </si>
  <si>
    <t>クリニックであるため</t>
    <phoneticPr fontId="21"/>
  </si>
  <si>
    <t>医療安全委員会の中に輸血等の問題が生じれば議題に上がるようにしている。
現在まで、輸血療法委員会の立ち上げには至っていない。</t>
    <phoneticPr fontId="21"/>
  </si>
  <si>
    <t>人員不足</t>
    <phoneticPr fontId="21"/>
  </si>
  <si>
    <t>基本、輸血は行わない</t>
    <phoneticPr fontId="21"/>
  </si>
  <si>
    <t>当院は無床化しており、外来の輸血は行ってなく、このアンケートの対象としては不適当</t>
    <phoneticPr fontId="21"/>
  </si>
  <si>
    <t>整形外科</t>
    <rPh sb="0" eb="4">
      <t>セイケイゲカ</t>
    </rPh>
    <phoneticPr fontId="21"/>
  </si>
  <si>
    <t>循環器内科</t>
    <rPh sb="0" eb="5">
      <t>ジュンカンキナイカ</t>
    </rPh>
    <phoneticPr fontId="21"/>
  </si>
  <si>
    <t>透析</t>
    <rPh sb="0" eb="2">
      <t>トウセキ</t>
    </rPh>
    <phoneticPr fontId="21"/>
  </si>
  <si>
    <t>総合診療内科</t>
    <rPh sb="0" eb="6">
      <t>ソウゴウシンリョウナイカ</t>
    </rPh>
    <phoneticPr fontId="21"/>
  </si>
  <si>
    <t>心臓血管外科</t>
    <phoneticPr fontId="21"/>
  </si>
  <si>
    <t>消化器外科</t>
    <rPh sb="0" eb="3">
      <t>ショウカキ</t>
    </rPh>
    <rPh sb="3" eb="5">
      <t>ゲカ</t>
    </rPh>
    <phoneticPr fontId="21"/>
  </si>
  <si>
    <t>消化器</t>
    <rPh sb="0" eb="3">
      <t>ショウカキ</t>
    </rPh>
    <phoneticPr fontId="21"/>
  </si>
  <si>
    <t>救急科・ICU</t>
    <rPh sb="0" eb="2">
      <t>キュウキュウ</t>
    </rPh>
    <rPh sb="2" eb="3">
      <t>カ</t>
    </rPh>
    <phoneticPr fontId="21"/>
  </si>
  <si>
    <t>院内の輸血療法委員会の立上げや支援に関して長崎県合同輸血療法委員会に期待（要望）があれば教えてください。
（例：輸血療法委員会の運営、活動に関する助言、輸血療法における問題点への質疑応答　等）</t>
    <phoneticPr fontId="21"/>
  </si>
  <si>
    <t>院内の輸血療法委員会の立上げや支援に関して長崎県合同輸血療法委員会に期待（要望）があれば教えてください。</t>
    <phoneticPr fontId="21"/>
  </si>
  <si>
    <t>コンピュータクロスマッチの導入を検討中です。</t>
    <phoneticPr fontId="21"/>
  </si>
  <si>
    <t>②輸血管理料Ⅱ</t>
    <phoneticPr fontId="21"/>
  </si>
  <si>
    <t>④まったく共有なし</t>
  </si>
  <si>
    <t>①</t>
    <phoneticPr fontId="21"/>
  </si>
  <si>
    <t>〇</t>
  </si>
  <si>
    <t>〇</t>
    <phoneticPr fontId="21"/>
  </si>
  <si>
    <t>医療事務</t>
    <rPh sb="0" eb="4">
      <t>イリョウジム</t>
    </rPh>
    <phoneticPr fontId="21"/>
  </si>
  <si>
    <t>⑦</t>
    <phoneticPr fontId="21"/>
  </si>
  <si>
    <t>在庫の期限が同時に切れないように期限をずらしながら注文をかけている。
在庫が一時減になる期間がでてくるため血液製剤依頼が出た場合在庫が足りず当日緊急で日赤に送ってもらう件数は増えているが、その分廃棄は少し減ってはいます。　</t>
    <phoneticPr fontId="21"/>
  </si>
  <si>
    <t>血液製剤の有効期限の5日前になったら、医局の掲示板に「廃棄血情報」を掲示する。
掲示係は臨床検査技師が行い、血液製剤が無くなったら掲示物を回収する。</t>
    <phoneticPr fontId="21"/>
  </si>
  <si>
    <t>①設置している</t>
    <phoneticPr fontId="21"/>
  </si>
  <si>
    <t>①設置している</t>
    <rPh sb="1" eb="3">
      <t>セッチ</t>
    </rPh>
    <phoneticPr fontId="21"/>
  </si>
  <si>
    <t>②設置していない</t>
    <rPh sb="1" eb="3">
      <t>セッチ</t>
    </rPh>
    <phoneticPr fontId="21"/>
  </si>
  <si>
    <t>②設置していない</t>
    <phoneticPr fontId="21"/>
  </si>
  <si>
    <t>外来診療ではありますが、輸血が必要な時に、すぐに輸血療法ができる体制を整え、帰宅後も患者様が安心して生活できるようスタッフ一同で輸血療法を再考していきたいと思います。
今回、このような機会を与えていただき有難うございました。</t>
    <phoneticPr fontId="21"/>
  </si>
  <si>
    <t>新鮮凍結血漿 
FFP-LR240 2単位 
残100日が1本　
残115日が3本
残119日が5本
残122日が5本
残131日が1本
残140日が2本
残144日が1本
残145日が3本
残146日が1本
残150日が2本
残154日が2本
残166日が1本</t>
    <phoneticPr fontId="21"/>
  </si>
  <si>
    <t>FFP240単位
残３か月が３本
残４か月が２本
残５か月が２本</t>
    <phoneticPr fontId="21"/>
  </si>
  <si>
    <t>輸血実施における看護手順や副反応発生時の院内マニュアルの作成協力。
安全な輸血療法の院内に向けての啓蒙活動。</t>
    <phoneticPr fontId="21"/>
  </si>
  <si>
    <t>④わからない</t>
    <phoneticPr fontId="21"/>
  </si>
  <si>
    <t>⑤輸血無し</t>
  </si>
  <si>
    <t>赤血球：血液内科
血漿：消化器外科
血小板：血液内科</t>
  </si>
  <si>
    <t>赤血球：血液内科
血漿：心臓血管外科
血小板：血液内科</t>
  </si>
  <si>
    <t>赤血球：心臓血管外科
血漿：心臓血管外科
血小板：心臓血管外科</t>
  </si>
  <si>
    <t>赤血球：整形外科
血漿：
血小板：</t>
  </si>
  <si>
    <t>赤血球：呼吸器内科
血漿：なし
血小板：呼吸器内科</t>
  </si>
  <si>
    <t>赤血球：使用実績なし
血漿：
血小板：</t>
  </si>
  <si>
    <t>赤血球：循環器内科
血漿：循環器内科
血小板：循環器内科</t>
  </si>
  <si>
    <t>赤血球：総合診療内科
血漿：
血小板：総合診療内科</t>
    <phoneticPr fontId="21"/>
  </si>
  <si>
    <t>赤血球：内科
血漿：内科
血小板：実績なし</t>
    <phoneticPr fontId="21"/>
  </si>
  <si>
    <t>赤血球：整形外科
血漿：－
血小板：－</t>
    <phoneticPr fontId="21"/>
  </si>
  <si>
    <t>赤血球：透析中の患者
血漿：
血小板：</t>
    <phoneticPr fontId="21"/>
  </si>
  <si>
    <t>赤血球：内科
血漿：
血小板：</t>
    <phoneticPr fontId="21"/>
  </si>
  <si>
    <t>赤血球：内科
血漿：内科
血小板：内科</t>
    <phoneticPr fontId="21"/>
  </si>
  <si>
    <t>赤血球：循環器内科
血漿：
血小板：循環器内科</t>
    <phoneticPr fontId="21"/>
  </si>
  <si>
    <t>赤血球：整形外科
血漿：整形外科
血小板：脳神経外科</t>
    <phoneticPr fontId="21"/>
  </si>
  <si>
    <t>赤血球：内科
血漿：
血小板：内科</t>
    <phoneticPr fontId="21"/>
  </si>
  <si>
    <t>赤血球：外科
血漿：
血小板：</t>
    <phoneticPr fontId="21"/>
  </si>
  <si>
    <t>赤血球：整形外科
血漿：
血小板：</t>
    <phoneticPr fontId="21"/>
  </si>
  <si>
    <t>赤血球：整形外科</t>
    <phoneticPr fontId="21"/>
  </si>
  <si>
    <t>赤血球：泌尿器科（透析）</t>
    <phoneticPr fontId="21"/>
  </si>
  <si>
    <t>赤血球：透析部門
血漿：
血小板：</t>
    <phoneticPr fontId="21"/>
  </si>
  <si>
    <t>赤血球：内科
血漿：なし
血小板：なし</t>
    <phoneticPr fontId="21"/>
  </si>
  <si>
    <t>赤血球：整形外科
血漿：救急科、集中治療室
血小板：救急科、集中治療室</t>
    <phoneticPr fontId="21"/>
  </si>
  <si>
    <t>血漿分画製剤は薬剤部で管理しており、電子カルテが変わり血漿分画製剤についての使用量（g）以外の診療科毎や病棟毎、投与開始日や投与終了日を医事課等で資料作成ができなくなった。</t>
    <phoneticPr fontId="21"/>
  </si>
  <si>
    <t>①情報共有している</t>
  </si>
  <si>
    <t>②していない</t>
  </si>
  <si>
    <t>③他の院内会議等で共有している</t>
  </si>
  <si>
    <t>①減少傾向</t>
  </si>
  <si>
    <t>②増加傾向</t>
  </si>
  <si>
    <t>③どちらともいえない</t>
  </si>
  <si>
    <t>病床規模</t>
    <rPh sb="0" eb="2">
      <t>ビョウショウ</t>
    </rPh>
    <rPh sb="2" eb="4">
      <t>キボ</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</si>
</sst>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000%"/>
  </numFmts>
  <fonts count="27">
    <font>
      <sz val="11"/>
      <color theme="1"/>
      <name val="Yu Gothic"/>
      <family val="2"/>
      <scheme val="minor"/>
    </font>
    <font>
      <sz val="11"/>
      <color theme="1"/>
      <name val="Yu Gothic"/>
      <family val="2"/>
      <charset val="128"/>
      <scheme val="minor"/>
    </font>
    <font>
      <sz val="11"/>
      <name val="ＭＳ Ｐゴシック"/>
      <family val="3"/>
      <charset val="128"/>
    </font>
    <font>
      <sz val="6"/>
      <name val="ＭＳ Ｐゴシック"/>
      <family val="3"/>
      <charset val="128"/>
    </font>
    <font>
      <sz val="11"/>
      <color indexed="8"/>
      <name val="Yu Gothic"/>
      <family val="3"/>
      <charset val="128"/>
      <scheme val="minor"/>
    </font>
    <font>
      <sz val="11"/>
      <color indexed="9"/>
      <name val="Yu Gothic"/>
      <family val="3"/>
      <charset val="128"/>
      <scheme val="minor"/>
    </font>
    <font>
      <sz val="18"/>
      <color theme="3"/>
      <name val="游ゴシック Light"/>
      <family val="3"/>
      <charset val="128"/>
    </font>
    <font>
      <b/>
      <sz val="11"/>
      <color indexed="9"/>
      <name val="Yu Gothic"/>
      <family val="3"/>
      <charset val="128"/>
      <scheme val="minor"/>
    </font>
    <font>
      <sz val="11"/>
      <color rgb="FF9C6500"/>
      <name val="Yu Gothic"/>
      <family val="3"/>
      <charset val="128"/>
      <scheme val="minor"/>
    </font>
    <font>
      <sz val="11"/>
      <color rgb="FFFA7D00"/>
      <name val="Yu Gothic"/>
      <family val="3"/>
      <charset val="128"/>
      <scheme val="minor"/>
    </font>
    <font>
      <sz val="11"/>
      <color rgb="FF9C0006"/>
      <name val="Yu Gothic"/>
      <family val="3"/>
      <charset val="128"/>
      <scheme val="minor"/>
    </font>
    <font>
      <b/>
      <sz val="11"/>
      <color rgb="FFFA7D00"/>
      <name val="Yu Gothic"/>
      <family val="3"/>
      <charset val="128"/>
      <scheme val="minor"/>
    </font>
    <font>
      <sz val="11"/>
      <color indexed="10"/>
      <name val="Yu Gothic"/>
      <family val="3"/>
      <charset val="128"/>
      <scheme val="minor"/>
    </font>
    <font>
      <b/>
      <sz val="15"/>
      <color theme="3"/>
      <name val="Yu Gothic"/>
      <family val="3"/>
      <charset val="128"/>
      <scheme val="minor"/>
    </font>
    <font>
      <b/>
      <sz val="13"/>
      <color theme="3"/>
      <name val="Yu Gothic"/>
      <family val="3"/>
      <charset val="128"/>
      <scheme val="minor"/>
    </font>
    <font>
      <b/>
      <sz val="11"/>
      <color theme="3"/>
      <name val="Yu Gothic"/>
      <family val="3"/>
      <charset val="128"/>
      <scheme val="minor"/>
    </font>
    <font>
      <b/>
      <sz val="11"/>
      <color indexed="8"/>
      <name val="Yu Gothic"/>
      <family val="3"/>
      <charset val="128"/>
      <scheme val="minor"/>
    </font>
    <font>
      <b/>
      <sz val="11"/>
      <color rgb="FF3F3F3F"/>
      <name val="Yu Gothic"/>
      <family val="3"/>
      <charset val="128"/>
      <scheme val="minor"/>
    </font>
    <font>
      <i/>
      <sz val="11"/>
      <color rgb="FF7F7F7F"/>
      <name val="Yu Gothic"/>
      <family val="3"/>
      <charset val="128"/>
      <scheme val="minor"/>
    </font>
    <font>
      <sz val="11"/>
      <color rgb="FF3F3F76"/>
      <name val="Yu Gothic"/>
      <family val="3"/>
      <charset val="128"/>
      <scheme val="minor"/>
    </font>
    <font>
      <sz val="11"/>
      <color rgb="FF006100"/>
      <name val="Yu Gothic"/>
      <family val="3"/>
      <charset val="128"/>
      <scheme val="minor"/>
    </font>
    <font>
      <sz val="6"/>
      <name val="Yu Gothic"/>
      <family val="3"/>
      <charset val="128"/>
      <scheme val="minor"/>
    </font>
    <font>
      <sz val="11"/>
      <color theme="1"/>
      <name val="Yu Gothic"/>
      <family val="2"/>
      <scheme val="minor"/>
    </font>
    <font>
      <u/>
      <sz val="11"/>
      <color theme="10"/>
      <name val="Yu Gothic"/>
      <family val="2"/>
      <scheme val="minor"/>
    </font>
    <font>
      <u/>
      <sz val="11"/>
      <color theme="10"/>
      <name val="ＭＳ Ｐゴシック"/>
      <family val="3"/>
      <charset val="128"/>
    </font>
    <font>
      <sz val="11"/>
      <color theme="1"/>
      <name val="Yu Gothic"/>
      <family val="3"/>
      <charset val="128"/>
      <scheme val="minor"/>
    </font>
    <font>
      <sz val="10"/>
      <color theme="1"/>
      <name val="Yu Gothic"/>
      <family val="3"/>
      <charset val="128"/>
      <scheme val="minor"/>
    </font>
  </fonts>
  <fills count="41">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99"/>
        <bgColor indexed="64"/>
      </patternFill>
    </fill>
    <fill>
      <patternFill patternType="solid">
        <fgColor rgb="FF99FFCC"/>
        <bgColor indexed="64"/>
      </patternFill>
    </fill>
    <fill>
      <patternFill patternType="solid">
        <fgColor rgb="FFFFCC99"/>
        <bgColor indexed="64"/>
      </patternFill>
    </fill>
    <fill>
      <patternFill patternType="solid">
        <fgColor rgb="FFFF99CC"/>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bgColor theme="4"/>
      </patternFill>
    </fill>
  </fills>
  <borders count="17">
    <border>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6795556505020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s>
  <cellStyleXfs count="47">
    <xf numFmtId="0" fontId="0" fillId="0" borderId="0"/>
    <xf numFmtId="0" fontId="2" fillId="0" borderId="0"/>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6" fillId="0" borderId="0" applyNumberFormat="0" applyFill="0" applyBorder="0" applyAlignment="0" applyProtection="0">
      <alignment vertical="center"/>
    </xf>
    <xf numFmtId="0" fontId="7" fillId="28" borderId="6" applyNumberFormat="0" applyAlignment="0" applyProtection="0">
      <alignment vertical="center"/>
    </xf>
    <xf numFmtId="0" fontId="8" fillId="29" borderId="0" applyNumberFormat="0" applyBorder="0" applyAlignment="0" applyProtection="0">
      <alignment vertical="center"/>
    </xf>
    <xf numFmtId="0" fontId="2" fillId="3" borderId="7" applyNumberFormat="0" applyFont="0" applyAlignment="0" applyProtection="0">
      <alignment vertical="center"/>
    </xf>
    <xf numFmtId="0" fontId="9" fillId="0" borderId="5" applyNumberFormat="0" applyFill="0" applyAlignment="0" applyProtection="0">
      <alignment vertical="center"/>
    </xf>
    <xf numFmtId="0" fontId="10" fillId="30" borderId="0" applyNumberFormat="0" applyBorder="0" applyAlignment="0" applyProtection="0">
      <alignment vertical="center"/>
    </xf>
    <xf numFmtId="0" fontId="11" fillId="31" borderId="3" applyNumberFormat="0" applyAlignment="0" applyProtection="0">
      <alignment vertical="center"/>
    </xf>
    <xf numFmtId="0" fontId="12" fillId="0" borderId="0" applyNumberFormat="0" applyFill="0" applyBorder="0" applyAlignment="0" applyProtection="0">
      <alignment vertical="center"/>
    </xf>
    <xf numFmtId="0" fontId="13" fillId="0" borderId="1" applyNumberFormat="0" applyFill="0" applyAlignment="0" applyProtection="0">
      <alignment vertical="center"/>
    </xf>
    <xf numFmtId="0" fontId="14" fillId="0" borderId="9" applyNumberFormat="0" applyFill="0" applyAlignment="0" applyProtection="0">
      <alignment vertical="center"/>
    </xf>
    <xf numFmtId="0" fontId="15" fillId="0" borderId="2"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31" borderId="4" applyNumberFormat="0" applyAlignment="0" applyProtection="0">
      <alignment vertical="center"/>
    </xf>
    <xf numFmtId="0" fontId="18" fillId="0" borderId="0" applyNumberFormat="0" applyFill="0" applyBorder="0" applyAlignment="0" applyProtection="0">
      <alignment vertical="center"/>
    </xf>
    <xf numFmtId="0" fontId="19" fillId="2" borderId="3" applyNumberFormat="0" applyAlignment="0" applyProtection="0">
      <alignment vertical="center"/>
    </xf>
    <xf numFmtId="0" fontId="20" fillId="32" borderId="0" applyNumberFormat="0" applyBorder="0" applyAlignment="0" applyProtection="0">
      <alignment vertical="center"/>
    </xf>
    <xf numFmtId="9" fontId="22" fillId="0" borderId="0" applyFont="0" applyFill="0" applyBorder="0" applyAlignment="0" applyProtection="0">
      <alignment vertical="center"/>
    </xf>
    <xf numFmtId="0" fontId="23" fillId="0" borderId="0" applyNumberFormat="0" applyFill="0" applyBorder="0" applyAlignment="0" applyProtection="0"/>
    <xf numFmtId="0" fontId="24" fillId="0" borderId="0" applyNumberFormat="0" applyFill="0" applyBorder="0" applyAlignment="0" applyProtection="0"/>
    <xf numFmtId="0" fontId="1" fillId="0" borderId="0">
      <alignment vertical="center"/>
    </xf>
  </cellStyleXfs>
  <cellXfs count="120">
    <xf numFmtId="0" fontId="0" fillId="0" borderId="0" xfId="0"/>
    <xf numFmtId="0" fontId="25" fillId="0" borderId="0" xfId="0" applyFont="1"/>
    <xf numFmtId="0" fontId="25" fillId="39" borderId="10" xfId="0" applyFont="1" applyFill="1" applyBorder="1" applyAlignment="1">
      <alignment shrinkToFit="1"/>
    </xf>
    <xf numFmtId="0" fontId="25" fillId="39" borderId="10" xfId="0" applyFont="1" applyFill="1" applyBorder="1" applyAlignment="1">
      <alignment wrapText="1" shrinkToFit="1"/>
    </xf>
    <xf numFmtId="0" fontId="25" fillId="39" borderId="10" xfId="0" applyFont="1" applyFill="1" applyBorder="1"/>
    <xf numFmtId="10" fontId="25" fillId="0" borderId="10" xfId="43" applyNumberFormat="1" applyFont="1" applyFill="1" applyBorder="1" applyAlignment="1"/>
    <xf numFmtId="0" fontId="25" fillId="39" borderId="10" xfId="0" applyFont="1" applyFill="1" applyBorder="1" applyAlignment="1">
      <alignment wrapText="1"/>
    </xf>
    <xf numFmtId="0" fontId="25" fillId="39" borderId="0" xfId="0" applyFont="1" applyFill="1" applyAlignment="1">
      <alignment shrinkToFit="1"/>
    </xf>
    <xf numFmtId="0" fontId="25" fillId="39" borderId="10" xfId="43" applyNumberFormat="1" applyFont="1" applyFill="1" applyBorder="1" applyAlignment="1"/>
    <xf numFmtId="0" fontId="25" fillId="0" borderId="10" xfId="0" applyFont="1" applyBorder="1" applyAlignment="1">
      <alignment shrinkToFit="1"/>
    </xf>
    <xf numFmtId="0" fontId="25" fillId="0" borderId="10" xfId="0" applyFont="1" applyBorder="1"/>
    <xf numFmtId="0" fontId="25" fillId="0" borderId="10" xfId="43" applyNumberFormat="1" applyFont="1" applyFill="1" applyBorder="1" applyAlignment="1"/>
    <xf numFmtId="0" fontId="25" fillId="0" borderId="10" xfId="0" applyFont="1" applyBorder="1" applyAlignment="1">
      <alignment wrapText="1"/>
    </xf>
    <xf numFmtId="10" fontId="25" fillId="39" borderId="10" xfId="0" applyNumberFormat="1" applyFont="1" applyFill="1" applyBorder="1"/>
    <xf numFmtId="10" fontId="25" fillId="39" borderId="10" xfId="43" applyNumberFormat="1" applyFont="1" applyFill="1" applyBorder="1" applyAlignment="1"/>
    <xf numFmtId="10" fontId="25" fillId="39" borderId="10" xfId="0" applyNumberFormat="1" applyFont="1" applyFill="1" applyBorder="1" applyAlignment="1">
      <alignment shrinkToFit="1"/>
    </xf>
    <xf numFmtId="10" fontId="25" fillId="39" borderId="10" xfId="43" applyNumberFormat="1" applyFont="1" applyFill="1" applyBorder="1" applyAlignment="1">
      <alignment shrinkToFit="1"/>
    </xf>
    <xf numFmtId="10" fontId="25" fillId="0" borderId="0" xfId="43" applyNumberFormat="1" applyFont="1" applyFill="1" applyBorder="1" applyAlignment="1"/>
    <xf numFmtId="0" fontId="25" fillId="0" borderId="0" xfId="0" applyFont="1" applyAlignment="1">
      <alignment wrapText="1"/>
    </xf>
    <xf numFmtId="10" fontId="25" fillId="0" borderId="0" xfId="43" applyNumberFormat="1" applyFont="1" applyBorder="1" applyAlignment="1"/>
    <xf numFmtId="0" fontId="25" fillId="0" borderId="12" xfId="0" applyFont="1" applyBorder="1"/>
    <xf numFmtId="10" fontId="25" fillId="0" borderId="10" xfId="0" applyNumberFormat="1" applyFont="1" applyBorder="1" applyAlignment="1">
      <alignment shrinkToFit="1"/>
    </xf>
    <xf numFmtId="0" fontId="25" fillId="0" borderId="10" xfId="0" applyFont="1" applyBorder="1" applyAlignment="1">
      <alignment wrapText="1" shrinkToFit="1"/>
    </xf>
    <xf numFmtId="0" fontId="25" fillId="0" borderId="13" xfId="0" applyFont="1" applyBorder="1"/>
    <xf numFmtId="10" fontId="25" fillId="0" borderId="10" xfId="0" applyNumberFormat="1" applyFont="1" applyBorder="1"/>
    <xf numFmtId="10" fontId="25" fillId="0" borderId="10" xfId="43" applyNumberFormat="1" applyFont="1" applyFill="1" applyBorder="1" applyAlignment="1">
      <alignment shrinkToFit="1"/>
    </xf>
    <xf numFmtId="0" fontId="25" fillId="0" borderId="10" xfId="1" applyFont="1" applyBorder="1" applyAlignment="1">
      <alignment shrinkToFit="1"/>
    </xf>
    <xf numFmtId="0" fontId="25" fillId="0" borderId="10" xfId="1" applyFont="1" applyBorder="1" applyAlignment="1">
      <alignment wrapText="1" shrinkToFit="1"/>
    </xf>
    <xf numFmtId="0" fontId="25" fillId="0" borderId="10" xfId="43" applyNumberFormat="1" applyFont="1" applyFill="1" applyBorder="1" applyAlignment="1">
      <alignment shrinkToFit="1"/>
    </xf>
    <xf numFmtId="49" fontId="25" fillId="0" borderId="10" xfId="1" applyNumberFormat="1" applyFont="1" applyBorder="1" applyAlignment="1">
      <alignment shrinkToFit="1"/>
    </xf>
    <xf numFmtId="0" fontId="25" fillId="0" borderId="10" xfId="44" applyFont="1" applyFill="1" applyBorder="1"/>
    <xf numFmtId="49" fontId="25" fillId="0" borderId="10" xfId="0" applyNumberFormat="1" applyFont="1" applyBorder="1" applyAlignment="1">
      <alignment shrinkToFit="1"/>
    </xf>
    <xf numFmtId="0" fontId="25" fillId="39" borderId="10" xfId="1" applyFont="1" applyFill="1" applyBorder="1" applyAlignment="1">
      <alignment shrinkToFit="1"/>
    </xf>
    <xf numFmtId="0" fontId="25" fillId="39" borderId="10" xfId="1" applyFont="1" applyFill="1" applyBorder="1" applyAlignment="1">
      <alignment wrapText="1" shrinkToFit="1"/>
    </xf>
    <xf numFmtId="0" fontId="25" fillId="39" borderId="10" xfId="43" applyNumberFormat="1" applyFont="1" applyFill="1" applyBorder="1" applyAlignment="1">
      <alignment shrinkToFit="1"/>
    </xf>
    <xf numFmtId="0" fontId="25" fillId="39" borderId="0" xfId="0" applyFont="1" applyFill="1"/>
    <xf numFmtId="0" fontId="25" fillId="38" borderId="10" xfId="0" applyFont="1" applyFill="1" applyBorder="1" applyAlignment="1">
      <alignment shrinkToFit="1"/>
    </xf>
    <xf numFmtId="0" fontId="25" fillId="38" borderId="10" xfId="0" applyFont="1" applyFill="1" applyBorder="1"/>
    <xf numFmtId="10" fontId="25" fillId="38" borderId="10" xfId="43" applyNumberFormat="1" applyFont="1" applyFill="1" applyBorder="1" applyAlignment="1"/>
    <xf numFmtId="0" fontId="25" fillId="38" borderId="10" xfId="0" applyFont="1" applyFill="1" applyBorder="1" applyAlignment="1">
      <alignment wrapText="1"/>
    </xf>
    <xf numFmtId="10" fontId="25" fillId="38" borderId="10" xfId="0" applyNumberFormat="1" applyFont="1" applyFill="1" applyBorder="1" applyAlignment="1">
      <alignment shrinkToFit="1"/>
    </xf>
    <xf numFmtId="0" fontId="25" fillId="38" borderId="10" xfId="1" applyFont="1" applyFill="1" applyBorder="1" applyAlignment="1">
      <alignment shrinkToFit="1"/>
    </xf>
    <xf numFmtId="0" fontId="25" fillId="38" borderId="10" xfId="1" applyFont="1" applyFill="1" applyBorder="1" applyAlignment="1">
      <alignment wrapText="1" shrinkToFit="1"/>
    </xf>
    <xf numFmtId="0" fontId="25" fillId="38" borderId="10" xfId="43" applyNumberFormat="1" applyFont="1" applyFill="1" applyBorder="1" applyAlignment="1"/>
    <xf numFmtId="0" fontId="25" fillId="37" borderId="10" xfId="0" applyFont="1" applyFill="1" applyBorder="1" applyAlignment="1">
      <alignment shrinkToFit="1"/>
    </xf>
    <xf numFmtId="0" fontId="25" fillId="37" borderId="10" xfId="1" applyFont="1" applyFill="1" applyBorder="1" applyAlignment="1">
      <alignment shrinkToFit="1"/>
    </xf>
    <xf numFmtId="10" fontId="25" fillId="37" borderId="10" xfId="0" applyNumberFormat="1" applyFont="1" applyFill="1" applyBorder="1" applyAlignment="1">
      <alignment shrinkToFit="1"/>
    </xf>
    <xf numFmtId="0" fontId="25" fillId="37" borderId="10" xfId="0" applyFont="1" applyFill="1" applyBorder="1"/>
    <xf numFmtId="0" fontId="25" fillId="37" borderId="10" xfId="1" applyFont="1" applyFill="1" applyBorder="1" applyAlignment="1">
      <alignment wrapText="1" shrinkToFit="1"/>
    </xf>
    <xf numFmtId="10" fontId="25" fillId="37" borderId="10" xfId="43" applyNumberFormat="1" applyFont="1" applyFill="1" applyBorder="1" applyAlignment="1"/>
    <xf numFmtId="0" fontId="25" fillId="37" borderId="10" xfId="0" applyFont="1" applyFill="1" applyBorder="1" applyAlignment="1">
      <alignment wrapText="1"/>
    </xf>
    <xf numFmtId="0" fontId="25" fillId="37" borderId="10" xfId="0" applyFont="1" applyFill="1" applyBorder="1" applyAlignment="1">
      <alignment wrapText="1" shrinkToFit="1"/>
    </xf>
    <xf numFmtId="0" fontId="25" fillId="37" borderId="0" xfId="0" applyFont="1" applyFill="1"/>
    <xf numFmtId="0" fontId="25" fillId="37" borderId="0" xfId="0" applyFont="1" applyFill="1" applyAlignment="1">
      <alignment shrinkToFit="1"/>
    </xf>
    <xf numFmtId="0" fontId="25" fillId="37" borderId="10" xfId="43" applyNumberFormat="1" applyFont="1" applyFill="1" applyBorder="1" applyAlignment="1"/>
    <xf numFmtId="0" fontId="25" fillId="37" borderId="10" xfId="43" applyNumberFormat="1" applyFont="1" applyFill="1" applyBorder="1" applyAlignment="1">
      <alignment shrinkToFit="1"/>
    </xf>
    <xf numFmtId="10" fontId="25" fillId="37" borderId="10" xfId="0" applyNumberFormat="1" applyFont="1" applyFill="1" applyBorder="1"/>
    <xf numFmtId="0" fontId="25" fillId="39" borderId="11" xfId="0" applyFont="1" applyFill="1" applyBorder="1"/>
    <xf numFmtId="0" fontId="25" fillId="38" borderId="11" xfId="0" applyFont="1" applyFill="1" applyBorder="1"/>
    <xf numFmtId="0" fontId="25" fillId="37" borderId="11" xfId="0" applyFont="1" applyFill="1" applyBorder="1"/>
    <xf numFmtId="0" fontId="25" fillId="37" borderId="11" xfId="0" applyFont="1" applyFill="1" applyBorder="1" applyAlignment="1">
      <alignment shrinkToFit="1"/>
    </xf>
    <xf numFmtId="0" fontId="25" fillId="0" borderId="11" xfId="0" applyFont="1" applyBorder="1"/>
    <xf numFmtId="0" fontId="25" fillId="0" borderId="11" xfId="0" applyFont="1" applyBorder="1" applyAlignment="1">
      <alignment shrinkToFit="1"/>
    </xf>
    <xf numFmtId="0" fontId="25" fillId="0" borderId="15" xfId="0" applyFont="1" applyBorder="1"/>
    <xf numFmtId="0" fontId="25" fillId="0" borderId="16" xfId="0" applyFont="1" applyBorder="1"/>
    <xf numFmtId="10" fontId="25" fillId="0" borderId="10" xfId="1" applyNumberFormat="1" applyFont="1" applyBorder="1" applyAlignment="1">
      <alignment shrinkToFit="1"/>
    </xf>
    <xf numFmtId="10" fontId="25" fillId="38" borderId="10" xfId="0" applyNumberFormat="1" applyFont="1" applyFill="1" applyBorder="1"/>
    <xf numFmtId="177" fontId="25" fillId="39" borderId="10" xfId="43" applyNumberFormat="1" applyFont="1" applyFill="1" applyBorder="1" applyAlignment="1">
      <alignment shrinkToFit="1"/>
    </xf>
    <xf numFmtId="177" fontId="25" fillId="39" borderId="10" xfId="43" applyNumberFormat="1" applyFont="1" applyFill="1" applyBorder="1" applyAlignment="1"/>
    <xf numFmtId="177" fontId="25" fillId="39" borderId="10" xfId="0" applyNumberFormat="1" applyFont="1" applyFill="1" applyBorder="1"/>
    <xf numFmtId="177" fontId="25" fillId="39" borderId="10" xfId="0" applyNumberFormat="1" applyFont="1" applyFill="1" applyBorder="1" applyAlignment="1">
      <alignment shrinkToFit="1"/>
    </xf>
    <xf numFmtId="177" fontId="25" fillId="38" borderId="10" xfId="43" applyNumberFormat="1" applyFont="1" applyFill="1" applyBorder="1" applyAlignment="1"/>
    <xf numFmtId="177" fontId="25" fillId="38" borderId="10" xfId="43" applyNumberFormat="1" applyFont="1" applyFill="1" applyBorder="1" applyAlignment="1">
      <alignment shrinkToFit="1"/>
    </xf>
    <xf numFmtId="177" fontId="25" fillId="38" borderId="10" xfId="0" applyNumberFormat="1" applyFont="1" applyFill="1" applyBorder="1"/>
    <xf numFmtId="177" fontId="25" fillId="37" borderId="10" xfId="43" applyNumberFormat="1" applyFont="1" applyFill="1" applyBorder="1" applyAlignment="1">
      <alignment shrinkToFit="1"/>
    </xf>
    <xf numFmtId="177" fontId="25" fillId="37" borderId="10" xfId="43" applyNumberFormat="1" applyFont="1" applyFill="1" applyBorder="1" applyAlignment="1"/>
    <xf numFmtId="177" fontId="25" fillId="37" borderId="10" xfId="0" applyNumberFormat="1" applyFont="1" applyFill="1" applyBorder="1"/>
    <xf numFmtId="177" fontId="25" fillId="37" borderId="10" xfId="0" applyNumberFormat="1" applyFont="1" applyFill="1" applyBorder="1" applyAlignment="1">
      <alignment shrinkToFit="1"/>
    </xf>
    <xf numFmtId="177" fontId="25" fillId="0" borderId="10" xfId="0" applyNumberFormat="1" applyFont="1" applyBorder="1"/>
    <xf numFmtId="177" fontId="25" fillId="0" borderId="10" xfId="43" applyNumberFormat="1" applyFont="1" applyFill="1" applyBorder="1" applyAlignment="1"/>
    <xf numFmtId="177" fontId="25" fillId="0" borderId="10" xfId="43" applyNumberFormat="1" applyFont="1" applyFill="1" applyBorder="1" applyAlignment="1">
      <alignment shrinkToFit="1"/>
    </xf>
    <xf numFmtId="177" fontId="25" fillId="0" borderId="10" xfId="1" applyNumberFormat="1" applyFont="1" applyBorder="1" applyAlignment="1">
      <alignment shrinkToFit="1"/>
    </xf>
    <xf numFmtId="177" fontId="25" fillId="0" borderId="10" xfId="0" applyNumberFormat="1" applyFont="1" applyBorder="1" applyAlignment="1">
      <alignment shrinkToFit="1"/>
    </xf>
    <xf numFmtId="177" fontId="25" fillId="0" borderId="0" xfId="43" applyNumberFormat="1" applyFont="1" applyFill="1" applyBorder="1" applyAlignment="1"/>
    <xf numFmtId="177" fontId="25" fillId="0" borderId="0" xfId="43" applyNumberFormat="1" applyFont="1" applyBorder="1" applyAlignment="1"/>
    <xf numFmtId="0" fontId="25" fillId="0" borderId="0" xfId="0" applyFont="1" applyBorder="1"/>
    <xf numFmtId="0" fontId="25" fillId="0" borderId="10" xfId="1" applyFont="1" applyBorder="1" applyAlignment="1">
      <alignment horizontal="center" vertical="center" shrinkToFit="1"/>
    </xf>
    <xf numFmtId="0" fontId="25" fillId="33" borderId="10" xfId="1" applyFont="1" applyFill="1" applyBorder="1" applyAlignment="1">
      <alignment horizontal="center" vertical="center" wrapText="1" shrinkToFit="1"/>
    </xf>
    <xf numFmtId="177" fontId="25" fillId="33" borderId="10" xfId="43" applyNumberFormat="1" applyFont="1" applyFill="1" applyBorder="1" applyAlignment="1">
      <alignment horizontal="center" vertical="center" wrapText="1" shrinkToFit="1"/>
    </xf>
    <xf numFmtId="10" fontId="25" fillId="33" borderId="10" xfId="43" applyNumberFormat="1" applyFont="1" applyFill="1" applyBorder="1" applyAlignment="1">
      <alignment horizontal="center" vertical="center" wrapText="1" shrinkToFit="1"/>
    </xf>
    <xf numFmtId="0" fontId="25" fillId="34" borderId="10" xfId="1" applyFont="1" applyFill="1" applyBorder="1" applyAlignment="1">
      <alignment horizontal="center" vertical="center" wrapText="1" shrinkToFit="1"/>
    </xf>
    <xf numFmtId="0" fontId="26" fillId="34" borderId="10" xfId="1" applyFont="1" applyFill="1" applyBorder="1" applyAlignment="1">
      <alignment horizontal="center" vertical="center" wrapText="1" shrinkToFit="1"/>
    </xf>
    <xf numFmtId="0" fontId="25" fillId="35" borderId="10" xfId="1" applyFont="1" applyFill="1" applyBorder="1" applyAlignment="1">
      <alignment horizontal="center" vertical="center" shrinkToFit="1"/>
    </xf>
    <xf numFmtId="0" fontId="25" fillId="35" borderId="10" xfId="1" applyFont="1" applyFill="1" applyBorder="1" applyAlignment="1">
      <alignment horizontal="center" vertical="center" wrapText="1" shrinkToFit="1"/>
    </xf>
    <xf numFmtId="0" fontId="25" fillId="36" borderId="10" xfId="1" applyFont="1" applyFill="1" applyBorder="1" applyAlignment="1">
      <alignment horizontal="center" vertical="center" shrinkToFit="1"/>
    </xf>
    <xf numFmtId="0" fontId="25" fillId="36" borderId="10" xfId="1" applyFont="1" applyFill="1" applyBorder="1" applyAlignment="1">
      <alignment horizontal="center" vertical="center" wrapText="1" shrinkToFit="1"/>
    </xf>
    <xf numFmtId="0" fontId="25" fillId="40" borderId="10" xfId="0" applyFont="1" applyFill="1" applyBorder="1" applyAlignment="1">
      <alignment wrapText="1"/>
    </xf>
    <xf numFmtId="0" fontId="25" fillId="40" borderId="10" xfId="0" applyFont="1" applyFill="1" applyBorder="1"/>
    <xf numFmtId="2" fontId="25" fillId="39" borderId="10" xfId="0" applyNumberFormat="1" applyFont="1" applyFill="1" applyBorder="1" applyAlignment="1">
      <alignment shrinkToFit="1"/>
    </xf>
    <xf numFmtId="2" fontId="25" fillId="38" borderId="10" xfId="0" applyNumberFormat="1" applyFont="1" applyFill="1" applyBorder="1" applyAlignment="1">
      <alignment shrinkToFit="1"/>
    </xf>
    <xf numFmtId="2" fontId="25" fillId="37" borderId="10" xfId="0" applyNumberFormat="1" applyFont="1" applyFill="1" applyBorder="1" applyAlignment="1">
      <alignment shrinkToFit="1"/>
    </xf>
    <xf numFmtId="2" fontId="25" fillId="0" borderId="10" xfId="0" applyNumberFormat="1" applyFont="1" applyBorder="1" applyAlignment="1">
      <alignment shrinkToFit="1"/>
    </xf>
    <xf numFmtId="0" fontId="25" fillId="0" borderId="14" xfId="0" applyFont="1" applyBorder="1" applyAlignment="1">
      <alignment shrinkToFit="1"/>
    </xf>
    <xf numFmtId="2" fontId="25" fillId="0" borderId="14" xfId="0" applyNumberFormat="1" applyFont="1" applyBorder="1" applyAlignment="1">
      <alignment shrinkToFit="1"/>
    </xf>
    <xf numFmtId="176" fontId="25" fillId="39" borderId="10" xfId="0" applyNumberFormat="1" applyFont="1" applyFill="1" applyBorder="1" applyAlignment="1">
      <alignment shrinkToFit="1"/>
    </xf>
    <xf numFmtId="176" fontId="25" fillId="39" borderId="10" xfId="1" applyNumberFormat="1" applyFont="1" applyFill="1" applyBorder="1" applyAlignment="1">
      <alignment shrinkToFit="1"/>
    </xf>
    <xf numFmtId="176" fontId="25" fillId="39" borderId="10" xfId="0" applyNumberFormat="1" applyFont="1" applyFill="1" applyBorder="1"/>
    <xf numFmtId="176" fontId="25" fillId="38" borderId="10" xfId="1" applyNumberFormat="1" applyFont="1" applyFill="1" applyBorder="1" applyAlignment="1">
      <alignment shrinkToFit="1"/>
    </xf>
    <xf numFmtId="176" fontId="25" fillId="38" borderId="10" xfId="0" applyNumberFormat="1" applyFont="1" applyFill="1" applyBorder="1"/>
    <xf numFmtId="176" fontId="25" fillId="37" borderId="10" xfId="1" applyNumberFormat="1" applyFont="1" applyFill="1" applyBorder="1" applyAlignment="1">
      <alignment shrinkToFit="1"/>
    </xf>
    <xf numFmtId="176" fontId="25" fillId="37" borderId="10" xfId="0" applyNumberFormat="1" applyFont="1" applyFill="1" applyBorder="1"/>
    <xf numFmtId="176" fontId="25" fillId="37" borderId="10" xfId="0" applyNumberFormat="1" applyFont="1" applyFill="1" applyBorder="1" applyAlignment="1">
      <alignment wrapText="1"/>
    </xf>
    <xf numFmtId="176" fontId="25" fillId="37" borderId="10" xfId="0" applyNumberFormat="1" applyFont="1" applyFill="1" applyBorder="1" applyAlignment="1">
      <alignment shrinkToFit="1"/>
    </xf>
    <xf numFmtId="176" fontId="25" fillId="0" borderId="10" xfId="0" applyNumberFormat="1" applyFont="1" applyBorder="1"/>
    <xf numFmtId="176" fontId="25" fillId="0" borderId="10" xfId="0" applyNumberFormat="1" applyFont="1" applyBorder="1" applyAlignment="1">
      <alignment shrinkToFit="1"/>
    </xf>
    <xf numFmtId="176" fontId="25" fillId="0" borderId="10" xfId="1" applyNumberFormat="1" applyFont="1" applyBorder="1" applyAlignment="1">
      <alignment shrinkToFit="1"/>
    </xf>
    <xf numFmtId="176" fontId="25" fillId="39" borderId="10" xfId="43" applyNumberFormat="1" applyFont="1" applyFill="1" applyBorder="1" applyAlignment="1"/>
    <xf numFmtId="176" fontId="25" fillId="39" borderId="10" xfId="0" applyNumberFormat="1" applyFont="1" applyFill="1" applyBorder="1" applyAlignment="1">
      <alignment wrapText="1"/>
    </xf>
    <xf numFmtId="176" fontId="25" fillId="38" borderId="10" xfId="0" applyNumberFormat="1" applyFont="1" applyFill="1" applyBorder="1" applyAlignment="1">
      <alignment shrinkToFit="1"/>
    </xf>
    <xf numFmtId="176" fontId="25" fillId="0" borderId="10" xfId="43" applyNumberFormat="1" applyFont="1" applyFill="1" applyBorder="1" applyAlignment="1"/>
  </cellXfs>
  <cellStyles count="47">
    <cellStyle name="20% - アクセント 1 2" xfId="2" xr:uid="{9F40DE96-5357-424F-852D-7FD2755EF447}"/>
    <cellStyle name="20% - アクセント 2 2" xfId="3" xr:uid="{8B388315-EA56-4568-8161-D6B517914818}"/>
    <cellStyle name="20% - アクセント 3 2" xfId="4" xr:uid="{2926E178-1C8E-4F48-B5FE-AD493EA14FD0}"/>
    <cellStyle name="20% - アクセント 4 2" xfId="5" xr:uid="{40681FCF-E2CB-40B5-8B33-2A5D0AED5008}"/>
    <cellStyle name="20% - アクセント 5 2" xfId="6" xr:uid="{5B27127C-E18F-4BD6-BB07-83925DA58D87}"/>
    <cellStyle name="20% - アクセント 6 2" xfId="7" xr:uid="{B3BF75D7-01E2-46E8-BEAE-E53ADEF8D83A}"/>
    <cellStyle name="40% - アクセント 1 2" xfId="8" xr:uid="{F8CAF7CD-435B-40FF-A03F-8B25517EC47D}"/>
    <cellStyle name="40% - アクセント 2 2" xfId="9" xr:uid="{5EDFD3CE-6A64-4023-BF9A-F4BD7C73E81A}"/>
    <cellStyle name="40% - アクセント 3 2" xfId="10" xr:uid="{7B562E91-6C89-4BFC-A979-94A4FE1E9AE3}"/>
    <cellStyle name="40% - アクセント 4 2" xfId="11" xr:uid="{2F548F10-600A-4BC6-AAE4-A182DB2B3C7A}"/>
    <cellStyle name="40% - アクセント 5 2" xfId="12" xr:uid="{38BF8D8D-8A25-4514-ADFF-8C90A21A122C}"/>
    <cellStyle name="40% - アクセント 6 2" xfId="13" xr:uid="{AF81D4A0-4040-4FC6-BAA2-B8ED52B23C5A}"/>
    <cellStyle name="60% - アクセント 1 2" xfId="14" xr:uid="{9773920F-6F41-44F4-8F1E-DC48C7D1801D}"/>
    <cellStyle name="60% - アクセント 2 2" xfId="15" xr:uid="{9A566E83-6DDA-4098-9009-B8925E249A88}"/>
    <cellStyle name="60% - アクセント 3 2" xfId="16" xr:uid="{076780B2-E3B2-46B9-BF67-B7D86A06FA80}"/>
    <cellStyle name="60% - アクセント 4 2" xfId="17" xr:uid="{0CF96528-5795-4EAF-B146-EFAE13A88D0C}"/>
    <cellStyle name="60% - アクセント 5 2" xfId="18" xr:uid="{CE8F4AAE-0390-49EE-B089-5A936FAB7523}"/>
    <cellStyle name="60% - アクセント 6 2" xfId="19" xr:uid="{2B13CBA5-7D63-493B-B682-04E844CF6E15}"/>
    <cellStyle name="アクセント 1 2" xfId="20" xr:uid="{ECDC2F2A-6354-4236-A0A9-5F45652AEC14}"/>
    <cellStyle name="アクセント 2 2" xfId="21" xr:uid="{86B66252-5CA5-443C-B5C3-457BAD6CF8D4}"/>
    <cellStyle name="アクセント 3 2" xfId="22" xr:uid="{C64EAD88-B998-4EF6-A400-E8713B7DE38B}"/>
    <cellStyle name="アクセント 4 2" xfId="23" xr:uid="{CA28B255-2F94-4DFE-8DB8-DE2F2B312059}"/>
    <cellStyle name="アクセント 5 2" xfId="24" xr:uid="{C954662E-DB43-4317-BA44-FF2A8F8FF9D5}"/>
    <cellStyle name="アクセント 6 2" xfId="25" xr:uid="{C2F68A5E-7974-4C96-AC89-98D38F99C5D9}"/>
    <cellStyle name="タイトル 2" xfId="26" xr:uid="{5F8EA3F9-337E-442F-9EE5-A6EC76EDEED7}"/>
    <cellStyle name="チェック セル 2" xfId="27" xr:uid="{D5CEF659-B7D5-470F-BA22-20AFDB8CBA63}"/>
    <cellStyle name="どちらでもない 2" xfId="28" xr:uid="{22B8A492-D4A2-4EC2-ABF0-20494A99CF17}"/>
    <cellStyle name="パーセント" xfId="43" builtinId="5"/>
    <cellStyle name="ハイパーリンク" xfId="44" builtinId="8"/>
    <cellStyle name="ハイパーリンク 2" xfId="45" xr:uid="{CEDA946E-9193-4189-8115-480485966422}"/>
    <cellStyle name="メモ 2" xfId="29" xr:uid="{791F53C1-7E95-4C75-9477-F556B3DB15A2}"/>
    <cellStyle name="リンク セル 2" xfId="30" xr:uid="{56BB029A-5C55-449E-9F0C-171676761926}"/>
    <cellStyle name="悪い 2" xfId="31" xr:uid="{A24C0C8B-2213-41CA-A5B9-63577E30685D}"/>
    <cellStyle name="計算 2" xfId="32" xr:uid="{9C37F368-7994-43B7-A276-C2930BBF3761}"/>
    <cellStyle name="警告文 2" xfId="33" xr:uid="{ACA7ABEB-21D6-482D-92C6-32DF4FC250B6}"/>
    <cellStyle name="見出し 1 2" xfId="34" xr:uid="{E64E5464-F263-4250-BD2B-6FBB6E9A9141}"/>
    <cellStyle name="見出し 2 2" xfId="35" xr:uid="{97C6459A-A7C5-47EF-9590-5BA2FB05456B}"/>
    <cellStyle name="見出し 3 2" xfId="36" xr:uid="{75103A50-6E48-4173-8A8E-941E3D763F80}"/>
    <cellStyle name="見出し 4 2" xfId="37" xr:uid="{616AE336-661C-4404-BBFD-45565405C2CF}"/>
    <cellStyle name="集計 2" xfId="38" xr:uid="{5C3426CF-4DB5-4DC9-97A6-2BDD9185E4E5}"/>
    <cellStyle name="出力 2" xfId="39" xr:uid="{72176559-C792-4FAC-8F02-B130B69A2EB7}"/>
    <cellStyle name="説明文 2" xfId="40" xr:uid="{8BAE9D8F-3839-4045-8BD0-B84A90176DA3}"/>
    <cellStyle name="入力 2" xfId="41" xr:uid="{0EC812EC-FE5A-4B1A-B403-688B823813D1}"/>
    <cellStyle name="標準" xfId="0" builtinId="0"/>
    <cellStyle name="標準 2" xfId="1" xr:uid="{58849C4C-785D-467D-BC41-8CC46802770F}"/>
    <cellStyle name="標準 3" xfId="46" xr:uid="{2EA745CF-6896-42DC-AA16-6F56B8C4D8F6}"/>
    <cellStyle name="良い 2" xfId="42" xr:uid="{2C41170E-5176-4155-9B42-3F7AEF93FB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2">
    <wetp:webextensionref xmlns:r="http://schemas.openxmlformats.org/officeDocument/2006/relationships" r:id="rId1"/>
  </wetp:taskpane>
</wetp:taskpanes>
</file>

<file path=xl/webextensions/webextension1.xml><?xml version="1.0" encoding="utf-8"?>
<we:webextension xmlns:we="http://schemas.microsoft.com/office/webextensions/webextension/2010/11" id="{11149269-CF1A-4A7B-85B6-0DE3A07F805E}">
  <we:reference id="ee0144be-fffc-40d7-b396-eeb3c4e94f5e" version="1.0.10.0" store="EXCatalog" storeType="EXCatalog"/>
  <we:alternateReferences>
    <we:reference id="WA104381695" version="1.0.10.0" store="ja-JP"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_xldudf_CS_TIME</we:customFunctionIds>
        <we:customFunctionIds>_xldudf_CS_ATH</we:customFunctionIds>
        <we:customFunctionIds>_xldudf_CS_ENDPOINTS</we:customFunctionIds>
        <we:customFunctionIds>_xldudf_CS_EXCHANGES</we:customFunctionIds>
        <we:customFunctionIds>_xldudf_CS_EXRATE</we:customFunctionIds>
        <we:customFunctionIds>_xldudf_CS_OHLCV</we:customFunctionIds>
        <we:customFunctionIds>_xldudf_CS_ORDERBOOKS</we:customFunctionIds>
        <we:customFunctionIds>_xldudf_CS_PARAMETERS</we:customFunctionIds>
        <we:customFunctionIds>_xldudf_CS_PRICE</we:customFunctionIds>
        <we:customFunctionIds>_xldudf_CS_PRICEA</we:customFunctionIds>
        <we:customFunctionIds>_xldudf_CS_PROVIDERS</we:customFunctionIds>
        <we:customFunctionIds>_xldudf_CS_QUERY</we:customFunctionIds>
        <we:customFunctionIds>_xldudf_CS_QUERYA</we:customFunctionIds>
        <we:customFunctionIds>_xldudf_CS_SYMBOLS</we:customFunctionIds>
        <we:customFunctionIds>_xldudf_CS_TA</we:customFunctionIds>
        <we:customFunctionIds>_xldudf_CS_TAHIS</we:customFunctionIds>
        <we:customFunctionIds>_xldudf_CS_TRADES</we:customFunctionIds>
        <we:customFunctionIds>_xldudf_CS_ORDERBOOKSL3A</we:customFunctionIds>
        <we:customFunctionIds>_xldudf_CS_OHLCVA</we:customFunctionIds>
        <we:customFunctionIds>_xldudf_CS_ADDRESS</we:customFunctionIds>
        <we:customFunctionIds>_xldudf_CS_CHAIN</we:customFunctionIds>
        <we:customFunctionIds>_xldudf_CS_CLUSTERS</we:customFunctionIds>
        <we:customFunctionIds>_xldudf_CS_IDEAS</we:customFunctionIds>
        <we:customFunctionIds>_xldudf_CS_METRICS</we:customFunctionIds>
        <we:customFunctionIds>_xldudf_CS_AD</we:customFunctionIds>
        <we:customFunctionIds>_xldudf_CS_ADOSC</we:customFunctionIds>
        <we:customFunctionIds>_xldudf_CS_ADX</we:customFunctionIds>
        <we:customFunctionIds>_xldudf_CS_APO</we:customFunctionIds>
        <we:customFunctionIds>_xldudf_CS_AROON</we:customFunctionIds>
        <we:customFunctionIds>_xldudf_CS_AROONOSC</we:customFunctionIds>
        <we:customFunctionIds>_xldudf_CS_ATR</we:customFunctionIds>
        <we:customFunctionIds>_xldudf_CS_BBANDS</we:customFunctionIds>
        <we:customFunctionIds>_xldudf_CS_BETA</we:customFunctionIds>
        <we:customFunctionIds>_xldudf_CS_CCI</we:customFunctionIds>
        <we:customFunctionIds>_xldudf_CS_CDLINNECK</we:customFunctionIds>
        <we:customFunctionIds>_xldudf_CS_CDLMARUBOZU</we:customFunctionIds>
        <we:customFunctionIds>_xldudf_CS_CORREL</we:customFunctionIds>
        <we:customFunctionIds>_xldudf_CS_DEMA</we:customFunctionIds>
        <we:customFunctionIds>_xldudf_CS_DX</we:customFunctionIds>
        <we:customFunctionIds>_xldudf_CS_EMA</we:customFunctionIds>
        <we:customFunctionIds>_xldudf_CS_LINEARREG</we:customFunctionIds>
        <we:customFunctionIds>_xldudf_CS_LINEARREGANGLE</we:customFunctionIds>
        <we:customFunctionIds>_xldudf_CS_LINEARREGINTERCEPT</we:customFunctionIds>
        <we:customFunctionIds>_xldudf_CS_LINEARREGSLOPE</we:customFunctionIds>
        <we:customFunctionIds>_xldudf_CS_MACD</we:customFunctionIds>
        <we:customFunctionIds>_xldudf_CS_MACDEXT</we:customFunctionIds>
        <we:customFunctionIds>_xldudf_CS_MACDFIX</we:customFunctionIds>
        <we:customFunctionIds>_xldudf_CS_MFI</we:customFunctionIds>
        <we:customFunctionIds>_xldudf_CS_MOM</we:customFunctionIds>
        <we:customFunctionIds>_xldudf_CS_NATR</we:customFunctionIds>
        <we:customFunctionIds>_xldudf_CS_OBV</we:customFunctionIds>
        <we:customFunctionIds>_xldudf_CS_ROC</we:customFunctionIds>
        <we:customFunctionIds>_xldudf_CS_ROCP</we:customFunctionIds>
        <we:customFunctionIds>_xldudf_CS_ROCR</we:customFunctionIds>
        <we:customFunctionIds>_xldudf_CS_RSI</we:customFunctionIds>
        <we:customFunctionIds>_xldudf_CS_SAREXT</we:customFunctionIds>
        <we:customFunctionIds>_xldudf_CS_SMA</we:customFunctionIds>
        <we:customFunctionIds>_xldudf_CS_STDDEV</we:customFunctionIds>
        <we:customFunctionIds>_xldudf_CS_STOCH</we:customFunctionIds>
        <we:customFunctionIds>_xldudf_CS_T3</we:customFunctionIds>
        <we:customFunctionIds>_xldudf_CS_TEMA</we:customFunctionIds>
        <we:customFunctionIds>_xldudf_CS_TRANGE</we:customFunctionIds>
        <we:customFunctionIds>_xldudf_CS_TRIX</we:customFunctionIds>
        <we:customFunctionIds>_xldudf_CS_TSF</we:customFunctionIds>
        <we:customFunctionIds>_xldudf_CS_ULTOSC</we:customFunctionIds>
        <we:customFunctionIds>_xldudf_CS_VARI</we:customFunctionIds>
        <we:customFunctionIds>_xldudf_CS_WCLPRICE</we:customFunctionIds>
        <we:customFunctionIds>_xldudf_CS_WILLR</we:customFunctionIds>
        <we:customFunctionIds>_xldudf_CS_WMA</we:customFunctionIds>
        <we:customFunctionIds>_xldudf_CS_STATUS</we:customFunctionIds>
        <we:customFunctionIds>_xldudf_CS_LOGIN</we:customFunctionIds>
        <we:customFunctionIds>_xldudf_CS_TAMETADATA</we:customFunctionIds>
        <we:customFunctionIds>_xldudf_CS_FLOOR</we:customFunctionIds>
        <we:customFunctionIds>_xldudf_CS_LN</we:customFunctionIds>
        <we:customFunctionIds>_xldudf_CS_EXP</we:customFunctionIds>
        <we:customFunctionIds>_xldudf_CS_FIELDS</we:customFunctionIds>
        <we:customFunctionIds>_xldudf_CS_TRADESA</we:customFunctionIds>
        <we:customFunctionIds>_xldudf_CS_ORDERBOOKSA</we:customFunctionIds>
      </we:customFunctionIdList>
    </a:ext>
  </we:extLst>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B7623-5E6E-4D19-BB08-0438D37807AF}">
  <dimension ref="A1:DH177"/>
  <sheetViews>
    <sheetView tabSelected="1" view="pageBreakPreview" zoomScale="40" zoomScaleNormal="40" zoomScaleSheetLayoutView="40" workbookViewId="0">
      <pane xSplit="2" ySplit="1" topLeftCell="AE2" activePane="bottomRight" state="frozen"/>
      <selection pane="topRight" activeCell="C1" sqref="C1"/>
      <selection pane="bottomLeft" activeCell="A2" sqref="A2"/>
      <selection pane="bottomRight" activeCell="AG26" sqref="AG26"/>
    </sheetView>
  </sheetViews>
  <sheetFormatPr defaultColWidth="8.75" defaultRowHeight="18.75"/>
  <cols>
    <col min="1" max="1" width="11.375" style="1" bestFit="1" customWidth="1"/>
    <col min="2" max="2" width="11.375" style="1" customWidth="1"/>
    <col min="3" max="5" width="15.875" style="1" bestFit="1" customWidth="1"/>
    <col min="6" max="8" width="14.125" style="1" bestFit="1" customWidth="1"/>
    <col min="9" max="10" width="22.125" style="1" bestFit="1" customWidth="1"/>
    <col min="11" max="11" width="19.875" style="1" bestFit="1" customWidth="1"/>
    <col min="12" max="13" width="24.125" style="1" bestFit="1" customWidth="1"/>
    <col min="14" max="14" width="14.125" style="1" bestFit="1" customWidth="1"/>
    <col min="15" max="15" width="15.125" style="1" bestFit="1" customWidth="1"/>
    <col min="16" max="16" width="14.125" style="84" bestFit="1" customWidth="1"/>
    <col min="17" max="17" width="17.875" style="1" bestFit="1" customWidth="1"/>
    <col min="18" max="18" width="14.125" style="19" bestFit="1" customWidth="1"/>
    <col min="19" max="19" width="17.875" style="1" bestFit="1" customWidth="1"/>
    <col min="20" max="20" width="14.125" style="19" bestFit="1" customWidth="1"/>
    <col min="21" max="21" width="17.875" style="1" bestFit="1" customWidth="1"/>
    <col min="22" max="22" width="15.375" style="1" bestFit="1" customWidth="1"/>
    <col min="23" max="23" width="15.25" style="1" bestFit="1" customWidth="1"/>
    <col min="24" max="24" width="19.625" style="1" bestFit="1" customWidth="1"/>
    <col min="25" max="29" width="17.875" style="1" bestFit="1" customWidth="1"/>
    <col min="30" max="30" width="71.125" style="1" bestFit="1" customWidth="1"/>
    <col min="31" max="31" width="32.5" style="1" customWidth="1"/>
    <col min="32" max="32" width="27.125" style="1" customWidth="1"/>
    <col min="33" max="33" width="158.25" style="1" bestFit="1" customWidth="1"/>
    <col min="34" max="34" width="17.875" style="1" bestFit="1" customWidth="1"/>
    <col min="35" max="35" width="12.25" style="1" bestFit="1" customWidth="1"/>
    <col min="36" max="36" width="14.125" style="1" bestFit="1" customWidth="1"/>
    <col min="37" max="39" width="19.875" style="1" bestFit="1" customWidth="1"/>
    <col min="40" max="41" width="14.125" style="1" bestFit="1" customWidth="1"/>
    <col min="42" max="42" width="19.875" style="1" bestFit="1" customWidth="1"/>
    <col min="43" max="43" width="15.875" style="1" bestFit="1" customWidth="1"/>
    <col min="44" max="44" width="19.875" style="1" bestFit="1" customWidth="1"/>
    <col min="45" max="45" width="15.375" style="1" bestFit="1" customWidth="1"/>
    <col min="46" max="54" width="15.875" style="1" bestFit="1" customWidth="1"/>
    <col min="55" max="55" width="180.375" style="1" bestFit="1" customWidth="1"/>
    <col min="56" max="57" width="17.875" style="1" bestFit="1" customWidth="1"/>
    <col min="58" max="59" width="15.875" style="1" bestFit="1" customWidth="1"/>
    <col min="60" max="60" width="17.875" style="1" bestFit="1" customWidth="1"/>
    <col min="61" max="66" width="15.875" style="1" bestFit="1" customWidth="1"/>
    <col min="67" max="68" width="14.125" style="1" bestFit="1" customWidth="1"/>
    <col min="69" max="69" width="15.875" style="1" bestFit="1" customWidth="1"/>
    <col min="70" max="75" width="19.875" style="1" bestFit="1" customWidth="1"/>
    <col min="76" max="76" width="43.75" style="18" bestFit="1" customWidth="1"/>
    <col min="77" max="77" width="78.375" style="1" bestFit="1" customWidth="1"/>
    <col min="78" max="78" width="22.125" style="1" bestFit="1" customWidth="1"/>
    <col min="79" max="80" width="23.75" style="1" bestFit="1" customWidth="1"/>
    <col min="81" max="81" width="17.875" style="1" bestFit="1" customWidth="1"/>
    <col min="82" max="82" width="22.125" style="1" bestFit="1" customWidth="1"/>
    <col min="83" max="83" width="19.875" style="1" bestFit="1" customWidth="1"/>
    <col min="84" max="84" width="17.875" style="1" bestFit="1" customWidth="1"/>
    <col min="85" max="85" width="15.875" style="1" bestFit="1" customWidth="1"/>
    <col min="86" max="86" width="17.875" style="1" bestFit="1" customWidth="1"/>
    <col min="87" max="87" width="15.875" style="1" bestFit="1" customWidth="1"/>
    <col min="88" max="88" width="123.375" style="1" bestFit="1" customWidth="1"/>
    <col min="89" max="89" width="15.875" style="1" bestFit="1" customWidth="1"/>
    <col min="90" max="90" width="24.125" style="1" bestFit="1" customWidth="1"/>
    <col min="91" max="91" width="68.625" style="18" bestFit="1" customWidth="1"/>
    <col min="92" max="92" width="15.875" style="1" bestFit="1" customWidth="1"/>
    <col min="93" max="93" width="23.75" style="18" bestFit="1" customWidth="1"/>
    <col min="94" max="94" width="24.125" style="1" customWidth="1"/>
    <col min="95" max="95" width="17.875" style="1" bestFit="1" customWidth="1"/>
    <col min="96" max="96" width="82.625" style="18" bestFit="1" customWidth="1"/>
    <col min="97" max="97" width="22.125" style="1" bestFit="1" customWidth="1"/>
    <col min="98" max="98" width="19.875" style="1" bestFit="1" customWidth="1"/>
    <col min="99" max="99" width="40.625" style="1" bestFit="1" customWidth="1"/>
    <col min="100" max="100" width="31.25" style="1" bestFit="1" customWidth="1"/>
    <col min="101" max="101" width="110.625" style="1" bestFit="1" customWidth="1"/>
    <col min="102" max="102" width="87.625" style="1" bestFit="1" customWidth="1"/>
    <col min="103" max="103" width="103.25" style="1" bestFit="1" customWidth="1"/>
    <col min="104" max="104" width="175.125" style="1" bestFit="1" customWidth="1"/>
    <col min="105" max="112" width="8.75" style="1"/>
    <col min="113" max="16384" width="8.75" style="85"/>
  </cols>
  <sheetData>
    <row r="1" spans="1:112" s="1" customFormat="1" ht="75">
      <c r="A1" s="86" t="s">
        <v>0</v>
      </c>
      <c r="B1" s="86" t="s">
        <v>360</v>
      </c>
      <c r="C1" s="87" t="s">
        <v>2</v>
      </c>
      <c r="D1" s="87" t="s">
        <v>3</v>
      </c>
      <c r="E1" s="87" t="s">
        <v>4</v>
      </c>
      <c r="F1" s="87" t="s">
        <v>5</v>
      </c>
      <c r="G1" s="87" t="s">
        <v>6</v>
      </c>
      <c r="H1" s="87" t="s">
        <v>7</v>
      </c>
      <c r="I1" s="87" t="s">
        <v>81</v>
      </c>
      <c r="J1" s="87" t="s">
        <v>82</v>
      </c>
      <c r="K1" s="87" t="s">
        <v>83</v>
      </c>
      <c r="L1" s="87" t="s">
        <v>84</v>
      </c>
      <c r="M1" s="87" t="s">
        <v>85</v>
      </c>
      <c r="N1" s="87" t="s">
        <v>8</v>
      </c>
      <c r="O1" s="87" t="s">
        <v>9</v>
      </c>
      <c r="P1" s="88" t="s">
        <v>10</v>
      </c>
      <c r="Q1" s="87" t="s">
        <v>101</v>
      </c>
      <c r="R1" s="89" t="s">
        <v>11</v>
      </c>
      <c r="S1" s="87" t="s">
        <v>101</v>
      </c>
      <c r="T1" s="89" t="s">
        <v>12</v>
      </c>
      <c r="U1" s="87" t="s">
        <v>101</v>
      </c>
      <c r="V1" s="90" t="s">
        <v>13</v>
      </c>
      <c r="W1" s="91" t="s">
        <v>14</v>
      </c>
      <c r="X1" s="90" t="s">
        <v>15</v>
      </c>
      <c r="Y1" s="90" t="s">
        <v>16</v>
      </c>
      <c r="Z1" s="90" t="s">
        <v>17</v>
      </c>
      <c r="AA1" s="90" t="s">
        <v>18</v>
      </c>
      <c r="AB1" s="90" t="s">
        <v>19</v>
      </c>
      <c r="AC1" s="90" t="s">
        <v>20</v>
      </c>
      <c r="AD1" s="90" t="s">
        <v>21</v>
      </c>
      <c r="AE1" s="90" t="s">
        <v>22</v>
      </c>
      <c r="AF1" s="90" t="s">
        <v>23</v>
      </c>
      <c r="AG1" s="90" t="s">
        <v>24</v>
      </c>
      <c r="AH1" s="92" t="s">
        <v>25</v>
      </c>
      <c r="AI1" s="92" t="s">
        <v>26</v>
      </c>
      <c r="AJ1" s="92" t="s">
        <v>98</v>
      </c>
      <c r="AK1" s="92" t="s">
        <v>27</v>
      </c>
      <c r="AL1" s="92" t="s">
        <v>28</v>
      </c>
      <c r="AM1" s="92" t="s">
        <v>29</v>
      </c>
      <c r="AN1" s="92" t="s">
        <v>75</v>
      </c>
      <c r="AO1" s="92" t="s">
        <v>76</v>
      </c>
      <c r="AP1" s="92" t="s">
        <v>30</v>
      </c>
      <c r="AQ1" s="92" t="s">
        <v>316</v>
      </c>
      <c r="AR1" s="92" t="s">
        <v>31</v>
      </c>
      <c r="AS1" s="92" t="s">
        <v>79</v>
      </c>
      <c r="AT1" s="92" t="s">
        <v>32</v>
      </c>
      <c r="AU1" s="92" t="s">
        <v>33</v>
      </c>
      <c r="AV1" s="92" t="s">
        <v>34</v>
      </c>
      <c r="AW1" s="92" t="s">
        <v>35</v>
      </c>
      <c r="AX1" s="92" t="s">
        <v>36</v>
      </c>
      <c r="AY1" s="92" t="s">
        <v>37</v>
      </c>
      <c r="AZ1" s="92" t="s">
        <v>38</v>
      </c>
      <c r="BA1" s="92" t="s">
        <v>39</v>
      </c>
      <c r="BB1" s="92" t="s">
        <v>40</v>
      </c>
      <c r="BC1" s="92" t="s">
        <v>41</v>
      </c>
      <c r="BD1" s="93" t="s">
        <v>281</v>
      </c>
      <c r="BE1" s="93" t="s">
        <v>282</v>
      </c>
      <c r="BF1" s="93" t="s">
        <v>283</v>
      </c>
      <c r="BG1" s="93" t="s">
        <v>284</v>
      </c>
      <c r="BH1" s="93" t="s">
        <v>285</v>
      </c>
      <c r="BI1" s="93" t="s">
        <v>286</v>
      </c>
      <c r="BJ1" s="93" t="s">
        <v>287</v>
      </c>
      <c r="BK1" s="93" t="s">
        <v>288</v>
      </c>
      <c r="BL1" s="93" t="s">
        <v>289</v>
      </c>
      <c r="BM1" s="93" t="s">
        <v>290</v>
      </c>
      <c r="BN1" s="93" t="s">
        <v>291</v>
      </c>
      <c r="BO1" s="93" t="s">
        <v>292</v>
      </c>
      <c r="BP1" s="93" t="s">
        <v>293</v>
      </c>
      <c r="BQ1" s="92" t="s">
        <v>42</v>
      </c>
      <c r="BR1" s="92" t="s">
        <v>43</v>
      </c>
      <c r="BS1" s="92" t="s">
        <v>44</v>
      </c>
      <c r="BT1" s="92" t="s">
        <v>45</v>
      </c>
      <c r="BU1" s="92" t="s">
        <v>46</v>
      </c>
      <c r="BV1" s="92" t="s">
        <v>47</v>
      </c>
      <c r="BW1" s="92" t="s">
        <v>48</v>
      </c>
      <c r="BX1" s="93" t="s">
        <v>41</v>
      </c>
      <c r="BY1" s="94" t="s">
        <v>49</v>
      </c>
      <c r="BZ1" s="94" t="s">
        <v>89</v>
      </c>
      <c r="CA1" s="94" t="s">
        <v>87</v>
      </c>
      <c r="CB1" s="94" t="s">
        <v>88</v>
      </c>
      <c r="CC1" s="94" t="s">
        <v>50</v>
      </c>
      <c r="CD1" s="94" t="s">
        <v>51</v>
      </c>
      <c r="CE1" s="94" t="s">
        <v>52</v>
      </c>
      <c r="CF1" s="94" t="s">
        <v>53</v>
      </c>
      <c r="CG1" s="94" t="s">
        <v>54</v>
      </c>
      <c r="CH1" s="94" t="s">
        <v>55</v>
      </c>
      <c r="CI1" s="94" t="s">
        <v>56</v>
      </c>
      <c r="CJ1" s="94" t="s">
        <v>57</v>
      </c>
      <c r="CK1" s="94" t="s">
        <v>58</v>
      </c>
      <c r="CL1" s="94" t="s">
        <v>99</v>
      </c>
      <c r="CM1" s="95" t="s">
        <v>59</v>
      </c>
      <c r="CN1" s="94" t="s">
        <v>60</v>
      </c>
      <c r="CO1" s="95" t="s">
        <v>61</v>
      </c>
      <c r="CP1" s="94" t="s">
        <v>99</v>
      </c>
      <c r="CQ1" s="94" t="s">
        <v>62</v>
      </c>
      <c r="CR1" s="95" t="s">
        <v>64</v>
      </c>
      <c r="CS1" s="94" t="s">
        <v>63</v>
      </c>
      <c r="CT1" s="94" t="s">
        <v>100</v>
      </c>
      <c r="CU1" s="96" t="s">
        <v>309</v>
      </c>
      <c r="CV1" s="97" t="s">
        <v>200</v>
      </c>
      <c r="CW1" s="96" t="s">
        <v>203</v>
      </c>
      <c r="CX1" s="96" t="s">
        <v>202</v>
      </c>
      <c r="CY1" s="96" t="s">
        <v>201</v>
      </c>
      <c r="CZ1" s="96" t="s">
        <v>308</v>
      </c>
      <c r="DA1" s="10"/>
      <c r="DB1" s="10"/>
      <c r="DC1" s="10"/>
      <c r="DD1" s="10"/>
      <c r="DE1" s="10"/>
      <c r="DF1" s="10"/>
      <c r="DG1" s="10"/>
    </row>
    <row r="2" spans="1:112" s="2" customFormat="1" ht="56.25">
      <c r="A2" s="2">
        <v>1</v>
      </c>
      <c r="B2" s="2" t="s">
        <v>86</v>
      </c>
      <c r="C2" s="4">
        <v>13926</v>
      </c>
      <c r="D2" s="4">
        <v>38365</v>
      </c>
      <c r="E2" s="4">
        <v>9818</v>
      </c>
      <c r="F2" s="4">
        <v>54387.5</v>
      </c>
      <c r="G2" s="4">
        <v>35552</v>
      </c>
      <c r="H2" s="4">
        <v>0</v>
      </c>
      <c r="I2" s="2">
        <f t="shared" ref="I2:I65" si="0">F2</f>
        <v>54387.5</v>
      </c>
      <c r="J2" s="2">
        <f t="shared" ref="J2:J65" si="1">G2+H2</f>
        <v>35552</v>
      </c>
      <c r="K2" s="2">
        <f t="shared" ref="K2:K65" si="2">I2+J2</f>
        <v>89939.5</v>
      </c>
      <c r="L2" s="98">
        <v>62.228260869565219</v>
      </c>
      <c r="M2" s="98">
        <v>40.677345537757439</v>
      </c>
      <c r="N2" s="2">
        <v>12126.5</v>
      </c>
      <c r="O2" s="2">
        <v>7550</v>
      </c>
      <c r="P2" s="70">
        <v>3.0000000000000001E-3</v>
      </c>
      <c r="Q2" s="104">
        <v>12</v>
      </c>
      <c r="R2" s="15">
        <v>2.0999999999999999E-3</v>
      </c>
      <c r="S2" s="4">
        <v>1.5</v>
      </c>
      <c r="T2" s="13">
        <v>8.5000000000000006E-3</v>
      </c>
      <c r="U2" s="116">
        <v>152.22219999999999</v>
      </c>
      <c r="V2" s="4" t="s">
        <v>277</v>
      </c>
      <c r="W2" s="15" t="s">
        <v>65</v>
      </c>
      <c r="X2" s="4" t="s">
        <v>70</v>
      </c>
      <c r="Y2" s="2" t="s">
        <v>78</v>
      </c>
      <c r="Z2" s="4" t="s">
        <v>67</v>
      </c>
      <c r="AA2" s="4" t="s">
        <v>72</v>
      </c>
      <c r="AB2" s="4" t="s">
        <v>68</v>
      </c>
      <c r="AC2" s="4"/>
      <c r="AD2" s="4"/>
      <c r="AE2" s="4" t="s">
        <v>354</v>
      </c>
      <c r="AF2" s="4" t="s">
        <v>359</v>
      </c>
      <c r="AG2" s="4"/>
      <c r="AH2" s="4" t="s">
        <v>320</v>
      </c>
      <c r="AI2" s="4"/>
      <c r="AJ2" s="4"/>
      <c r="AK2" s="4" t="s">
        <v>69</v>
      </c>
      <c r="AL2" s="4" t="s">
        <v>69</v>
      </c>
      <c r="AM2" s="4" t="s">
        <v>280</v>
      </c>
      <c r="AN2" s="4" t="s">
        <v>280</v>
      </c>
      <c r="AO2" s="4" t="s">
        <v>69</v>
      </c>
      <c r="AP2" s="4" t="s">
        <v>69</v>
      </c>
      <c r="AQ2" s="4" t="s">
        <v>69</v>
      </c>
      <c r="AR2" s="4" t="s">
        <v>69</v>
      </c>
      <c r="AS2" s="4"/>
      <c r="AT2" s="4" t="s">
        <v>70</v>
      </c>
      <c r="AU2" s="4" t="s">
        <v>71</v>
      </c>
      <c r="AV2" s="4" t="s">
        <v>70</v>
      </c>
      <c r="AW2" s="4" t="s">
        <v>71</v>
      </c>
      <c r="AX2" s="4" t="s">
        <v>70</v>
      </c>
      <c r="AY2" s="4"/>
      <c r="AZ2" s="4"/>
      <c r="BA2" s="4"/>
      <c r="BB2" s="4"/>
      <c r="BC2" s="4"/>
      <c r="BD2" s="4" t="s">
        <v>69</v>
      </c>
      <c r="BE2" s="4" t="s">
        <v>69</v>
      </c>
      <c r="BF2" s="4"/>
      <c r="BG2" s="4"/>
      <c r="BH2" s="4" t="s">
        <v>69</v>
      </c>
      <c r="BI2" s="4"/>
      <c r="BJ2" s="4" t="s">
        <v>69</v>
      </c>
      <c r="BK2" s="4" t="s">
        <v>69</v>
      </c>
      <c r="BL2" s="4" t="s">
        <v>69</v>
      </c>
      <c r="BM2" s="4" t="s">
        <v>69</v>
      </c>
      <c r="BN2" s="4" t="s">
        <v>69</v>
      </c>
      <c r="BO2" s="4" t="s">
        <v>69</v>
      </c>
      <c r="BP2" s="4"/>
      <c r="BQ2" s="4"/>
      <c r="BR2" s="4"/>
      <c r="BS2" s="4"/>
      <c r="BT2" s="4"/>
      <c r="BU2" s="4"/>
      <c r="BV2" s="4"/>
      <c r="BW2" s="4"/>
      <c r="BX2" s="4"/>
      <c r="BY2" s="6" t="s">
        <v>330</v>
      </c>
      <c r="BZ2" s="4" t="s">
        <v>230</v>
      </c>
      <c r="CA2" s="4" t="s">
        <v>305</v>
      </c>
      <c r="CB2" s="4" t="s">
        <v>230</v>
      </c>
      <c r="CC2" s="4" t="s">
        <v>216</v>
      </c>
      <c r="CD2" s="4" t="s">
        <v>216</v>
      </c>
      <c r="CE2" s="4" t="s">
        <v>216</v>
      </c>
      <c r="CF2" s="4" t="s">
        <v>219</v>
      </c>
      <c r="CG2" s="4" t="s">
        <v>216</v>
      </c>
      <c r="CH2" s="4" t="s">
        <v>216</v>
      </c>
      <c r="CI2" s="4" t="s">
        <v>65</v>
      </c>
      <c r="CJ2" s="6"/>
      <c r="CK2" s="4" t="s">
        <v>73</v>
      </c>
      <c r="CL2" s="4" t="s">
        <v>73</v>
      </c>
      <c r="CM2" s="4"/>
      <c r="CN2" s="4" t="s">
        <v>65</v>
      </c>
      <c r="CO2" s="4"/>
      <c r="CP2" s="4" t="s">
        <v>73</v>
      </c>
      <c r="CQ2" s="4" t="s">
        <v>205</v>
      </c>
      <c r="CR2" s="4"/>
      <c r="CS2" s="4" t="s">
        <v>65</v>
      </c>
      <c r="CT2" s="4" t="s">
        <v>142</v>
      </c>
      <c r="CU2" s="6"/>
      <c r="CV2" s="4"/>
      <c r="CW2" s="6"/>
      <c r="CX2" s="4"/>
      <c r="CY2" s="4"/>
      <c r="CZ2" s="4"/>
      <c r="DA2" s="4"/>
      <c r="DB2" s="4"/>
      <c r="DC2" s="4"/>
      <c r="DD2" s="4"/>
      <c r="DE2" s="4"/>
      <c r="DF2" s="4"/>
      <c r="DG2" s="4"/>
      <c r="DH2" s="57"/>
    </row>
    <row r="3" spans="1:112" s="4" customFormat="1">
      <c r="A3" s="2">
        <v>2</v>
      </c>
      <c r="B3" s="2" t="s">
        <v>86</v>
      </c>
      <c r="C3" s="32">
        <v>203</v>
      </c>
      <c r="D3" s="32"/>
      <c r="E3" s="32"/>
      <c r="F3" s="32">
        <v>0</v>
      </c>
      <c r="G3" s="32">
        <v>0</v>
      </c>
      <c r="H3" s="32">
        <v>937.5</v>
      </c>
      <c r="I3" s="2">
        <f t="shared" si="0"/>
        <v>0</v>
      </c>
      <c r="J3" s="2">
        <f t="shared" si="1"/>
        <v>937.5</v>
      </c>
      <c r="K3" s="2">
        <f t="shared" si="2"/>
        <v>937.5</v>
      </c>
      <c r="L3" s="98">
        <v>0</v>
      </c>
      <c r="M3" s="98">
        <v>1.1942675159235669</v>
      </c>
      <c r="N3" s="32"/>
      <c r="O3" s="32"/>
      <c r="P3" s="67">
        <v>0</v>
      </c>
      <c r="Q3" s="105"/>
      <c r="R3" s="16">
        <v>0</v>
      </c>
      <c r="S3" s="32"/>
      <c r="T3" s="16">
        <v>0</v>
      </c>
      <c r="U3" s="105"/>
      <c r="V3" s="4" t="s">
        <v>276</v>
      </c>
      <c r="W3" s="4" t="s">
        <v>65</v>
      </c>
      <c r="Y3" s="32"/>
      <c r="Z3" s="32"/>
      <c r="AA3" s="32"/>
      <c r="AB3" s="32"/>
      <c r="AC3" s="32"/>
      <c r="AE3" s="4" t="s">
        <v>312</v>
      </c>
      <c r="AF3" s="4" t="s">
        <v>359</v>
      </c>
      <c r="AH3" s="4" t="s">
        <v>322</v>
      </c>
      <c r="AJ3" s="32"/>
      <c r="AK3" s="32"/>
      <c r="AL3" s="32"/>
      <c r="AM3" s="32"/>
      <c r="AN3" s="32"/>
      <c r="AO3" s="32"/>
      <c r="AP3" s="32"/>
      <c r="AQ3" s="32"/>
      <c r="AR3" s="32"/>
      <c r="AS3" s="32"/>
      <c r="AY3" s="32"/>
      <c r="AZ3" s="32"/>
      <c r="BA3" s="32"/>
      <c r="BB3" s="32"/>
      <c r="BE3" s="32"/>
      <c r="BF3" s="32"/>
      <c r="BG3" s="32"/>
      <c r="BH3" s="32"/>
      <c r="BI3" s="32"/>
      <c r="BJ3" s="32"/>
      <c r="BK3" s="32"/>
      <c r="BL3" s="32"/>
      <c r="BM3" s="32"/>
      <c r="BN3" s="32"/>
      <c r="BO3" s="32"/>
      <c r="BP3" s="32"/>
      <c r="BQ3" s="4" t="s">
        <v>78</v>
      </c>
      <c r="BR3" s="4" t="s">
        <v>66</v>
      </c>
      <c r="BS3" s="4" t="s">
        <v>67</v>
      </c>
      <c r="BU3" s="32"/>
      <c r="BV3" s="32"/>
      <c r="BW3" s="32"/>
      <c r="BY3" s="33"/>
      <c r="BZ3" s="4" t="s">
        <v>103</v>
      </c>
      <c r="CC3" s="4" t="s">
        <v>219</v>
      </c>
      <c r="CD3" s="4" t="s">
        <v>219</v>
      </c>
      <c r="CE3" s="4" t="s">
        <v>227</v>
      </c>
      <c r="CF3" s="4" t="s">
        <v>329</v>
      </c>
      <c r="CG3" s="4" t="s">
        <v>215</v>
      </c>
      <c r="CH3" s="4" t="s">
        <v>216</v>
      </c>
      <c r="CI3" s="4" t="s">
        <v>65</v>
      </c>
      <c r="CK3" s="4" t="s">
        <v>65</v>
      </c>
      <c r="CN3" s="4" t="s">
        <v>65</v>
      </c>
      <c r="CP3" s="4" t="s">
        <v>144</v>
      </c>
      <c r="CQ3" s="4" t="s">
        <v>204</v>
      </c>
      <c r="CS3" s="4" t="s">
        <v>65</v>
      </c>
      <c r="CT3" s="4" t="s">
        <v>144</v>
      </c>
      <c r="CU3" s="6"/>
      <c r="CV3" s="4" t="s">
        <v>65</v>
      </c>
      <c r="DH3" s="57"/>
    </row>
    <row r="4" spans="1:112" s="4" customFormat="1">
      <c r="A4" s="2">
        <v>3</v>
      </c>
      <c r="B4" s="2" t="s">
        <v>86</v>
      </c>
      <c r="C4" s="32">
        <v>6482</v>
      </c>
      <c r="D4" s="32">
        <v>16230</v>
      </c>
      <c r="E4" s="32">
        <v>3044</v>
      </c>
      <c r="F4" s="32">
        <v>5925</v>
      </c>
      <c r="G4" s="32">
        <v>1190</v>
      </c>
      <c r="H4" s="32">
        <v>24525</v>
      </c>
      <c r="I4" s="2">
        <f t="shared" si="0"/>
        <v>5925</v>
      </c>
      <c r="J4" s="2">
        <f t="shared" si="1"/>
        <v>25715</v>
      </c>
      <c r="K4" s="2">
        <f t="shared" si="2"/>
        <v>31640</v>
      </c>
      <c r="L4" s="98">
        <v>9.2146189735614303</v>
      </c>
      <c r="M4" s="98">
        <v>39.992223950233281</v>
      </c>
      <c r="N4" s="32">
        <v>1669</v>
      </c>
      <c r="O4" s="32">
        <v>5850</v>
      </c>
      <c r="P4" s="67">
        <v>2.3087578882561182E-3</v>
      </c>
      <c r="Q4" s="105">
        <f>(20+22+36+1)/8</f>
        <v>9.875</v>
      </c>
      <c r="R4" s="15">
        <v>6.1576354679802956E-4</v>
      </c>
      <c r="S4" s="32">
        <v>1</v>
      </c>
      <c r="T4" s="15">
        <v>0</v>
      </c>
      <c r="U4" s="105"/>
      <c r="V4" s="4" t="s">
        <v>277</v>
      </c>
      <c r="W4" s="4" t="s">
        <v>73</v>
      </c>
      <c r="X4" s="4" t="s">
        <v>67</v>
      </c>
      <c r="Y4" s="32" t="s">
        <v>70</v>
      </c>
      <c r="Z4" s="32" t="s">
        <v>66</v>
      </c>
      <c r="AA4" s="32"/>
      <c r="AB4" s="32"/>
      <c r="AC4" s="32"/>
      <c r="AE4" s="4" t="s">
        <v>354</v>
      </c>
      <c r="AF4" s="4" t="s">
        <v>359</v>
      </c>
      <c r="AH4" s="4" t="s">
        <v>320</v>
      </c>
      <c r="AJ4" s="4" t="s">
        <v>69</v>
      </c>
      <c r="AK4" s="4" t="s">
        <v>69</v>
      </c>
      <c r="AL4" s="4" t="s">
        <v>69</v>
      </c>
      <c r="AM4" s="4" t="s">
        <v>69</v>
      </c>
      <c r="AN4" s="4" t="s">
        <v>280</v>
      </c>
      <c r="AO4" s="4" t="s">
        <v>69</v>
      </c>
      <c r="AP4" s="4" t="s">
        <v>69</v>
      </c>
      <c r="AQ4" s="4" t="s">
        <v>69</v>
      </c>
      <c r="AR4" s="4" t="s">
        <v>280</v>
      </c>
      <c r="AS4" s="32"/>
      <c r="AT4" s="4" t="s">
        <v>70</v>
      </c>
      <c r="AU4" s="4" t="s">
        <v>71</v>
      </c>
      <c r="AV4" s="4" t="s">
        <v>70</v>
      </c>
      <c r="AW4" s="4" t="s">
        <v>71</v>
      </c>
      <c r="AX4" s="4" t="s">
        <v>70</v>
      </c>
      <c r="AY4" s="32"/>
      <c r="AZ4" s="32"/>
      <c r="BA4" s="32"/>
      <c r="BB4" s="32"/>
      <c r="BE4" s="4" t="s">
        <v>280</v>
      </c>
      <c r="BF4" s="32"/>
      <c r="BG4" s="32"/>
      <c r="BH4" s="32"/>
      <c r="BI4" s="4" t="s">
        <v>280</v>
      </c>
      <c r="BJ4" s="4" t="s">
        <v>280</v>
      </c>
      <c r="BK4" s="32"/>
      <c r="BL4" s="4" t="s">
        <v>280</v>
      </c>
      <c r="BM4" s="4" t="s">
        <v>280</v>
      </c>
      <c r="BN4" s="32"/>
      <c r="BO4" s="32"/>
      <c r="BP4" s="32"/>
      <c r="BU4" s="32"/>
      <c r="BV4" s="32"/>
      <c r="BW4" s="32"/>
      <c r="BY4" s="33"/>
      <c r="BZ4" s="4" t="s">
        <v>230</v>
      </c>
      <c r="CA4" s="4" t="s">
        <v>256</v>
      </c>
      <c r="CB4" s="4" t="s">
        <v>230</v>
      </c>
      <c r="CC4" s="4" t="s">
        <v>216</v>
      </c>
      <c r="CD4" s="4" t="s">
        <v>216</v>
      </c>
      <c r="CE4" s="4" t="s">
        <v>216</v>
      </c>
      <c r="CF4" s="4" t="s">
        <v>216</v>
      </c>
      <c r="CG4" s="4" t="s">
        <v>218</v>
      </c>
      <c r="CH4" s="4" t="s">
        <v>216</v>
      </c>
      <c r="CI4" s="4" t="s">
        <v>65</v>
      </c>
      <c r="CK4" s="4" t="s">
        <v>73</v>
      </c>
      <c r="CL4" s="4" t="s">
        <v>144</v>
      </c>
      <c r="CN4" s="4" t="s">
        <v>65</v>
      </c>
      <c r="CP4" s="4" t="s">
        <v>73</v>
      </c>
      <c r="CQ4" s="4" t="s">
        <v>205</v>
      </c>
      <c r="CR4" s="4" t="s">
        <v>212</v>
      </c>
      <c r="CS4" s="4" t="s">
        <v>73</v>
      </c>
      <c r="CT4" s="4" t="s">
        <v>144</v>
      </c>
      <c r="CU4" s="6"/>
      <c r="CV4" s="4" t="s">
        <v>73</v>
      </c>
      <c r="CW4" s="4" t="s">
        <v>191</v>
      </c>
      <c r="CX4" s="4" t="s">
        <v>192</v>
      </c>
      <c r="DH4" s="57"/>
    </row>
    <row r="5" spans="1:112" s="4" customFormat="1">
      <c r="A5" s="2">
        <v>4</v>
      </c>
      <c r="B5" s="2" t="s">
        <v>86</v>
      </c>
      <c r="C5" s="4">
        <v>6576</v>
      </c>
      <c r="D5" s="4">
        <v>11100</v>
      </c>
      <c r="E5" s="4">
        <v>2304</v>
      </c>
      <c r="F5" s="4">
        <v>7475</v>
      </c>
      <c r="G5" s="4">
        <v>0</v>
      </c>
      <c r="H5" s="4">
        <v>29700</v>
      </c>
      <c r="I5" s="2">
        <f t="shared" si="0"/>
        <v>7475</v>
      </c>
      <c r="J5" s="2">
        <f t="shared" si="1"/>
        <v>29700</v>
      </c>
      <c r="K5" s="2">
        <f t="shared" si="2"/>
        <v>37175</v>
      </c>
      <c r="L5" s="98">
        <v>12.584175084175085</v>
      </c>
      <c r="M5" s="98">
        <v>50</v>
      </c>
      <c r="O5" s="4">
        <v>2255</v>
      </c>
      <c r="P5" s="68">
        <v>1.201923076923077E-2</v>
      </c>
      <c r="Q5" s="106">
        <f>(6+7+10+11+12+13+14+15+16)/9</f>
        <v>11.555555555555555</v>
      </c>
      <c r="R5" s="14">
        <v>0</v>
      </c>
      <c r="T5" s="14">
        <v>1.2006861063464836E-2</v>
      </c>
      <c r="U5" s="117">
        <f>(99+122+85+160+150)/5</f>
        <v>123.2</v>
      </c>
      <c r="V5" s="4" t="s">
        <v>311</v>
      </c>
      <c r="W5" s="98" t="s">
        <v>65</v>
      </c>
      <c r="X5" s="4" t="s">
        <v>70</v>
      </c>
      <c r="Y5" s="4" t="s">
        <v>67</v>
      </c>
      <c r="Z5" s="4" t="s">
        <v>72</v>
      </c>
      <c r="AA5" s="4" t="s">
        <v>68</v>
      </c>
      <c r="AE5" s="4" t="s">
        <v>354</v>
      </c>
      <c r="AF5" s="4" t="s">
        <v>359</v>
      </c>
      <c r="AH5" s="4" t="s">
        <v>320</v>
      </c>
      <c r="AI5" s="4" t="s">
        <v>315</v>
      </c>
      <c r="AL5" s="4" t="s">
        <v>69</v>
      </c>
      <c r="AM5" s="4" t="s">
        <v>69</v>
      </c>
      <c r="AN5" s="4" t="s">
        <v>69</v>
      </c>
      <c r="AO5" s="4" t="s">
        <v>69</v>
      </c>
      <c r="AT5" s="4" t="s">
        <v>70</v>
      </c>
      <c r="AU5" s="4" t="s">
        <v>71</v>
      </c>
      <c r="AV5" s="4" t="s">
        <v>70</v>
      </c>
      <c r="AW5" s="4" t="s">
        <v>71</v>
      </c>
      <c r="AX5" s="4" t="s">
        <v>70</v>
      </c>
      <c r="BD5" s="4" t="s">
        <v>280</v>
      </c>
      <c r="BG5" s="4" t="s">
        <v>280</v>
      </c>
      <c r="BI5" s="4" t="s">
        <v>280</v>
      </c>
      <c r="BK5" s="4" t="s">
        <v>280</v>
      </c>
      <c r="BY5" s="6"/>
      <c r="BZ5" s="4" t="s">
        <v>230</v>
      </c>
      <c r="CA5" s="4" t="s">
        <v>231</v>
      </c>
      <c r="CB5" s="4" t="s">
        <v>230</v>
      </c>
      <c r="CC5" s="4" t="s">
        <v>216</v>
      </c>
      <c r="CD5" s="4" t="s">
        <v>217</v>
      </c>
      <c r="CE5" s="4" t="s">
        <v>217</v>
      </c>
      <c r="CF5" s="4" t="s">
        <v>217</v>
      </c>
      <c r="CG5" s="4" t="s">
        <v>217</v>
      </c>
      <c r="CH5" s="4" t="s">
        <v>217</v>
      </c>
      <c r="CI5" s="4" t="s">
        <v>65</v>
      </c>
      <c r="CK5" s="4" t="s">
        <v>73</v>
      </c>
      <c r="CL5" s="4" t="s">
        <v>65</v>
      </c>
      <c r="CN5" s="4" t="s">
        <v>65</v>
      </c>
      <c r="CP5" s="4" t="s">
        <v>73</v>
      </c>
      <c r="CQ5" s="4" t="s">
        <v>205</v>
      </c>
      <c r="CS5" s="4" t="s">
        <v>65</v>
      </c>
      <c r="CT5" s="4" t="s">
        <v>142</v>
      </c>
      <c r="CU5" s="6"/>
      <c r="CV5" s="4" t="s">
        <v>73</v>
      </c>
      <c r="CW5" s="4" t="s">
        <v>159</v>
      </c>
      <c r="CY5" s="4" t="s">
        <v>160</v>
      </c>
      <c r="DH5" s="57"/>
    </row>
    <row r="6" spans="1:112" s="4" customFormat="1" ht="56.25">
      <c r="A6" s="2">
        <v>6</v>
      </c>
      <c r="B6" s="2" t="s">
        <v>86</v>
      </c>
      <c r="C6" s="4">
        <v>5645</v>
      </c>
      <c r="D6" s="4">
        <v>5130</v>
      </c>
      <c r="E6" s="4">
        <v>1892</v>
      </c>
      <c r="F6" s="4">
        <v>13075</v>
      </c>
      <c r="G6" s="4">
        <v>57260</v>
      </c>
      <c r="H6" s="4">
        <v>0</v>
      </c>
      <c r="I6" s="2">
        <f t="shared" si="0"/>
        <v>13075</v>
      </c>
      <c r="J6" s="2">
        <f t="shared" si="1"/>
        <v>57260</v>
      </c>
      <c r="K6" s="2">
        <f t="shared" si="2"/>
        <v>70335</v>
      </c>
      <c r="L6" s="98">
        <v>24.577067669172934</v>
      </c>
      <c r="M6" s="98">
        <v>107.63157894736842</v>
      </c>
      <c r="P6" s="69">
        <v>1.0517090271691499E-2</v>
      </c>
      <c r="Q6" s="106">
        <v>11.266666666666667</v>
      </c>
      <c r="R6" s="13">
        <v>1.9455252918287938E-3</v>
      </c>
      <c r="S6" s="2"/>
      <c r="T6" s="15">
        <v>1.2526096033402923E-2</v>
      </c>
      <c r="U6" s="104">
        <v>147.5</v>
      </c>
      <c r="V6" s="4" t="s">
        <v>311</v>
      </c>
      <c r="W6" s="98" t="s">
        <v>73</v>
      </c>
      <c r="X6" s="4" t="s">
        <v>313</v>
      </c>
      <c r="Y6" s="4" t="s">
        <v>66</v>
      </c>
      <c r="Z6" s="34" t="s">
        <v>67</v>
      </c>
      <c r="AA6" s="4" t="s">
        <v>72</v>
      </c>
      <c r="AB6" s="2" t="s">
        <v>68</v>
      </c>
      <c r="AD6" s="2"/>
      <c r="AE6" s="4" t="s">
        <v>354</v>
      </c>
      <c r="AF6" s="4" t="s">
        <v>358</v>
      </c>
      <c r="AH6" s="4" t="s">
        <v>320</v>
      </c>
      <c r="AJ6" s="4" t="s">
        <v>69</v>
      </c>
      <c r="AL6" s="4" t="s">
        <v>69</v>
      </c>
      <c r="AM6" s="4" t="s">
        <v>69</v>
      </c>
      <c r="AN6" s="4" t="s">
        <v>69</v>
      </c>
      <c r="AO6" s="4" t="s">
        <v>69</v>
      </c>
      <c r="AS6" s="4" t="s">
        <v>102</v>
      </c>
      <c r="AT6" s="4" t="s">
        <v>70</v>
      </c>
      <c r="AU6" s="4" t="s">
        <v>71</v>
      </c>
      <c r="AV6" s="4" t="s">
        <v>70</v>
      </c>
      <c r="AW6" s="4" t="s">
        <v>71</v>
      </c>
      <c r="AX6" s="4" t="s">
        <v>70</v>
      </c>
      <c r="BD6" s="4" t="s">
        <v>69</v>
      </c>
      <c r="BE6" s="4" t="s">
        <v>69</v>
      </c>
      <c r="BF6" s="4" t="s">
        <v>69</v>
      </c>
      <c r="BH6" s="4" t="s">
        <v>69</v>
      </c>
      <c r="BK6" s="4" t="s">
        <v>69</v>
      </c>
      <c r="BL6" s="4" t="s">
        <v>69</v>
      </c>
      <c r="BM6" s="4" t="s">
        <v>69</v>
      </c>
      <c r="BN6" s="4" t="s">
        <v>69</v>
      </c>
      <c r="BP6" s="4" t="s">
        <v>69</v>
      </c>
      <c r="BY6" s="6" t="s">
        <v>331</v>
      </c>
      <c r="BZ6" s="4" t="s">
        <v>230</v>
      </c>
      <c r="CA6" s="4" t="s">
        <v>304</v>
      </c>
      <c r="CB6" s="4" t="s">
        <v>230</v>
      </c>
      <c r="CC6" s="4" t="s">
        <v>219</v>
      </c>
      <c r="CD6" s="4" t="s">
        <v>219</v>
      </c>
      <c r="CE6" s="4" t="s">
        <v>219</v>
      </c>
      <c r="CF6" s="4" t="s">
        <v>217</v>
      </c>
      <c r="CG6" s="4" t="s">
        <v>218</v>
      </c>
      <c r="CH6" s="4" t="s">
        <v>216</v>
      </c>
      <c r="CI6" s="4" t="s">
        <v>65</v>
      </c>
      <c r="CK6" s="6" t="s">
        <v>73</v>
      </c>
      <c r="CL6" s="6" t="s">
        <v>73</v>
      </c>
      <c r="CM6" s="6"/>
      <c r="CN6" s="4" t="s">
        <v>65</v>
      </c>
      <c r="CO6" s="6"/>
      <c r="CP6" s="4" t="s">
        <v>73</v>
      </c>
      <c r="CQ6" s="4" t="s">
        <v>205</v>
      </c>
      <c r="CR6" s="4" t="s">
        <v>126</v>
      </c>
      <c r="CS6" s="4" t="s">
        <v>73</v>
      </c>
      <c r="CT6" s="4" t="s">
        <v>142</v>
      </c>
      <c r="CZ6" s="6"/>
      <c r="DH6" s="57"/>
    </row>
    <row r="7" spans="1:112" s="4" customFormat="1">
      <c r="A7" s="2">
        <v>7</v>
      </c>
      <c r="B7" s="2" t="s">
        <v>86</v>
      </c>
      <c r="C7" s="4">
        <v>44</v>
      </c>
      <c r="F7" s="4">
        <v>0</v>
      </c>
      <c r="G7" s="4">
        <v>8290</v>
      </c>
      <c r="H7" s="4">
        <v>0</v>
      </c>
      <c r="I7" s="2">
        <f t="shared" si="0"/>
        <v>0</v>
      </c>
      <c r="J7" s="2">
        <f t="shared" si="1"/>
        <v>8290</v>
      </c>
      <c r="K7" s="2">
        <f t="shared" si="2"/>
        <v>8290</v>
      </c>
      <c r="L7" s="98">
        <v>0</v>
      </c>
      <c r="M7" s="98">
        <v>17.5635593220339</v>
      </c>
      <c r="P7" s="69">
        <v>0</v>
      </c>
      <c r="Q7" s="106"/>
      <c r="R7" s="13">
        <v>0</v>
      </c>
      <c r="S7" s="2"/>
      <c r="T7" s="15">
        <v>0</v>
      </c>
      <c r="U7" s="104"/>
      <c r="V7" s="4" t="s">
        <v>276</v>
      </c>
      <c r="W7" s="98" t="s">
        <v>65</v>
      </c>
      <c r="Z7" s="34"/>
      <c r="AB7" s="2"/>
      <c r="AD7" s="2"/>
      <c r="AE7" s="4" t="s">
        <v>355</v>
      </c>
      <c r="AF7" s="4" t="s">
        <v>359</v>
      </c>
      <c r="AH7" s="4" t="s">
        <v>322</v>
      </c>
      <c r="BQ7" s="4" t="s">
        <v>66</v>
      </c>
      <c r="BR7" s="4" t="s">
        <v>72</v>
      </c>
      <c r="CC7" s="4" t="s">
        <v>219</v>
      </c>
      <c r="CD7" s="4" t="s">
        <v>219</v>
      </c>
      <c r="CE7" s="4" t="s">
        <v>227</v>
      </c>
      <c r="CF7" s="4" t="s">
        <v>329</v>
      </c>
      <c r="CG7" s="4" t="s">
        <v>215</v>
      </c>
      <c r="CH7" s="4" t="s">
        <v>216</v>
      </c>
      <c r="CI7" s="4" t="s">
        <v>65</v>
      </c>
      <c r="CK7" s="6" t="s">
        <v>65</v>
      </c>
      <c r="CL7" s="6" t="s">
        <v>65</v>
      </c>
      <c r="CM7" s="6"/>
      <c r="CN7" s="4" t="s">
        <v>65</v>
      </c>
      <c r="CO7" s="6"/>
      <c r="CP7" s="4" t="s">
        <v>65</v>
      </c>
      <c r="CQ7" s="4" t="s">
        <v>204</v>
      </c>
      <c r="CS7" s="4" t="s">
        <v>65</v>
      </c>
      <c r="CT7" s="4" t="s">
        <v>144</v>
      </c>
      <c r="CZ7" s="6"/>
      <c r="DB7" s="6"/>
      <c r="DH7" s="57"/>
    </row>
    <row r="8" spans="1:112" s="4" customFormat="1">
      <c r="A8" s="2">
        <v>8</v>
      </c>
      <c r="B8" s="2" t="s">
        <v>86</v>
      </c>
      <c r="C8" s="4">
        <v>122</v>
      </c>
      <c r="F8" s="4">
        <v>0</v>
      </c>
      <c r="G8" s="4">
        <v>0</v>
      </c>
      <c r="H8" s="4">
        <v>0</v>
      </c>
      <c r="I8" s="2">
        <f t="shared" si="0"/>
        <v>0</v>
      </c>
      <c r="J8" s="2">
        <f t="shared" si="1"/>
        <v>0</v>
      </c>
      <c r="K8" s="2">
        <f t="shared" si="2"/>
        <v>0</v>
      </c>
      <c r="L8" s="98">
        <v>0</v>
      </c>
      <c r="M8" s="98">
        <v>0</v>
      </c>
      <c r="P8" s="68">
        <v>0</v>
      </c>
      <c r="Q8" s="106"/>
      <c r="R8" s="14">
        <v>0</v>
      </c>
      <c r="T8" s="14">
        <v>0</v>
      </c>
      <c r="U8" s="106"/>
      <c r="V8" s="4" t="s">
        <v>276</v>
      </c>
      <c r="W8" s="4" t="s">
        <v>65</v>
      </c>
      <c r="AE8" s="4" t="s">
        <v>356</v>
      </c>
      <c r="AF8" s="4" t="s">
        <v>359</v>
      </c>
      <c r="AH8" s="4" t="s">
        <v>322</v>
      </c>
      <c r="BQ8" s="4" t="s">
        <v>66</v>
      </c>
      <c r="BR8" s="4" t="s">
        <v>72</v>
      </c>
      <c r="BS8" s="4" t="s">
        <v>67</v>
      </c>
      <c r="BY8" s="6"/>
      <c r="BZ8" s="4" t="s">
        <v>103</v>
      </c>
      <c r="CA8" s="4" t="s">
        <v>1</v>
      </c>
      <c r="CB8" s="4" t="s">
        <v>1</v>
      </c>
      <c r="CC8" s="4" t="s">
        <v>219</v>
      </c>
      <c r="CD8" s="4" t="s">
        <v>219</v>
      </c>
      <c r="CE8" s="4" t="s">
        <v>227</v>
      </c>
      <c r="CF8" s="4" t="s">
        <v>329</v>
      </c>
      <c r="CG8" s="4" t="s">
        <v>215</v>
      </c>
      <c r="CH8" s="4" t="s">
        <v>216</v>
      </c>
      <c r="CI8" s="4" t="s">
        <v>65</v>
      </c>
      <c r="CK8" s="4" t="s">
        <v>65</v>
      </c>
      <c r="CN8" s="4" t="s">
        <v>65</v>
      </c>
      <c r="CP8" s="4" t="s">
        <v>65</v>
      </c>
      <c r="CQ8" s="4" t="s">
        <v>204</v>
      </c>
      <c r="CS8" s="4" t="s">
        <v>65</v>
      </c>
      <c r="CT8" s="4" t="s">
        <v>142</v>
      </c>
      <c r="CU8" s="6"/>
      <c r="CV8" s="4" t="s">
        <v>65</v>
      </c>
      <c r="DB8" s="6"/>
      <c r="DH8" s="57"/>
    </row>
    <row r="9" spans="1:112" s="4" customFormat="1" ht="131.25">
      <c r="A9" s="2">
        <v>9</v>
      </c>
      <c r="B9" s="2" t="s">
        <v>86</v>
      </c>
      <c r="C9" s="4">
        <f>824*2</f>
        <v>1648</v>
      </c>
      <c r="D9" s="4">
        <f>68*10</f>
        <v>680</v>
      </c>
      <c r="E9" s="4">
        <f>250*2</f>
        <v>500</v>
      </c>
      <c r="F9" s="4">
        <v>750</v>
      </c>
      <c r="G9" s="4">
        <v>0</v>
      </c>
      <c r="H9" s="4">
        <v>7212.5</v>
      </c>
      <c r="I9" s="2">
        <f t="shared" si="0"/>
        <v>750</v>
      </c>
      <c r="J9" s="2">
        <f t="shared" si="1"/>
        <v>7212.5</v>
      </c>
      <c r="K9" s="2">
        <f t="shared" si="2"/>
        <v>7962.5</v>
      </c>
      <c r="L9" s="98">
        <v>2.1186440677966103</v>
      </c>
      <c r="M9" s="98">
        <v>20.374293785310734</v>
      </c>
      <c r="N9" s="4">
        <v>400</v>
      </c>
      <c r="P9" s="68">
        <v>1.9E-2</v>
      </c>
      <c r="Q9" s="106"/>
      <c r="R9" s="14">
        <v>0</v>
      </c>
      <c r="T9" s="14">
        <v>2.3400000000000001E-2</v>
      </c>
      <c r="U9" s="106"/>
      <c r="V9" s="4" t="s">
        <v>311</v>
      </c>
      <c r="W9" s="4" t="s">
        <v>73</v>
      </c>
      <c r="X9" s="4" t="s">
        <v>70</v>
      </c>
      <c r="Y9" s="4" t="s">
        <v>66</v>
      </c>
      <c r="AE9" s="4" t="s">
        <v>354</v>
      </c>
      <c r="AF9" s="4" t="s">
        <v>359</v>
      </c>
      <c r="AH9" s="4" t="s">
        <v>320</v>
      </c>
      <c r="AI9" s="4" t="s">
        <v>314</v>
      </c>
      <c r="AJ9" s="4" t="s">
        <v>69</v>
      </c>
      <c r="AL9" s="4" t="s">
        <v>69</v>
      </c>
      <c r="AM9" s="4" t="s">
        <v>69</v>
      </c>
      <c r="AN9" s="4" t="s">
        <v>69</v>
      </c>
      <c r="AO9" s="4" t="s">
        <v>69</v>
      </c>
      <c r="AP9" s="4" t="s">
        <v>69</v>
      </c>
      <c r="AQ9" s="4" t="s">
        <v>69</v>
      </c>
      <c r="AT9" s="4" t="s">
        <v>70</v>
      </c>
      <c r="AU9" s="4" t="s">
        <v>71</v>
      </c>
      <c r="AV9" s="4" t="s">
        <v>70</v>
      </c>
      <c r="AW9" s="4" t="s">
        <v>71</v>
      </c>
      <c r="AX9" s="4" t="s">
        <v>70</v>
      </c>
      <c r="BI9" s="4" t="s">
        <v>280</v>
      </c>
      <c r="BK9" s="4" t="s">
        <v>280</v>
      </c>
      <c r="BY9" s="6"/>
      <c r="BZ9" s="4" t="s">
        <v>229</v>
      </c>
      <c r="CA9" s="4" t="s">
        <v>90</v>
      </c>
      <c r="CB9" s="4" t="s">
        <v>233</v>
      </c>
      <c r="CC9" s="4" t="s">
        <v>217</v>
      </c>
      <c r="CD9" s="4" t="s">
        <v>217</v>
      </c>
      <c r="CE9" s="4" t="s">
        <v>217</v>
      </c>
      <c r="CF9" s="4" t="s">
        <v>216</v>
      </c>
      <c r="CG9" s="4" t="s">
        <v>217</v>
      </c>
      <c r="CH9" s="4" t="s">
        <v>216</v>
      </c>
      <c r="CI9" s="4" t="s">
        <v>222</v>
      </c>
      <c r="CJ9" s="4" t="s">
        <v>310</v>
      </c>
      <c r="CK9" s="4" t="s">
        <v>73</v>
      </c>
      <c r="CL9" s="4" t="s">
        <v>144</v>
      </c>
      <c r="CM9" s="4" t="s">
        <v>214</v>
      </c>
      <c r="CN9" s="4" t="s">
        <v>65</v>
      </c>
      <c r="CP9" s="4" t="s">
        <v>73</v>
      </c>
      <c r="CQ9" s="4" t="s">
        <v>205</v>
      </c>
      <c r="CR9" s="4" t="s">
        <v>210</v>
      </c>
      <c r="CS9" s="4" t="s">
        <v>144</v>
      </c>
      <c r="CT9" s="4" t="s">
        <v>142</v>
      </c>
      <c r="CU9" s="6" t="s">
        <v>174</v>
      </c>
      <c r="CV9" s="4" t="s">
        <v>73</v>
      </c>
      <c r="CW9" s="4" t="s">
        <v>173</v>
      </c>
      <c r="CZ9" s="6" t="s">
        <v>174</v>
      </c>
      <c r="DH9" s="57"/>
    </row>
    <row r="10" spans="1:112" s="7" customFormat="1" ht="75">
      <c r="A10" s="2">
        <v>10</v>
      </c>
      <c r="B10" s="2" t="s">
        <v>86</v>
      </c>
      <c r="C10" s="4">
        <v>2156</v>
      </c>
      <c r="D10" s="4">
        <v>510</v>
      </c>
      <c r="E10" s="4">
        <v>210</v>
      </c>
      <c r="F10" s="4">
        <v>2125</v>
      </c>
      <c r="G10" s="4">
        <v>0</v>
      </c>
      <c r="H10" s="4">
        <v>17225</v>
      </c>
      <c r="I10" s="2">
        <f t="shared" si="0"/>
        <v>2125</v>
      </c>
      <c r="J10" s="2">
        <f t="shared" si="1"/>
        <v>17225</v>
      </c>
      <c r="K10" s="2">
        <f t="shared" si="2"/>
        <v>19350</v>
      </c>
      <c r="L10" s="98">
        <v>6.0714285714285712</v>
      </c>
      <c r="M10" s="98">
        <v>49.214285714285715</v>
      </c>
      <c r="N10" s="4">
        <v>75</v>
      </c>
      <c r="O10" s="4"/>
      <c r="P10" s="69">
        <v>1.6423357664233577E-2</v>
      </c>
      <c r="Q10" s="106"/>
      <c r="R10" s="13">
        <v>0</v>
      </c>
      <c r="S10" s="2"/>
      <c r="T10" s="15">
        <v>5.4054054054054057E-2</v>
      </c>
      <c r="U10" s="104"/>
      <c r="V10" s="4" t="s">
        <v>311</v>
      </c>
      <c r="W10" s="98" t="s">
        <v>65</v>
      </c>
      <c r="X10" s="4" t="s">
        <v>70</v>
      </c>
      <c r="Y10" s="4" t="s">
        <v>66</v>
      </c>
      <c r="Z10" s="8" t="s">
        <v>67</v>
      </c>
      <c r="AA10" s="4" t="s">
        <v>72</v>
      </c>
      <c r="AB10" s="2"/>
      <c r="AC10" s="4"/>
      <c r="AD10" s="2"/>
      <c r="AE10" s="4" t="s">
        <v>354</v>
      </c>
      <c r="AF10" s="4" t="s">
        <v>358</v>
      </c>
      <c r="AG10" s="6" t="s">
        <v>319</v>
      </c>
      <c r="AH10" s="4" t="s">
        <v>320</v>
      </c>
      <c r="AI10" s="4"/>
      <c r="AJ10" s="4"/>
      <c r="AK10" s="4" t="s">
        <v>69</v>
      </c>
      <c r="AL10" s="4" t="s">
        <v>69</v>
      </c>
      <c r="AM10" s="4" t="s">
        <v>69</v>
      </c>
      <c r="AN10" s="4" t="s">
        <v>69</v>
      </c>
      <c r="AO10" s="4" t="s">
        <v>69</v>
      </c>
      <c r="AP10" s="4"/>
      <c r="AQ10" s="4" t="s">
        <v>69</v>
      </c>
      <c r="AR10" s="4"/>
      <c r="AS10" s="4"/>
      <c r="AT10" s="4" t="s">
        <v>70</v>
      </c>
      <c r="AU10" s="4" t="s">
        <v>74</v>
      </c>
      <c r="AV10" s="4" t="s">
        <v>70</v>
      </c>
      <c r="AW10" s="4" t="s">
        <v>74</v>
      </c>
      <c r="AX10" s="4" t="s">
        <v>68</v>
      </c>
      <c r="AY10" s="4"/>
      <c r="AZ10" s="4"/>
      <c r="BA10" s="4"/>
      <c r="BB10" s="4"/>
      <c r="BC10" s="4" t="s">
        <v>353</v>
      </c>
      <c r="BD10" s="4" t="s">
        <v>69</v>
      </c>
      <c r="BE10" s="4"/>
      <c r="BF10" s="4"/>
      <c r="BG10" s="4"/>
      <c r="BH10" s="4"/>
      <c r="BI10" s="4"/>
      <c r="BJ10" s="4"/>
      <c r="BK10" s="4" t="s">
        <v>69</v>
      </c>
      <c r="BL10" s="4"/>
      <c r="BM10" s="4" t="s">
        <v>69</v>
      </c>
      <c r="BN10" s="4" t="s">
        <v>69</v>
      </c>
      <c r="BO10" s="4"/>
      <c r="BP10" s="4"/>
      <c r="BQ10" s="4"/>
      <c r="BR10" s="4"/>
      <c r="BS10" s="4"/>
      <c r="BT10" s="4"/>
      <c r="BU10" s="4"/>
      <c r="BV10" s="4"/>
      <c r="BW10" s="4"/>
      <c r="BX10" s="4"/>
      <c r="BY10" s="6" t="s">
        <v>352</v>
      </c>
      <c r="BZ10" s="4" t="s">
        <v>300</v>
      </c>
      <c r="CA10" s="4" t="s">
        <v>307</v>
      </c>
      <c r="CB10" s="4" t="s">
        <v>307</v>
      </c>
      <c r="CC10" s="4" t="s">
        <v>217</v>
      </c>
      <c r="CD10" s="4" t="s">
        <v>217</v>
      </c>
      <c r="CE10" s="4" t="s">
        <v>216</v>
      </c>
      <c r="CF10" s="4" t="s">
        <v>216</v>
      </c>
      <c r="CG10" s="4" t="s">
        <v>217</v>
      </c>
      <c r="CH10" s="4" t="s">
        <v>217</v>
      </c>
      <c r="CI10" s="4" t="s">
        <v>65</v>
      </c>
      <c r="CJ10" s="4"/>
      <c r="CK10" s="6" t="s">
        <v>73</v>
      </c>
      <c r="CL10" s="6" t="s">
        <v>73</v>
      </c>
      <c r="CM10" s="6" t="s">
        <v>127</v>
      </c>
      <c r="CN10" s="4" t="s">
        <v>65</v>
      </c>
      <c r="CO10" s="6"/>
      <c r="CP10" s="4" t="s">
        <v>73</v>
      </c>
      <c r="CQ10" s="4" t="s">
        <v>205</v>
      </c>
      <c r="CR10" s="4" t="s">
        <v>128</v>
      </c>
      <c r="CS10" s="4" t="s">
        <v>73</v>
      </c>
      <c r="CT10" s="4" t="s">
        <v>142</v>
      </c>
      <c r="CU10" s="6" t="s">
        <v>129</v>
      </c>
      <c r="CV10" s="4"/>
      <c r="CW10" s="4"/>
      <c r="CX10" s="4"/>
      <c r="CY10" s="4"/>
      <c r="CZ10" s="6"/>
      <c r="DA10" s="4"/>
      <c r="DB10" s="4"/>
      <c r="DC10" s="4"/>
      <c r="DD10" s="4"/>
      <c r="DE10" s="4"/>
      <c r="DF10" s="4"/>
      <c r="DG10" s="4"/>
      <c r="DH10" s="35"/>
    </row>
    <row r="11" spans="1:112" s="4" customFormat="1">
      <c r="A11" s="2">
        <v>11</v>
      </c>
      <c r="B11" s="2" t="s">
        <v>86</v>
      </c>
      <c r="C11" s="4">
        <v>34</v>
      </c>
      <c r="F11" s="4">
        <v>0</v>
      </c>
      <c r="G11" s="4">
        <v>50</v>
      </c>
      <c r="H11" s="4">
        <v>0</v>
      </c>
      <c r="I11" s="2">
        <f t="shared" si="0"/>
        <v>0</v>
      </c>
      <c r="J11" s="2">
        <f t="shared" si="1"/>
        <v>50</v>
      </c>
      <c r="K11" s="2">
        <f t="shared" si="2"/>
        <v>50</v>
      </c>
      <c r="L11" s="98">
        <v>0</v>
      </c>
      <c r="M11" s="98">
        <v>0.15151515151515152</v>
      </c>
      <c r="O11" s="2"/>
      <c r="P11" s="70">
        <v>0</v>
      </c>
      <c r="Q11" s="104"/>
      <c r="R11" s="15">
        <v>0</v>
      </c>
      <c r="S11" s="98"/>
      <c r="T11" s="13">
        <v>0</v>
      </c>
      <c r="U11" s="106"/>
      <c r="V11" s="14"/>
      <c r="X11" s="2"/>
      <c r="Z11" s="2"/>
      <c r="AH11" s="4" t="s">
        <v>320</v>
      </c>
      <c r="CC11" s="4" t="s">
        <v>217</v>
      </c>
      <c r="CD11" s="4" t="s">
        <v>217</v>
      </c>
      <c r="CG11" s="4" t="s">
        <v>215</v>
      </c>
      <c r="CH11" s="6" t="s">
        <v>328</v>
      </c>
      <c r="CI11" s="4" t="s">
        <v>65</v>
      </c>
      <c r="CJ11" s="6"/>
      <c r="CK11" s="6" t="s">
        <v>65</v>
      </c>
      <c r="CL11" s="4" t="s">
        <v>73</v>
      </c>
      <c r="CN11" s="4" t="s">
        <v>65</v>
      </c>
      <c r="CP11" s="4" t="s">
        <v>73</v>
      </c>
      <c r="CQ11" s="4" t="s">
        <v>205</v>
      </c>
      <c r="CS11" s="4" t="s">
        <v>65</v>
      </c>
      <c r="CT11" s="4" t="s">
        <v>142</v>
      </c>
      <c r="CV11" s="6"/>
      <c r="CX11" s="6"/>
      <c r="DB11" s="6"/>
      <c r="DH11" s="57"/>
    </row>
    <row r="12" spans="1:112" s="4" customFormat="1" ht="37.5">
      <c r="A12" s="2">
        <v>12</v>
      </c>
      <c r="B12" s="2" t="s">
        <v>86</v>
      </c>
      <c r="C12" s="4">
        <v>2432</v>
      </c>
      <c r="D12" s="4">
        <v>2640</v>
      </c>
      <c r="E12" s="4">
        <v>934</v>
      </c>
      <c r="F12" s="4">
        <v>0</v>
      </c>
      <c r="G12" s="4">
        <v>7580</v>
      </c>
      <c r="H12" s="4">
        <v>0</v>
      </c>
      <c r="I12" s="2">
        <f t="shared" si="0"/>
        <v>0</v>
      </c>
      <c r="J12" s="2">
        <f t="shared" si="1"/>
        <v>7580</v>
      </c>
      <c r="K12" s="2">
        <f t="shared" si="2"/>
        <v>7580</v>
      </c>
      <c r="L12" s="98">
        <v>0</v>
      </c>
      <c r="M12" s="98">
        <v>23.46749226006192</v>
      </c>
      <c r="N12" s="4">
        <v>924</v>
      </c>
      <c r="O12" s="4">
        <v>772.5</v>
      </c>
      <c r="P12" s="68">
        <v>6.4999999999999997E-3</v>
      </c>
      <c r="Q12" s="106">
        <f>(14*6+15*2)/8</f>
        <v>14.25</v>
      </c>
      <c r="R12" s="14">
        <v>0</v>
      </c>
      <c r="T12" s="14">
        <v>2.7083333333333334E-2</v>
      </c>
      <c r="U12" s="106">
        <v>73</v>
      </c>
      <c r="V12" s="4" t="s">
        <v>311</v>
      </c>
      <c r="W12" s="4" t="s">
        <v>73</v>
      </c>
      <c r="X12" s="4" t="s">
        <v>70</v>
      </c>
      <c r="Y12" s="4" t="s">
        <v>67</v>
      </c>
      <c r="AD12" s="6" t="s">
        <v>272</v>
      </c>
      <c r="AE12" s="4" t="s">
        <v>354</v>
      </c>
      <c r="AF12" s="4" t="s">
        <v>357</v>
      </c>
      <c r="AH12" s="4" t="s">
        <v>320</v>
      </c>
      <c r="AJ12" s="4" t="s">
        <v>69</v>
      </c>
      <c r="AK12" s="4" t="s">
        <v>69</v>
      </c>
      <c r="AL12" s="4" t="s">
        <v>69</v>
      </c>
      <c r="AM12" s="4" t="s">
        <v>69</v>
      </c>
      <c r="AN12" s="4" t="s">
        <v>69</v>
      </c>
      <c r="AO12" s="4" t="s">
        <v>69</v>
      </c>
      <c r="AP12" s="4" t="s">
        <v>69</v>
      </c>
      <c r="AQ12" s="4" t="s">
        <v>69</v>
      </c>
      <c r="AT12" s="4" t="s">
        <v>70</v>
      </c>
      <c r="AU12" s="4" t="s">
        <v>71</v>
      </c>
      <c r="AV12" s="4" t="s">
        <v>70</v>
      </c>
      <c r="AW12" s="4" t="s">
        <v>71</v>
      </c>
      <c r="AX12" s="4" t="s">
        <v>70</v>
      </c>
      <c r="BD12" s="4" t="s">
        <v>280</v>
      </c>
      <c r="BE12" s="4" t="s">
        <v>280</v>
      </c>
      <c r="BI12" s="4" t="s">
        <v>280</v>
      </c>
      <c r="BK12" s="4" t="s">
        <v>280</v>
      </c>
      <c r="BM12" s="4" t="s">
        <v>280</v>
      </c>
      <c r="BN12" s="4" t="s">
        <v>280</v>
      </c>
      <c r="BY12" s="6"/>
      <c r="BZ12" s="4" t="s">
        <v>230</v>
      </c>
      <c r="CA12" s="4" t="s">
        <v>233</v>
      </c>
      <c r="CB12" s="4" t="s">
        <v>230</v>
      </c>
      <c r="CC12" s="4" t="s">
        <v>219</v>
      </c>
      <c r="CD12" s="4" t="s">
        <v>219</v>
      </c>
      <c r="CE12" s="4" t="s">
        <v>219</v>
      </c>
      <c r="CF12" s="4" t="s">
        <v>219</v>
      </c>
      <c r="CG12" s="4" t="s">
        <v>216</v>
      </c>
      <c r="CH12" s="4" t="s">
        <v>216</v>
      </c>
      <c r="CI12" s="4" t="s">
        <v>65</v>
      </c>
      <c r="CK12" s="4" t="s">
        <v>73</v>
      </c>
      <c r="CL12" s="4" t="s">
        <v>65</v>
      </c>
      <c r="CN12" s="4" t="s">
        <v>65</v>
      </c>
      <c r="CP12" s="4" t="s">
        <v>73</v>
      </c>
      <c r="CQ12" s="4" t="s">
        <v>205</v>
      </c>
      <c r="CR12" s="4" t="s">
        <v>209</v>
      </c>
      <c r="CS12" s="4" t="s">
        <v>65</v>
      </c>
      <c r="CT12" s="4" t="s">
        <v>142</v>
      </c>
      <c r="CU12" s="6"/>
      <c r="CV12" s="4" t="s">
        <v>73</v>
      </c>
      <c r="CW12" s="4" t="s">
        <v>161</v>
      </c>
      <c r="CY12" s="4" t="s">
        <v>162</v>
      </c>
      <c r="DH12" s="57"/>
    </row>
    <row r="13" spans="1:112" s="4" customFormat="1">
      <c r="A13" s="2">
        <v>13</v>
      </c>
      <c r="B13" s="2" t="s">
        <v>86</v>
      </c>
      <c r="C13" s="2">
        <v>3987</v>
      </c>
      <c r="D13" s="2">
        <v>8650</v>
      </c>
      <c r="E13" s="2">
        <v>168</v>
      </c>
      <c r="F13" s="2">
        <v>775</v>
      </c>
      <c r="G13" s="2">
        <v>5660</v>
      </c>
      <c r="H13" s="2">
        <v>0</v>
      </c>
      <c r="I13" s="2">
        <f t="shared" si="0"/>
        <v>775</v>
      </c>
      <c r="J13" s="2">
        <f t="shared" si="1"/>
        <v>5660</v>
      </c>
      <c r="K13" s="2">
        <f t="shared" si="2"/>
        <v>6435</v>
      </c>
      <c r="L13" s="98">
        <v>2.421875</v>
      </c>
      <c r="M13" s="98">
        <v>17.6875</v>
      </c>
      <c r="N13" s="2">
        <v>820</v>
      </c>
      <c r="O13" s="2">
        <v>345</v>
      </c>
      <c r="P13" s="70">
        <v>5.0137879167711202E-4</v>
      </c>
      <c r="Q13" s="104"/>
      <c r="R13" s="15">
        <v>1.1547344110854503E-3</v>
      </c>
      <c r="S13" s="2"/>
      <c r="T13" s="15">
        <v>0</v>
      </c>
      <c r="U13" s="104"/>
      <c r="V13" s="4" t="s">
        <v>277</v>
      </c>
      <c r="W13" s="4" t="s">
        <v>73</v>
      </c>
      <c r="X13" s="4" t="s">
        <v>70</v>
      </c>
      <c r="Y13" s="2" t="s">
        <v>67</v>
      </c>
      <c r="Z13" s="2"/>
      <c r="AA13" s="2"/>
      <c r="AB13" s="2"/>
      <c r="AC13" s="2"/>
      <c r="AE13" s="4" t="s">
        <v>354</v>
      </c>
      <c r="AF13" s="4" t="s">
        <v>359</v>
      </c>
      <c r="AH13" s="4" t="s">
        <v>320</v>
      </c>
      <c r="AJ13" s="2"/>
      <c r="AK13" s="4" t="s">
        <v>69</v>
      </c>
      <c r="AL13" s="4" t="s">
        <v>69</v>
      </c>
      <c r="AM13" s="4" t="s">
        <v>69</v>
      </c>
      <c r="AN13" s="4" t="s">
        <v>69</v>
      </c>
      <c r="AO13" s="4" t="s">
        <v>69</v>
      </c>
      <c r="AQ13" s="4" t="s">
        <v>69</v>
      </c>
      <c r="AR13" s="2"/>
      <c r="AS13" s="2"/>
      <c r="AT13" s="4" t="s">
        <v>70</v>
      </c>
      <c r="AU13" s="4" t="s">
        <v>71</v>
      </c>
      <c r="AV13" s="4" t="s">
        <v>70</v>
      </c>
      <c r="AW13" s="4" t="s">
        <v>71</v>
      </c>
      <c r="AX13" s="4" t="s">
        <v>70</v>
      </c>
      <c r="AY13" s="2"/>
      <c r="AZ13" s="2"/>
      <c r="BA13" s="2"/>
      <c r="BB13" s="2"/>
      <c r="BD13" s="4" t="s">
        <v>280</v>
      </c>
      <c r="BE13" s="4" t="s">
        <v>280</v>
      </c>
      <c r="BF13" s="2"/>
      <c r="BG13" s="2"/>
      <c r="BH13" s="2"/>
      <c r="BI13" s="4" t="s">
        <v>280</v>
      </c>
      <c r="BJ13" s="2"/>
      <c r="BK13" s="4" t="s">
        <v>280</v>
      </c>
      <c r="BL13" s="2"/>
      <c r="BM13" s="4" t="s">
        <v>280</v>
      </c>
      <c r="BN13" s="4" t="s">
        <v>280</v>
      </c>
      <c r="BO13" s="2"/>
      <c r="BP13" s="4" t="s">
        <v>280</v>
      </c>
      <c r="BU13" s="2"/>
      <c r="BV13" s="2"/>
      <c r="BW13" s="2"/>
      <c r="BY13" s="3"/>
      <c r="BZ13" s="4" t="s">
        <v>230</v>
      </c>
      <c r="CA13" s="4" t="s">
        <v>230</v>
      </c>
      <c r="CB13" s="4" t="s">
        <v>230</v>
      </c>
      <c r="CC13" s="4" t="s">
        <v>219</v>
      </c>
      <c r="CD13" s="4" t="s">
        <v>219</v>
      </c>
      <c r="CE13" s="4" t="s">
        <v>216</v>
      </c>
      <c r="CF13" s="4" t="s">
        <v>219</v>
      </c>
      <c r="CG13" s="4" t="s">
        <v>216</v>
      </c>
      <c r="CH13" s="4" t="s">
        <v>216</v>
      </c>
      <c r="CI13" s="4" t="s">
        <v>65</v>
      </c>
      <c r="CK13" s="4" t="s">
        <v>73</v>
      </c>
      <c r="CL13" s="4" t="s">
        <v>73</v>
      </c>
      <c r="CN13" s="4" t="s">
        <v>65</v>
      </c>
      <c r="CP13" s="4" t="s">
        <v>73</v>
      </c>
      <c r="CQ13" s="4" t="s">
        <v>205</v>
      </c>
      <c r="CS13" s="4" t="s">
        <v>65</v>
      </c>
      <c r="CT13" s="4" t="s">
        <v>142</v>
      </c>
      <c r="CU13" s="6"/>
      <c r="CV13" s="4" t="s">
        <v>73</v>
      </c>
      <c r="DH13" s="57"/>
    </row>
    <row r="14" spans="1:112" s="4" customFormat="1">
      <c r="A14" s="2">
        <v>14</v>
      </c>
      <c r="B14" s="2" t="s">
        <v>86</v>
      </c>
      <c r="C14" s="4">
        <v>2768</v>
      </c>
      <c r="D14" s="4">
        <v>1070</v>
      </c>
      <c r="E14" s="4">
        <v>834</v>
      </c>
      <c r="F14" s="4">
        <v>8087.5</v>
      </c>
      <c r="G14" s="4">
        <v>9270</v>
      </c>
      <c r="H14" s="4">
        <v>0</v>
      </c>
      <c r="I14" s="2">
        <f t="shared" si="0"/>
        <v>8087.5</v>
      </c>
      <c r="J14" s="2">
        <f t="shared" si="1"/>
        <v>9270</v>
      </c>
      <c r="K14" s="2">
        <f t="shared" si="2"/>
        <v>17357.5</v>
      </c>
      <c r="L14" s="98">
        <v>25.921474358974358</v>
      </c>
      <c r="M14" s="98">
        <v>29.71153846153846</v>
      </c>
      <c r="N14" s="4">
        <v>352.5</v>
      </c>
      <c r="O14" s="4">
        <v>50</v>
      </c>
      <c r="P14" s="68">
        <v>2.1216407355021217E-2</v>
      </c>
      <c r="Q14" s="106">
        <f>(130+12*8+14*8+36)/30</f>
        <v>12.466666666666667</v>
      </c>
      <c r="R14" s="14">
        <v>1.834862385321101E-2</v>
      </c>
      <c r="S14" s="4">
        <v>1</v>
      </c>
      <c r="T14" s="14">
        <v>2.3923444976076554E-3</v>
      </c>
      <c r="U14" s="106">
        <v>90</v>
      </c>
      <c r="V14" s="4" t="s">
        <v>311</v>
      </c>
      <c r="W14" s="4" t="s">
        <v>65</v>
      </c>
      <c r="X14" s="4" t="s">
        <v>70</v>
      </c>
      <c r="Y14" s="4" t="s">
        <v>67</v>
      </c>
      <c r="AE14" s="4" t="s">
        <v>354</v>
      </c>
      <c r="AF14" s="4" t="s">
        <v>359</v>
      </c>
      <c r="AH14" s="4" t="s">
        <v>320</v>
      </c>
      <c r="AJ14" s="4" t="s">
        <v>69</v>
      </c>
      <c r="AL14" s="4" t="s">
        <v>69</v>
      </c>
      <c r="AM14" s="4" t="s">
        <v>69</v>
      </c>
      <c r="AN14" s="4" t="s">
        <v>69</v>
      </c>
      <c r="AO14" s="4" t="s">
        <v>69</v>
      </c>
      <c r="AQ14" s="4" t="s">
        <v>69</v>
      </c>
      <c r="AT14" s="4" t="s">
        <v>70</v>
      </c>
      <c r="AU14" s="4" t="s">
        <v>71</v>
      </c>
      <c r="AV14" s="4" t="s">
        <v>70</v>
      </c>
      <c r="AW14" s="4" t="s">
        <v>71</v>
      </c>
      <c r="AX14" s="4" t="s">
        <v>70</v>
      </c>
      <c r="BD14" s="4" t="s">
        <v>280</v>
      </c>
      <c r="BE14" s="4" t="s">
        <v>280</v>
      </c>
      <c r="BH14" s="4" t="s">
        <v>280</v>
      </c>
      <c r="BK14" s="4" t="s">
        <v>280</v>
      </c>
      <c r="BL14" s="4" t="s">
        <v>280</v>
      </c>
      <c r="BM14" s="4" t="s">
        <v>280</v>
      </c>
      <c r="BN14" s="4" t="s">
        <v>280</v>
      </c>
      <c r="BO14" s="4" t="s">
        <v>280</v>
      </c>
      <c r="BY14" s="6"/>
      <c r="BZ14" s="4" t="s">
        <v>231</v>
      </c>
      <c r="CA14" s="4" t="s">
        <v>231</v>
      </c>
      <c r="CB14" s="4" t="s">
        <v>231</v>
      </c>
      <c r="CC14" s="4" t="s">
        <v>216</v>
      </c>
      <c r="CD14" s="4" t="s">
        <v>219</v>
      </c>
      <c r="CE14" s="4" t="s">
        <v>217</v>
      </c>
      <c r="CF14" s="4" t="s">
        <v>217</v>
      </c>
      <c r="CG14" s="4" t="s">
        <v>216</v>
      </c>
      <c r="CH14" s="4" t="s">
        <v>217</v>
      </c>
      <c r="CI14" s="4" t="s">
        <v>65</v>
      </c>
      <c r="CK14" s="4" t="s">
        <v>73</v>
      </c>
      <c r="CL14" s="4" t="s">
        <v>73</v>
      </c>
      <c r="CN14" s="4" t="s">
        <v>65</v>
      </c>
      <c r="CP14" s="4" t="s">
        <v>73</v>
      </c>
      <c r="CQ14" s="4" t="s">
        <v>205</v>
      </c>
      <c r="CS14" s="4" t="s">
        <v>73</v>
      </c>
      <c r="CT14" s="4" t="s">
        <v>142</v>
      </c>
      <c r="CU14" s="6"/>
      <c r="CV14" s="4" t="s">
        <v>73</v>
      </c>
      <c r="CW14" s="4" t="s">
        <v>177</v>
      </c>
      <c r="CX14" s="4" t="s">
        <v>178</v>
      </c>
      <c r="CY14" s="4" t="s">
        <v>179</v>
      </c>
      <c r="DH14" s="57"/>
    </row>
    <row r="15" spans="1:112" s="4" customFormat="1">
      <c r="A15" s="2">
        <v>15</v>
      </c>
      <c r="B15" s="2" t="s">
        <v>86</v>
      </c>
      <c r="C15" s="4">
        <v>1974</v>
      </c>
      <c r="D15" s="4">
        <v>5820</v>
      </c>
      <c r="E15" s="4">
        <v>140</v>
      </c>
      <c r="F15" s="4">
        <v>1175</v>
      </c>
      <c r="G15" s="4">
        <v>0</v>
      </c>
      <c r="H15" s="4">
        <v>11362.5</v>
      </c>
      <c r="I15" s="2">
        <f t="shared" si="0"/>
        <v>1175</v>
      </c>
      <c r="J15" s="2">
        <f t="shared" si="1"/>
        <v>11362.5</v>
      </c>
      <c r="K15" s="2">
        <f t="shared" si="2"/>
        <v>12537.5</v>
      </c>
      <c r="L15" s="98">
        <v>3.8651315789473686</v>
      </c>
      <c r="M15" s="98">
        <v>37.376644736842103</v>
      </c>
      <c r="O15" s="4">
        <v>330</v>
      </c>
      <c r="P15" s="68">
        <v>0.06</v>
      </c>
      <c r="Q15" s="106"/>
      <c r="R15" s="14">
        <v>0</v>
      </c>
      <c r="T15" s="14">
        <v>0.27835051546391754</v>
      </c>
      <c r="U15" s="106"/>
      <c r="V15" s="4" t="s">
        <v>276</v>
      </c>
      <c r="W15" s="4" t="s">
        <v>65</v>
      </c>
      <c r="X15" s="4" t="s">
        <v>67</v>
      </c>
      <c r="Y15" s="4" t="s">
        <v>70</v>
      </c>
      <c r="AE15" s="4" t="s">
        <v>354</v>
      </c>
      <c r="AF15" s="4" t="s">
        <v>359</v>
      </c>
      <c r="AH15" s="4" t="s">
        <v>320</v>
      </c>
      <c r="AI15" s="4" t="s">
        <v>314</v>
      </c>
      <c r="AJ15" s="4" t="s">
        <v>69</v>
      </c>
      <c r="AL15" s="4" t="s">
        <v>69</v>
      </c>
      <c r="AM15" s="4" t="s">
        <v>69</v>
      </c>
      <c r="AN15" s="4" t="s">
        <v>69</v>
      </c>
      <c r="AO15" s="4" t="s">
        <v>69</v>
      </c>
      <c r="AP15" s="4" t="s">
        <v>69</v>
      </c>
      <c r="AQ15" s="4" t="s">
        <v>69</v>
      </c>
      <c r="AT15" s="4" t="s">
        <v>70</v>
      </c>
      <c r="AU15" s="4" t="s">
        <v>71</v>
      </c>
      <c r="AV15" s="4" t="s">
        <v>70</v>
      </c>
      <c r="AW15" s="4" t="s">
        <v>71</v>
      </c>
      <c r="AX15" s="4" t="s">
        <v>66</v>
      </c>
      <c r="BD15" s="4" t="s">
        <v>280</v>
      </c>
      <c r="BE15" s="4" t="s">
        <v>280</v>
      </c>
      <c r="BK15" s="4" t="s">
        <v>280</v>
      </c>
      <c r="BM15" s="4" t="s">
        <v>280</v>
      </c>
      <c r="BY15" s="6"/>
      <c r="BZ15" s="4" t="s">
        <v>103</v>
      </c>
      <c r="CA15" s="4" t="s">
        <v>103</v>
      </c>
      <c r="CB15" s="4" t="s">
        <v>103</v>
      </c>
      <c r="CC15" s="4" t="s">
        <v>216</v>
      </c>
      <c r="CD15" s="4" t="s">
        <v>219</v>
      </c>
      <c r="CE15" s="4" t="s">
        <v>219</v>
      </c>
      <c r="CF15" s="4" t="s">
        <v>219</v>
      </c>
      <c r="CG15" s="4" t="s">
        <v>218</v>
      </c>
      <c r="CH15" s="4" t="s">
        <v>216</v>
      </c>
      <c r="CI15" s="4" t="s">
        <v>73</v>
      </c>
      <c r="CJ15" s="4" t="s">
        <v>224</v>
      </c>
      <c r="CK15" s="4" t="s">
        <v>73</v>
      </c>
      <c r="CL15" s="4" t="s">
        <v>144</v>
      </c>
      <c r="CN15" s="4" t="s">
        <v>65</v>
      </c>
      <c r="CP15" s="4" t="s">
        <v>73</v>
      </c>
      <c r="CQ15" s="4" t="s">
        <v>205</v>
      </c>
      <c r="CS15" s="4" t="s">
        <v>73</v>
      </c>
      <c r="CT15" s="4" t="s">
        <v>142</v>
      </c>
      <c r="CU15" s="6"/>
      <c r="CV15" s="4" t="s">
        <v>73</v>
      </c>
      <c r="CW15" s="4" t="s">
        <v>180</v>
      </c>
      <c r="CY15" s="4" t="s">
        <v>181</v>
      </c>
      <c r="DH15" s="57"/>
    </row>
    <row r="16" spans="1:112" s="4" customFormat="1">
      <c r="A16" s="36">
        <v>5</v>
      </c>
      <c r="B16" s="36" t="s">
        <v>80</v>
      </c>
      <c r="C16" s="41">
        <v>38</v>
      </c>
      <c r="D16" s="41"/>
      <c r="E16" s="41"/>
      <c r="F16" s="41">
        <v>0</v>
      </c>
      <c r="G16" s="41">
        <v>0</v>
      </c>
      <c r="H16" s="41">
        <v>0</v>
      </c>
      <c r="I16" s="36">
        <f t="shared" si="0"/>
        <v>0</v>
      </c>
      <c r="J16" s="36">
        <f t="shared" si="1"/>
        <v>0</v>
      </c>
      <c r="K16" s="36">
        <f t="shared" si="2"/>
        <v>0</v>
      </c>
      <c r="L16" s="99">
        <v>0</v>
      </c>
      <c r="M16" s="99">
        <v>0</v>
      </c>
      <c r="N16" s="41"/>
      <c r="O16" s="41"/>
      <c r="P16" s="72">
        <v>0</v>
      </c>
      <c r="Q16" s="107"/>
      <c r="R16" s="38">
        <v>0</v>
      </c>
      <c r="S16" s="41"/>
      <c r="T16" s="38">
        <v>0</v>
      </c>
      <c r="U16" s="107"/>
      <c r="V16" s="37" t="s">
        <v>276</v>
      </c>
      <c r="W16" s="37" t="s">
        <v>65</v>
      </c>
      <c r="X16" s="37"/>
      <c r="Y16" s="41"/>
      <c r="Z16" s="41"/>
      <c r="AA16" s="41"/>
      <c r="AB16" s="41"/>
      <c r="AC16" s="41"/>
      <c r="AD16" s="37"/>
      <c r="AE16" s="37" t="s">
        <v>356</v>
      </c>
      <c r="AF16" s="37" t="s">
        <v>359</v>
      </c>
      <c r="AG16" s="37"/>
      <c r="AH16" s="37" t="s">
        <v>321</v>
      </c>
      <c r="AI16" s="37" t="s">
        <v>314</v>
      </c>
      <c r="AJ16" s="41"/>
      <c r="AK16" s="41"/>
      <c r="AL16" s="37" t="s">
        <v>69</v>
      </c>
      <c r="AM16" s="41"/>
      <c r="AN16" s="37" t="s">
        <v>69</v>
      </c>
      <c r="AO16" s="41"/>
      <c r="AP16" s="41"/>
      <c r="AQ16" s="41"/>
      <c r="AR16" s="41"/>
      <c r="AS16" s="41"/>
      <c r="AT16" s="37" t="s">
        <v>70</v>
      </c>
      <c r="AU16" s="37" t="s">
        <v>274</v>
      </c>
      <c r="AV16" s="37" t="s">
        <v>67</v>
      </c>
      <c r="AW16" s="37" t="s">
        <v>70</v>
      </c>
      <c r="AX16" s="37" t="s">
        <v>66</v>
      </c>
      <c r="AY16" s="37" t="s">
        <v>80</v>
      </c>
      <c r="AZ16" s="41"/>
      <c r="BA16" s="41"/>
      <c r="BB16" s="41"/>
      <c r="BC16" s="37"/>
      <c r="BD16" s="37"/>
      <c r="BE16" s="41"/>
      <c r="BF16" s="41"/>
      <c r="BG16" s="37" t="s">
        <v>280</v>
      </c>
      <c r="BH16" s="41"/>
      <c r="BI16" s="41"/>
      <c r="BJ16" s="41"/>
      <c r="BK16" s="41"/>
      <c r="BL16" s="41"/>
      <c r="BM16" s="41"/>
      <c r="BN16" s="41"/>
      <c r="BO16" s="41"/>
      <c r="BP16" s="41"/>
      <c r="BQ16" s="37"/>
      <c r="BR16" s="37"/>
      <c r="BS16" s="37"/>
      <c r="BT16" s="37"/>
      <c r="BU16" s="41"/>
      <c r="BV16" s="41"/>
      <c r="BW16" s="41"/>
      <c r="BX16" s="37"/>
      <c r="BY16" s="42"/>
      <c r="BZ16" s="37" t="s">
        <v>247</v>
      </c>
      <c r="CA16" s="37" t="s">
        <v>248</v>
      </c>
      <c r="CB16" s="37" t="s">
        <v>248</v>
      </c>
      <c r="CC16" s="37" t="s">
        <v>217</v>
      </c>
      <c r="CD16" s="37" t="s">
        <v>217</v>
      </c>
      <c r="CE16" s="37" t="s">
        <v>227</v>
      </c>
      <c r="CF16" s="37" t="s">
        <v>329</v>
      </c>
      <c r="CG16" s="37" t="s">
        <v>215</v>
      </c>
      <c r="CH16" s="37" t="s">
        <v>218</v>
      </c>
      <c r="CI16" s="37" t="s">
        <v>73</v>
      </c>
      <c r="CJ16" s="37" t="s">
        <v>223</v>
      </c>
      <c r="CK16" s="37" t="s">
        <v>144</v>
      </c>
      <c r="CL16" s="37" t="s">
        <v>65</v>
      </c>
      <c r="CM16" s="37"/>
      <c r="CN16" s="37" t="s">
        <v>144</v>
      </c>
      <c r="CO16" s="37"/>
      <c r="CP16" s="37" t="s">
        <v>73</v>
      </c>
      <c r="CQ16" s="37" t="s">
        <v>204</v>
      </c>
      <c r="CR16" s="37"/>
      <c r="CS16" s="37" t="s">
        <v>144</v>
      </c>
      <c r="CT16" s="37" t="s">
        <v>142</v>
      </c>
      <c r="CU16" s="39"/>
      <c r="CV16" s="37" t="s">
        <v>65</v>
      </c>
      <c r="CW16" s="37"/>
      <c r="CX16" s="37"/>
      <c r="CY16" s="37"/>
      <c r="CZ16" s="37"/>
      <c r="DH16" s="57"/>
    </row>
    <row r="17" spans="1:112" s="37" customFormat="1">
      <c r="A17" s="36">
        <v>16</v>
      </c>
      <c r="B17" s="36" t="s">
        <v>80</v>
      </c>
      <c r="C17" s="37">
        <v>764</v>
      </c>
      <c r="D17" s="37">
        <v>1420</v>
      </c>
      <c r="E17" s="37">
        <v>18</v>
      </c>
      <c r="F17" s="37">
        <v>0</v>
      </c>
      <c r="G17" s="37">
        <v>2670</v>
      </c>
      <c r="H17" s="37">
        <v>0</v>
      </c>
      <c r="I17" s="36">
        <f t="shared" si="0"/>
        <v>0</v>
      </c>
      <c r="J17" s="36">
        <f t="shared" si="1"/>
        <v>2670</v>
      </c>
      <c r="K17" s="36">
        <f t="shared" si="2"/>
        <v>2670</v>
      </c>
      <c r="L17" s="99">
        <v>0</v>
      </c>
      <c r="M17" s="99">
        <v>9.5357142857142865</v>
      </c>
      <c r="P17" s="71">
        <v>2.6109660574412533E-3</v>
      </c>
      <c r="Q17" s="108">
        <v>10</v>
      </c>
      <c r="R17" s="38">
        <v>0</v>
      </c>
      <c r="T17" s="38">
        <v>0</v>
      </c>
      <c r="U17" s="108"/>
      <c r="V17" s="37" t="s">
        <v>278</v>
      </c>
      <c r="W17" s="37" t="s">
        <v>73</v>
      </c>
      <c r="X17" s="37" t="s">
        <v>67</v>
      </c>
      <c r="AE17" s="37" t="s">
        <v>354</v>
      </c>
      <c r="AF17" s="37" t="s">
        <v>357</v>
      </c>
      <c r="AH17" s="37" t="s">
        <v>321</v>
      </c>
      <c r="AK17" s="37" t="s">
        <v>69</v>
      </c>
      <c r="AL17" s="37" t="s">
        <v>69</v>
      </c>
      <c r="AM17" s="37" t="s">
        <v>69</v>
      </c>
      <c r="AN17" s="37" t="s">
        <v>69</v>
      </c>
      <c r="AO17" s="37" t="s">
        <v>69</v>
      </c>
      <c r="AP17" s="37" t="s">
        <v>69</v>
      </c>
      <c r="AQ17" s="37" t="s">
        <v>69</v>
      </c>
      <c r="AT17" s="37" t="s">
        <v>70</v>
      </c>
      <c r="AU17" s="37" t="s">
        <v>71</v>
      </c>
      <c r="AV17" s="37" t="s">
        <v>70</v>
      </c>
      <c r="AW17" s="37" t="s">
        <v>71</v>
      </c>
      <c r="AX17" s="37" t="s">
        <v>70</v>
      </c>
      <c r="BD17" s="37" t="s">
        <v>280</v>
      </c>
      <c r="BK17" s="37" t="s">
        <v>280</v>
      </c>
      <c r="BM17" s="37" t="s">
        <v>280</v>
      </c>
      <c r="BY17" s="39"/>
      <c r="BZ17" s="37" t="s">
        <v>103</v>
      </c>
      <c r="CA17" s="37" t="s">
        <v>229</v>
      </c>
      <c r="CB17" s="37" t="s">
        <v>103</v>
      </c>
      <c r="CC17" s="37" t="s">
        <v>216</v>
      </c>
      <c r="CD17" s="37" t="s">
        <v>216</v>
      </c>
      <c r="CE17" s="37" t="s">
        <v>216</v>
      </c>
      <c r="CF17" s="37" t="s">
        <v>216</v>
      </c>
      <c r="CG17" s="37" t="s">
        <v>216</v>
      </c>
      <c r="CH17" s="37" t="s">
        <v>216</v>
      </c>
      <c r="CI17" s="37" t="s">
        <v>65</v>
      </c>
      <c r="CK17" s="37" t="s">
        <v>73</v>
      </c>
      <c r="CL17" s="37" t="s">
        <v>65</v>
      </c>
      <c r="CN17" s="37" t="s">
        <v>65</v>
      </c>
      <c r="CP17" s="37" t="s">
        <v>65</v>
      </c>
      <c r="CQ17" s="37" t="s">
        <v>204</v>
      </c>
      <c r="CS17" s="37" t="s">
        <v>73</v>
      </c>
      <c r="CT17" s="37" t="s">
        <v>142</v>
      </c>
      <c r="CU17" s="39"/>
      <c r="CV17" s="37" t="s">
        <v>73</v>
      </c>
      <c r="CW17" s="37" t="s">
        <v>150</v>
      </c>
      <c r="DH17" s="58"/>
    </row>
    <row r="18" spans="1:112" s="37" customFormat="1">
      <c r="A18" s="36">
        <v>17</v>
      </c>
      <c r="B18" s="36" t="s">
        <v>80</v>
      </c>
      <c r="C18" s="37">
        <v>968</v>
      </c>
      <c r="D18" s="37">
        <v>720</v>
      </c>
      <c r="E18" s="37">
        <v>74</v>
      </c>
      <c r="F18" s="37">
        <v>687.5</v>
      </c>
      <c r="G18" s="37">
        <v>3170</v>
      </c>
      <c r="H18" s="37">
        <v>0</v>
      </c>
      <c r="I18" s="36">
        <f t="shared" si="0"/>
        <v>687.5</v>
      </c>
      <c r="J18" s="36">
        <f t="shared" si="1"/>
        <v>3170</v>
      </c>
      <c r="K18" s="36">
        <f t="shared" si="2"/>
        <v>3857.5</v>
      </c>
      <c r="L18" s="99">
        <v>2.5</v>
      </c>
      <c r="M18" s="99">
        <v>11.527272727272727</v>
      </c>
      <c r="O18" s="37">
        <v>1320</v>
      </c>
      <c r="P18" s="71">
        <v>0.19333333333333333</v>
      </c>
      <c r="Q18" s="108"/>
      <c r="R18" s="40">
        <v>1.3698630136986301E-2</v>
      </c>
      <c r="S18" s="37">
        <v>2</v>
      </c>
      <c r="T18" s="40">
        <v>0.43939393939393939</v>
      </c>
      <c r="U18" s="108">
        <f>((24+15*5+48)/29)*30</f>
        <v>152.06896551724137</v>
      </c>
      <c r="V18" s="37" t="s">
        <v>278</v>
      </c>
      <c r="W18" s="37" t="s">
        <v>73</v>
      </c>
      <c r="X18" s="37" t="s">
        <v>70</v>
      </c>
      <c r="Y18" s="37" t="s">
        <v>66</v>
      </c>
      <c r="Z18" s="37" t="s">
        <v>68</v>
      </c>
      <c r="AE18" s="37" t="s">
        <v>354</v>
      </c>
      <c r="AF18" s="37" t="s">
        <v>359</v>
      </c>
      <c r="AH18" s="37" t="s">
        <v>321</v>
      </c>
      <c r="AK18" s="37" t="s">
        <v>69</v>
      </c>
      <c r="AL18" s="37" t="s">
        <v>69</v>
      </c>
      <c r="AM18" s="37" t="s">
        <v>69</v>
      </c>
      <c r="AO18" s="37" t="s">
        <v>69</v>
      </c>
      <c r="AT18" s="37" t="s">
        <v>70</v>
      </c>
      <c r="AU18" s="37" t="s">
        <v>71</v>
      </c>
      <c r="AV18" s="37" t="s">
        <v>66</v>
      </c>
      <c r="AW18" s="37" t="s">
        <v>71</v>
      </c>
      <c r="AX18" s="37" t="s">
        <v>67</v>
      </c>
      <c r="BD18" s="37" t="s">
        <v>280</v>
      </c>
      <c r="BE18" s="37" t="s">
        <v>280</v>
      </c>
      <c r="BG18" s="37" t="s">
        <v>280</v>
      </c>
      <c r="BI18" s="37" t="s">
        <v>280</v>
      </c>
      <c r="BM18" s="37" t="s">
        <v>280</v>
      </c>
      <c r="BN18" s="37" t="s">
        <v>280</v>
      </c>
      <c r="BY18" s="39"/>
      <c r="BZ18" s="37" t="s">
        <v>103</v>
      </c>
      <c r="CA18" s="37" t="s">
        <v>103</v>
      </c>
      <c r="CB18" s="37" t="s">
        <v>230</v>
      </c>
      <c r="CC18" s="37" t="s">
        <v>217</v>
      </c>
      <c r="CD18" s="37" t="s">
        <v>217</v>
      </c>
      <c r="CE18" s="37" t="s">
        <v>217</v>
      </c>
      <c r="CF18" s="37" t="s">
        <v>217</v>
      </c>
      <c r="CG18" s="37" t="s">
        <v>216</v>
      </c>
      <c r="CH18" s="37" t="s">
        <v>216</v>
      </c>
      <c r="CI18" s="37" t="s">
        <v>65</v>
      </c>
      <c r="CK18" s="37" t="s">
        <v>73</v>
      </c>
      <c r="CL18" s="37" t="s">
        <v>65</v>
      </c>
      <c r="CN18" s="37" t="s">
        <v>65</v>
      </c>
      <c r="CP18" s="37" t="s">
        <v>73</v>
      </c>
      <c r="CQ18" s="37" t="s">
        <v>205</v>
      </c>
      <c r="CS18" s="37" t="s">
        <v>65</v>
      </c>
      <c r="CT18" s="37" t="s">
        <v>142</v>
      </c>
      <c r="CU18" s="39"/>
      <c r="CV18" s="37" t="s">
        <v>73</v>
      </c>
      <c r="CW18" s="37" t="s">
        <v>188</v>
      </c>
      <c r="CX18" s="37" t="s">
        <v>189</v>
      </c>
      <c r="CY18" s="37" t="s">
        <v>190</v>
      </c>
      <c r="DH18" s="58"/>
    </row>
    <row r="19" spans="1:112" s="37" customFormat="1">
      <c r="A19" s="36">
        <v>18</v>
      </c>
      <c r="B19" s="36" t="s">
        <v>80</v>
      </c>
      <c r="D19" s="37">
        <v>10</v>
      </c>
      <c r="F19" s="37">
        <v>0</v>
      </c>
      <c r="G19" s="37">
        <v>0</v>
      </c>
      <c r="H19" s="37">
        <v>112.5</v>
      </c>
      <c r="I19" s="36">
        <f t="shared" si="0"/>
        <v>0</v>
      </c>
      <c r="J19" s="36">
        <f t="shared" si="1"/>
        <v>112.5</v>
      </c>
      <c r="K19" s="36">
        <f t="shared" si="2"/>
        <v>112.5</v>
      </c>
      <c r="L19" s="99">
        <v>0</v>
      </c>
      <c r="M19" s="99">
        <v>0.43103448275862066</v>
      </c>
      <c r="P19" s="71">
        <v>0</v>
      </c>
      <c r="Q19" s="108"/>
      <c r="R19" s="40">
        <v>0</v>
      </c>
      <c r="T19" s="40">
        <v>0</v>
      </c>
      <c r="U19" s="108"/>
      <c r="V19" s="37" t="s">
        <v>276</v>
      </c>
      <c r="W19" s="37" t="s">
        <v>65</v>
      </c>
      <c r="AE19" s="37" t="s">
        <v>312</v>
      </c>
      <c r="AF19" s="37" t="s">
        <v>357</v>
      </c>
      <c r="AG19" s="37" t="s">
        <v>266</v>
      </c>
      <c r="AH19" s="37" t="s">
        <v>323</v>
      </c>
      <c r="BQ19" s="37" t="s">
        <v>66</v>
      </c>
      <c r="BR19" s="37" t="s">
        <v>67</v>
      </c>
      <c r="BX19" s="37" t="s">
        <v>77</v>
      </c>
      <c r="BY19" s="39"/>
      <c r="CB19" s="37" t="s">
        <v>103</v>
      </c>
      <c r="CC19" s="37" t="s">
        <v>216</v>
      </c>
      <c r="CD19" s="37" t="s">
        <v>217</v>
      </c>
      <c r="CE19" s="37" t="s">
        <v>227</v>
      </c>
      <c r="CF19" s="37" t="s">
        <v>219</v>
      </c>
      <c r="CG19" s="37" t="s">
        <v>215</v>
      </c>
      <c r="CH19" s="37" t="s">
        <v>216</v>
      </c>
      <c r="CI19" s="37" t="s">
        <v>65</v>
      </c>
      <c r="CK19" s="37" t="s">
        <v>73</v>
      </c>
      <c r="CL19" s="37" t="s">
        <v>65</v>
      </c>
      <c r="CN19" s="37" t="s">
        <v>65</v>
      </c>
      <c r="CP19" s="37" t="s">
        <v>65</v>
      </c>
      <c r="CQ19" s="37" t="s">
        <v>205</v>
      </c>
      <c r="CR19" s="37" t="s">
        <v>211</v>
      </c>
      <c r="CS19" s="37" t="s">
        <v>65</v>
      </c>
      <c r="CT19" s="37" t="s">
        <v>142</v>
      </c>
      <c r="CU19" s="39"/>
      <c r="CV19" s="37" t="s">
        <v>65</v>
      </c>
      <c r="DH19" s="58"/>
    </row>
    <row r="20" spans="1:112" s="37" customFormat="1">
      <c r="A20" s="36">
        <v>19</v>
      </c>
      <c r="B20" s="36" t="s">
        <v>80</v>
      </c>
      <c r="C20" s="37">
        <v>428</v>
      </c>
      <c r="D20" s="37">
        <v>90</v>
      </c>
      <c r="F20" s="37">
        <v>0</v>
      </c>
      <c r="G20" s="37">
        <v>0</v>
      </c>
      <c r="H20" s="37">
        <v>0</v>
      </c>
      <c r="I20" s="36">
        <f t="shared" si="0"/>
        <v>0</v>
      </c>
      <c r="J20" s="36">
        <f t="shared" si="1"/>
        <v>0</v>
      </c>
      <c r="K20" s="36">
        <f t="shared" si="2"/>
        <v>0</v>
      </c>
      <c r="L20" s="99">
        <v>0</v>
      </c>
      <c r="M20" s="99">
        <v>0</v>
      </c>
      <c r="P20" s="71">
        <v>3.1674208144796379E-2</v>
      </c>
      <c r="Q20" s="108"/>
      <c r="R20" s="38">
        <v>0</v>
      </c>
      <c r="T20" s="38">
        <v>0</v>
      </c>
      <c r="U20" s="108"/>
      <c r="V20" s="37" t="s">
        <v>278</v>
      </c>
      <c r="W20" s="37" t="s">
        <v>65</v>
      </c>
      <c r="X20" s="37" t="s">
        <v>66</v>
      </c>
      <c r="Y20" s="37" t="s">
        <v>67</v>
      </c>
      <c r="AE20" s="37" t="s">
        <v>354</v>
      </c>
      <c r="AF20" s="37" t="s">
        <v>357</v>
      </c>
      <c r="AH20" s="37" t="s">
        <v>321</v>
      </c>
      <c r="AK20" s="37" t="s">
        <v>69</v>
      </c>
      <c r="AM20" s="37" t="s">
        <v>69</v>
      </c>
      <c r="AN20" s="37" t="s">
        <v>69</v>
      </c>
      <c r="AO20" s="37" t="s">
        <v>69</v>
      </c>
      <c r="AP20" s="37" t="s">
        <v>69</v>
      </c>
      <c r="AQ20" s="37" t="s">
        <v>69</v>
      </c>
      <c r="AT20" s="37" t="s">
        <v>70</v>
      </c>
      <c r="AU20" s="37" t="s">
        <v>71</v>
      </c>
      <c r="AV20" s="37" t="s">
        <v>70</v>
      </c>
      <c r="AW20" s="37" t="s">
        <v>71</v>
      </c>
      <c r="AX20" s="37" t="s">
        <v>70</v>
      </c>
      <c r="BD20" s="37" t="s">
        <v>280</v>
      </c>
      <c r="BE20" s="37" t="s">
        <v>280</v>
      </c>
      <c r="BK20" s="37" t="s">
        <v>280</v>
      </c>
      <c r="BY20" s="39"/>
      <c r="CC20" s="37" t="s">
        <v>217</v>
      </c>
      <c r="CD20" s="37" t="s">
        <v>217</v>
      </c>
      <c r="CE20" s="37" t="s">
        <v>217</v>
      </c>
      <c r="CF20" s="37" t="s">
        <v>217</v>
      </c>
      <c r="CG20" s="37" t="s">
        <v>217</v>
      </c>
      <c r="CH20" s="37" t="s">
        <v>216</v>
      </c>
      <c r="CI20" s="37" t="s">
        <v>65</v>
      </c>
      <c r="CK20" s="37" t="s">
        <v>73</v>
      </c>
      <c r="CL20" s="37" t="s">
        <v>65</v>
      </c>
      <c r="CN20" s="37" t="s">
        <v>73</v>
      </c>
      <c r="CP20" s="37" t="s">
        <v>73</v>
      </c>
      <c r="CQ20" s="37" t="s">
        <v>205</v>
      </c>
      <c r="CS20" s="37" t="s">
        <v>65</v>
      </c>
      <c r="CT20" s="37" t="s">
        <v>143</v>
      </c>
      <c r="CU20" s="39"/>
      <c r="CV20" s="37" t="s">
        <v>73</v>
      </c>
      <c r="DH20" s="58"/>
    </row>
    <row r="21" spans="1:112" s="37" customFormat="1">
      <c r="A21" s="36">
        <v>20</v>
      </c>
      <c r="B21" s="36" t="s">
        <v>80</v>
      </c>
      <c r="C21" s="41">
        <v>2068</v>
      </c>
      <c r="D21" s="41">
        <v>2500</v>
      </c>
      <c r="E21" s="41">
        <v>84</v>
      </c>
      <c r="F21" s="41">
        <v>3600</v>
      </c>
      <c r="G21" s="41">
        <v>2220</v>
      </c>
      <c r="H21" s="41">
        <v>100</v>
      </c>
      <c r="I21" s="36">
        <f t="shared" si="0"/>
        <v>3600</v>
      </c>
      <c r="J21" s="36">
        <f t="shared" si="1"/>
        <v>2320</v>
      </c>
      <c r="K21" s="36">
        <f t="shared" si="2"/>
        <v>5920</v>
      </c>
      <c r="L21" s="99">
        <v>14.173228346456693</v>
      </c>
      <c r="M21" s="99">
        <v>9.1338582677165352</v>
      </c>
      <c r="N21" s="41">
        <v>355</v>
      </c>
      <c r="O21" s="41"/>
      <c r="P21" s="72">
        <v>3.9033457249070633E-2</v>
      </c>
      <c r="Q21" s="107">
        <f>(15+14*20+13*12+12*6+11+20)/(1+20+12+6+1+2)</f>
        <v>13.19047619047619</v>
      </c>
      <c r="R21" s="40">
        <v>0</v>
      </c>
      <c r="S21" s="41"/>
      <c r="T21" s="40">
        <v>0.19230769230769232</v>
      </c>
      <c r="U21" s="107">
        <f>((24+9+2)/10)*30</f>
        <v>105</v>
      </c>
      <c r="V21" s="37" t="s">
        <v>278</v>
      </c>
      <c r="W21" s="37" t="s">
        <v>73</v>
      </c>
      <c r="X21" s="37" t="s">
        <v>70</v>
      </c>
      <c r="Y21" s="41" t="s">
        <v>66</v>
      </c>
      <c r="Z21" s="41"/>
      <c r="AA21" s="41"/>
      <c r="AB21" s="41"/>
      <c r="AC21" s="41"/>
      <c r="AE21" s="37" t="s">
        <v>354</v>
      </c>
      <c r="AF21" s="37" t="s">
        <v>358</v>
      </c>
      <c r="AH21" s="37" t="s">
        <v>321</v>
      </c>
      <c r="AJ21" s="41"/>
      <c r="AK21" s="37" t="s">
        <v>69</v>
      </c>
      <c r="AL21" s="41"/>
      <c r="AM21" s="37" t="s">
        <v>69</v>
      </c>
      <c r="AN21" s="37" t="s">
        <v>69</v>
      </c>
      <c r="AO21" s="37" t="s">
        <v>69</v>
      </c>
      <c r="AP21" s="41"/>
      <c r="AQ21" s="41"/>
      <c r="AR21" s="41"/>
      <c r="AS21" s="41"/>
      <c r="AT21" s="37" t="s">
        <v>70</v>
      </c>
      <c r="AU21" s="37" t="s">
        <v>71</v>
      </c>
      <c r="AV21" s="37" t="s">
        <v>66</v>
      </c>
      <c r="AW21" s="37" t="s">
        <v>71</v>
      </c>
      <c r="AX21" s="37" t="s">
        <v>67</v>
      </c>
      <c r="AY21" s="41"/>
      <c r="AZ21" s="41"/>
      <c r="BA21" s="41"/>
      <c r="BB21" s="41"/>
      <c r="BD21" s="37" t="s">
        <v>280</v>
      </c>
      <c r="BE21" s="41"/>
      <c r="BF21" s="37" t="s">
        <v>280</v>
      </c>
      <c r="BG21" s="41"/>
      <c r="BH21" s="41"/>
      <c r="BI21" s="41"/>
      <c r="BJ21" s="41"/>
      <c r="BK21" s="37" t="s">
        <v>280</v>
      </c>
      <c r="BL21" s="41"/>
      <c r="BM21" s="41"/>
      <c r="BN21" s="41"/>
      <c r="BO21" s="41"/>
      <c r="BP21" s="41"/>
      <c r="BU21" s="41"/>
      <c r="BV21" s="41"/>
      <c r="BW21" s="41"/>
      <c r="BY21" s="42"/>
      <c r="BZ21" s="37" t="s">
        <v>230</v>
      </c>
      <c r="CA21" s="37" t="s">
        <v>90</v>
      </c>
      <c r="CB21" s="37" t="s">
        <v>230</v>
      </c>
      <c r="CC21" s="37" t="s">
        <v>219</v>
      </c>
      <c r="CD21" s="37" t="s">
        <v>219</v>
      </c>
      <c r="CE21" s="37" t="s">
        <v>219</v>
      </c>
      <c r="CF21" s="37" t="s">
        <v>216</v>
      </c>
      <c r="CG21" s="37" t="s">
        <v>217</v>
      </c>
      <c r="CH21" s="37" t="s">
        <v>216</v>
      </c>
      <c r="CI21" s="37" t="s">
        <v>65</v>
      </c>
      <c r="CK21" s="37" t="s">
        <v>73</v>
      </c>
      <c r="CL21" s="37" t="s">
        <v>65</v>
      </c>
      <c r="CN21" s="37" t="s">
        <v>65</v>
      </c>
      <c r="CP21" s="37" t="s">
        <v>65</v>
      </c>
      <c r="CQ21" s="37" t="s">
        <v>205</v>
      </c>
      <c r="CS21" s="37" t="s">
        <v>65</v>
      </c>
      <c r="CT21" s="37" t="s">
        <v>142</v>
      </c>
      <c r="CU21" s="39"/>
      <c r="CV21" s="37" t="s">
        <v>73</v>
      </c>
      <c r="CW21" s="37" t="s">
        <v>195</v>
      </c>
      <c r="CX21" s="37" t="s">
        <v>196</v>
      </c>
      <c r="CY21" s="37" t="s">
        <v>197</v>
      </c>
      <c r="DH21" s="58"/>
    </row>
    <row r="22" spans="1:112" s="37" customFormat="1" ht="56.25">
      <c r="A22" s="36">
        <v>21</v>
      </c>
      <c r="B22" s="36" t="s">
        <v>80</v>
      </c>
      <c r="C22" s="37">
        <v>220</v>
      </c>
      <c r="D22" s="37">
        <v>10</v>
      </c>
      <c r="F22" s="37">
        <v>0</v>
      </c>
      <c r="G22" s="37">
        <v>0</v>
      </c>
      <c r="H22" s="37">
        <v>587.5</v>
      </c>
      <c r="I22" s="36">
        <f t="shared" si="0"/>
        <v>0</v>
      </c>
      <c r="J22" s="36">
        <f t="shared" si="1"/>
        <v>587.5</v>
      </c>
      <c r="K22" s="36">
        <f t="shared" si="2"/>
        <v>587.5</v>
      </c>
      <c r="L22" s="99">
        <v>0</v>
      </c>
      <c r="M22" s="99">
        <v>2.5</v>
      </c>
      <c r="P22" s="73">
        <v>9.0090090090090089E-3</v>
      </c>
      <c r="Q22" s="108"/>
      <c r="R22" s="66">
        <v>0</v>
      </c>
      <c r="S22" s="36"/>
      <c r="T22" s="40">
        <v>0</v>
      </c>
      <c r="U22" s="118"/>
      <c r="V22" s="37" t="s">
        <v>276</v>
      </c>
      <c r="W22" s="99" t="s">
        <v>73</v>
      </c>
      <c r="X22" s="37" t="s">
        <v>66</v>
      </c>
      <c r="Y22" s="37" t="s">
        <v>70</v>
      </c>
      <c r="Z22" s="43"/>
      <c r="AB22" s="36"/>
      <c r="AD22" s="43"/>
      <c r="AE22" s="37" t="s">
        <v>354</v>
      </c>
      <c r="AF22" s="37" t="s">
        <v>357</v>
      </c>
      <c r="AH22" s="37" t="s">
        <v>321</v>
      </c>
      <c r="AJ22" s="37" t="s">
        <v>69</v>
      </c>
      <c r="AL22" s="37" t="s">
        <v>69</v>
      </c>
      <c r="AM22" s="37" t="s">
        <v>69</v>
      </c>
      <c r="AN22" s="37" t="s">
        <v>69</v>
      </c>
      <c r="AS22" s="37" t="s">
        <v>121</v>
      </c>
      <c r="AT22" s="37" t="s">
        <v>70</v>
      </c>
      <c r="AU22" s="37" t="s">
        <v>71</v>
      </c>
      <c r="AV22" s="37" t="s">
        <v>70</v>
      </c>
      <c r="AW22" s="37" t="s">
        <v>71</v>
      </c>
      <c r="AX22" s="37" t="s">
        <v>70</v>
      </c>
      <c r="BD22" s="37" t="s">
        <v>69</v>
      </c>
      <c r="BE22" s="37" t="s">
        <v>69</v>
      </c>
      <c r="BI22" s="37" t="s">
        <v>69</v>
      </c>
      <c r="BM22" s="37" t="s">
        <v>69</v>
      </c>
      <c r="BY22" s="39" t="s">
        <v>337</v>
      </c>
      <c r="BZ22" s="37" t="s">
        <v>303</v>
      </c>
      <c r="CB22" s="37" t="s">
        <v>303</v>
      </c>
      <c r="CC22" s="37" t="s">
        <v>218</v>
      </c>
      <c r="CD22" s="37" t="s">
        <v>217</v>
      </c>
      <c r="CE22" s="37" t="s">
        <v>227</v>
      </c>
      <c r="CF22" s="37" t="s">
        <v>218</v>
      </c>
      <c r="CG22" s="37" t="s">
        <v>216</v>
      </c>
      <c r="CH22" s="37" t="s">
        <v>216</v>
      </c>
      <c r="CI22" s="37" t="s">
        <v>65</v>
      </c>
      <c r="CK22" s="39" t="s">
        <v>65</v>
      </c>
      <c r="CL22" s="39"/>
      <c r="CM22" s="39"/>
      <c r="CN22" s="37" t="s">
        <v>65</v>
      </c>
      <c r="CO22" s="39"/>
      <c r="CQ22" s="37" t="s">
        <v>205</v>
      </c>
      <c r="CR22" s="37" t="s">
        <v>122</v>
      </c>
      <c r="CS22" s="37" t="s">
        <v>73</v>
      </c>
      <c r="CT22" s="37" t="s">
        <v>142</v>
      </c>
      <c r="CZ22" s="39"/>
      <c r="DB22" s="39"/>
      <c r="DE22" s="39"/>
      <c r="DH22" s="58"/>
    </row>
    <row r="23" spans="1:112" s="37" customFormat="1">
      <c r="A23" s="36">
        <v>22</v>
      </c>
      <c r="B23" s="36" t="s">
        <v>80</v>
      </c>
      <c r="C23" s="41">
        <v>594</v>
      </c>
      <c r="D23" s="41">
        <v>40</v>
      </c>
      <c r="E23" s="41">
        <v>2</v>
      </c>
      <c r="F23" s="41">
        <v>0</v>
      </c>
      <c r="G23" s="41">
        <v>0</v>
      </c>
      <c r="H23" s="41">
        <v>2300</v>
      </c>
      <c r="I23" s="36">
        <f t="shared" si="0"/>
        <v>0</v>
      </c>
      <c r="J23" s="36">
        <f t="shared" si="1"/>
        <v>2300</v>
      </c>
      <c r="K23" s="36">
        <f t="shared" si="2"/>
        <v>2300</v>
      </c>
      <c r="L23" s="99">
        <v>0</v>
      </c>
      <c r="M23" s="99">
        <v>9.8290598290598297</v>
      </c>
      <c r="N23" s="41">
        <v>595</v>
      </c>
      <c r="O23" s="41"/>
      <c r="P23" s="72">
        <v>5.1118210862619806E-2</v>
      </c>
      <c r="Q23" s="107"/>
      <c r="R23" s="38">
        <v>0</v>
      </c>
      <c r="S23" s="41"/>
      <c r="T23" s="38">
        <v>0.8</v>
      </c>
      <c r="U23" s="107"/>
      <c r="V23" s="37" t="s">
        <v>278</v>
      </c>
      <c r="W23" s="37" t="s">
        <v>73</v>
      </c>
      <c r="X23" s="37" t="s">
        <v>70</v>
      </c>
      <c r="Y23" s="41" t="s">
        <v>66</v>
      </c>
      <c r="Z23" s="41"/>
      <c r="AA23" s="41"/>
      <c r="AB23" s="41"/>
      <c r="AC23" s="41"/>
      <c r="AE23" s="37" t="s">
        <v>354</v>
      </c>
      <c r="AF23" s="37" t="s">
        <v>357</v>
      </c>
      <c r="AH23" s="37" t="s">
        <v>321</v>
      </c>
      <c r="AJ23" s="37" t="s">
        <v>69</v>
      </c>
      <c r="AK23" s="41"/>
      <c r="AL23" s="37" t="s">
        <v>69</v>
      </c>
      <c r="AM23" s="37" t="s">
        <v>69</v>
      </c>
      <c r="AN23" s="37" t="s">
        <v>69</v>
      </c>
      <c r="AO23" s="37" t="s">
        <v>69</v>
      </c>
      <c r="AP23" s="37" t="s">
        <v>69</v>
      </c>
      <c r="AQ23" s="37" t="s">
        <v>69</v>
      </c>
      <c r="AR23" s="41"/>
      <c r="AS23" s="41"/>
      <c r="AT23" s="37" t="s">
        <v>70</v>
      </c>
      <c r="AU23" s="37" t="s">
        <v>74</v>
      </c>
      <c r="AV23" s="37" t="s">
        <v>70</v>
      </c>
      <c r="AW23" s="37" t="s">
        <v>74</v>
      </c>
      <c r="AX23" s="37" t="s">
        <v>70</v>
      </c>
      <c r="AY23" s="41"/>
      <c r="AZ23" s="41"/>
      <c r="BA23" s="41"/>
      <c r="BB23" s="41"/>
      <c r="BD23" s="37" t="s">
        <v>280</v>
      </c>
      <c r="BE23" s="41"/>
      <c r="BF23" s="41"/>
      <c r="BG23" s="41"/>
      <c r="BH23" s="37" t="s">
        <v>280</v>
      </c>
      <c r="BI23" s="41"/>
      <c r="BJ23" s="41"/>
      <c r="BK23" s="41"/>
      <c r="BL23" s="41"/>
      <c r="BM23" s="41"/>
      <c r="BN23" s="41"/>
      <c r="BO23" s="41"/>
      <c r="BP23" s="41"/>
      <c r="BU23" s="41"/>
      <c r="BV23" s="41"/>
      <c r="BW23" s="41"/>
      <c r="BY23" s="42"/>
      <c r="BZ23" s="37" t="s">
        <v>90</v>
      </c>
      <c r="CA23" s="37" t="s">
        <v>244</v>
      </c>
      <c r="CB23" s="37" t="s">
        <v>245</v>
      </c>
      <c r="CC23" s="37" t="s">
        <v>217</v>
      </c>
      <c r="CD23" s="37" t="s">
        <v>217</v>
      </c>
      <c r="CE23" s="37" t="s">
        <v>219</v>
      </c>
      <c r="CF23" s="37" t="s">
        <v>217</v>
      </c>
      <c r="CG23" s="37" t="s">
        <v>217</v>
      </c>
      <c r="CH23" s="37" t="s">
        <v>216</v>
      </c>
      <c r="CI23" s="37" t="s">
        <v>65</v>
      </c>
      <c r="CK23" s="37" t="s">
        <v>65</v>
      </c>
      <c r="CN23" s="37" t="s">
        <v>65</v>
      </c>
      <c r="CP23" s="37" t="s">
        <v>73</v>
      </c>
      <c r="CQ23" s="37" t="s">
        <v>205</v>
      </c>
      <c r="CS23" s="37" t="s">
        <v>65</v>
      </c>
      <c r="CT23" s="37" t="s">
        <v>144</v>
      </c>
      <c r="CU23" s="39"/>
      <c r="CV23" s="37" t="s">
        <v>73</v>
      </c>
      <c r="CW23" s="37" t="s">
        <v>175</v>
      </c>
      <c r="CY23" s="37" t="s">
        <v>176</v>
      </c>
      <c r="DH23" s="58"/>
    </row>
    <row r="24" spans="1:112" s="37" customFormat="1">
      <c r="A24" s="36">
        <v>23</v>
      </c>
      <c r="B24" s="36" t="s">
        <v>80</v>
      </c>
      <c r="C24" s="37">
        <v>114</v>
      </c>
      <c r="F24" s="37">
        <v>0</v>
      </c>
      <c r="G24" s="37">
        <v>0</v>
      </c>
      <c r="H24" s="37">
        <v>2000</v>
      </c>
      <c r="I24" s="36">
        <f t="shared" si="0"/>
        <v>0</v>
      </c>
      <c r="J24" s="36">
        <f t="shared" si="1"/>
        <v>2000</v>
      </c>
      <c r="K24" s="36">
        <f t="shared" si="2"/>
        <v>2000</v>
      </c>
      <c r="L24" s="99">
        <v>0</v>
      </c>
      <c r="M24" s="99">
        <v>8.6206896551724146</v>
      </c>
      <c r="P24" s="73">
        <v>0</v>
      </c>
      <c r="Q24" s="108"/>
      <c r="R24" s="66">
        <v>0</v>
      </c>
      <c r="S24" s="36"/>
      <c r="T24" s="40">
        <v>0</v>
      </c>
      <c r="U24" s="118"/>
      <c r="V24" s="37" t="s">
        <v>276</v>
      </c>
      <c r="W24" s="99" t="s">
        <v>65</v>
      </c>
      <c r="Z24" s="43"/>
      <c r="AB24" s="36"/>
      <c r="AD24" s="36"/>
      <c r="AE24" s="37" t="s">
        <v>355</v>
      </c>
      <c r="AF24" s="37" t="s">
        <v>359</v>
      </c>
      <c r="AH24" s="37" t="s">
        <v>323</v>
      </c>
      <c r="BQ24" s="37" t="s">
        <v>66</v>
      </c>
      <c r="BR24" s="37" t="s">
        <v>66</v>
      </c>
      <c r="BS24" s="37" t="s">
        <v>72</v>
      </c>
      <c r="BY24" s="37" t="s">
        <v>116</v>
      </c>
      <c r="BZ24" s="37" t="s">
        <v>91</v>
      </c>
      <c r="CC24" s="37" t="s">
        <v>218</v>
      </c>
      <c r="CD24" s="37" t="s">
        <v>218</v>
      </c>
      <c r="CE24" s="37" t="s">
        <v>227</v>
      </c>
      <c r="CF24" s="37" t="s">
        <v>329</v>
      </c>
      <c r="CG24" s="37" t="s">
        <v>215</v>
      </c>
      <c r="CH24" s="37" t="s">
        <v>216</v>
      </c>
      <c r="CI24" s="37" t="s">
        <v>65</v>
      </c>
      <c r="CK24" s="39" t="s">
        <v>65</v>
      </c>
      <c r="CL24" s="39" t="s">
        <v>65</v>
      </c>
      <c r="CM24" s="39"/>
      <c r="CN24" s="37" t="s">
        <v>65</v>
      </c>
      <c r="CO24" s="39"/>
      <c r="CP24" s="37" t="s">
        <v>65</v>
      </c>
      <c r="CQ24" s="37" t="s">
        <v>204</v>
      </c>
      <c r="CS24" s="37" t="s">
        <v>65</v>
      </c>
      <c r="CT24" s="37" t="s">
        <v>144</v>
      </c>
      <c r="CZ24" s="39"/>
      <c r="DB24" s="39"/>
      <c r="DH24" s="58"/>
    </row>
    <row r="25" spans="1:112" s="37" customFormat="1" ht="56.25">
      <c r="A25" s="36">
        <v>24</v>
      </c>
      <c r="B25" s="36" t="s">
        <v>80</v>
      </c>
      <c r="C25" s="37">
        <v>13</v>
      </c>
      <c r="E25" s="37">
        <v>2</v>
      </c>
      <c r="F25" s="37">
        <v>0</v>
      </c>
      <c r="G25" s="37">
        <v>60</v>
      </c>
      <c r="H25" s="37">
        <v>0</v>
      </c>
      <c r="I25" s="36">
        <f t="shared" si="0"/>
        <v>0</v>
      </c>
      <c r="J25" s="36">
        <f t="shared" si="1"/>
        <v>60</v>
      </c>
      <c r="K25" s="36">
        <f t="shared" si="2"/>
        <v>60</v>
      </c>
      <c r="L25" s="99">
        <v>0</v>
      </c>
      <c r="M25" s="99">
        <v>0.2608695652173913</v>
      </c>
      <c r="P25" s="73">
        <v>0</v>
      </c>
      <c r="Q25" s="108"/>
      <c r="R25" s="66">
        <v>0</v>
      </c>
      <c r="S25" s="36"/>
      <c r="T25" s="40">
        <v>0</v>
      </c>
      <c r="U25" s="118"/>
      <c r="V25" s="37" t="s">
        <v>276</v>
      </c>
      <c r="W25" s="99" t="s">
        <v>65</v>
      </c>
      <c r="X25" s="37" t="s">
        <v>71</v>
      </c>
      <c r="Z25" s="43"/>
      <c r="AB25" s="36"/>
      <c r="AD25" s="36" t="s">
        <v>119</v>
      </c>
      <c r="AH25" s="37" t="s">
        <v>323</v>
      </c>
      <c r="BQ25" s="37" t="s">
        <v>66</v>
      </c>
      <c r="BR25" s="37" t="s">
        <v>70</v>
      </c>
      <c r="BS25" s="37" t="s">
        <v>66</v>
      </c>
      <c r="BT25" s="37" t="s">
        <v>67</v>
      </c>
      <c r="BU25" s="37" t="s">
        <v>71</v>
      </c>
      <c r="BX25" s="37" t="s">
        <v>77</v>
      </c>
      <c r="BY25" s="39" t="s">
        <v>338</v>
      </c>
      <c r="BZ25" s="37" t="s">
        <v>91</v>
      </c>
      <c r="CA25" s="37" t="s">
        <v>91</v>
      </c>
      <c r="CC25" s="37" t="s">
        <v>217</v>
      </c>
      <c r="CD25" s="37" t="s">
        <v>217</v>
      </c>
      <c r="CE25" s="37" t="s">
        <v>217</v>
      </c>
      <c r="CF25" s="37" t="s">
        <v>329</v>
      </c>
      <c r="CG25" s="37" t="s">
        <v>215</v>
      </c>
      <c r="CH25" s="37" t="s">
        <v>216</v>
      </c>
      <c r="CI25" s="37" t="s">
        <v>65</v>
      </c>
      <c r="CK25" s="39" t="s">
        <v>65</v>
      </c>
      <c r="CL25" s="39" t="s">
        <v>65</v>
      </c>
      <c r="CM25" s="39"/>
      <c r="CN25" s="37" t="s">
        <v>65</v>
      </c>
      <c r="CO25" s="39"/>
      <c r="CP25" s="37" t="s">
        <v>65</v>
      </c>
      <c r="CQ25" s="37" t="s">
        <v>204</v>
      </c>
      <c r="CS25" s="37" t="s">
        <v>65</v>
      </c>
      <c r="CT25" s="37" t="s">
        <v>144</v>
      </c>
      <c r="CZ25" s="39"/>
      <c r="DB25" s="39"/>
      <c r="DH25" s="58"/>
    </row>
    <row r="26" spans="1:112" s="37" customFormat="1" ht="56.25">
      <c r="A26" s="36">
        <v>25</v>
      </c>
      <c r="B26" s="36" t="s">
        <v>80</v>
      </c>
      <c r="C26" s="37">
        <v>1096</v>
      </c>
      <c r="D26" s="37">
        <v>630</v>
      </c>
      <c r="E26" s="37">
        <v>312</v>
      </c>
      <c r="F26" s="37">
        <v>4087.5</v>
      </c>
      <c r="G26" s="37">
        <v>0</v>
      </c>
      <c r="H26" s="37">
        <v>2462.5</v>
      </c>
      <c r="I26" s="36">
        <f t="shared" si="0"/>
        <v>4087.5</v>
      </c>
      <c r="J26" s="36">
        <f t="shared" si="1"/>
        <v>2462.5</v>
      </c>
      <c r="K26" s="36">
        <f t="shared" si="2"/>
        <v>6550</v>
      </c>
      <c r="L26" s="99">
        <v>19.28066037735849</v>
      </c>
      <c r="M26" s="99">
        <v>11.615566037735849</v>
      </c>
      <c r="N26" s="37">
        <v>45</v>
      </c>
      <c r="P26" s="73">
        <v>4.3630017452006981E-2</v>
      </c>
      <c r="Q26" s="108">
        <v>11.56</v>
      </c>
      <c r="R26" s="66">
        <v>0</v>
      </c>
      <c r="S26" s="36"/>
      <c r="T26" s="40">
        <v>3.7037037037037035E-2</v>
      </c>
      <c r="U26" s="118">
        <v>110.33333333333333</v>
      </c>
      <c r="V26" s="37" t="s">
        <v>278</v>
      </c>
      <c r="W26" s="99" t="s">
        <v>73</v>
      </c>
      <c r="X26" s="37" t="s">
        <v>70</v>
      </c>
      <c r="Y26" s="37" t="s">
        <v>66</v>
      </c>
      <c r="Z26" s="43"/>
      <c r="AB26" s="36"/>
      <c r="AD26" s="36"/>
      <c r="AE26" s="37" t="s">
        <v>354</v>
      </c>
      <c r="AF26" s="37" t="s">
        <v>359</v>
      </c>
      <c r="AH26" s="37" t="s">
        <v>321</v>
      </c>
      <c r="AI26" s="37" t="s">
        <v>314</v>
      </c>
      <c r="AJ26" s="37" t="s">
        <v>69</v>
      </c>
      <c r="AL26" s="37" t="s">
        <v>69</v>
      </c>
      <c r="AM26" s="37" t="s">
        <v>69</v>
      </c>
      <c r="AN26" s="37" t="s">
        <v>69</v>
      </c>
      <c r="AO26" s="37" t="s">
        <v>69</v>
      </c>
      <c r="AP26" s="37" t="s">
        <v>69</v>
      </c>
      <c r="AQ26" s="37" t="s">
        <v>69</v>
      </c>
      <c r="AT26" s="37" t="s">
        <v>70</v>
      </c>
      <c r="AU26" s="37" t="s">
        <v>71</v>
      </c>
      <c r="AV26" s="37" t="s">
        <v>70</v>
      </c>
      <c r="AW26" s="37" t="s">
        <v>71</v>
      </c>
      <c r="AX26" s="37" t="s">
        <v>70</v>
      </c>
      <c r="BD26" s="37" t="s">
        <v>69</v>
      </c>
      <c r="BE26" s="37" t="s">
        <v>69</v>
      </c>
      <c r="BK26" s="37" t="s">
        <v>69</v>
      </c>
      <c r="BN26" s="37" t="s">
        <v>69</v>
      </c>
      <c r="BY26" s="39" t="s">
        <v>332</v>
      </c>
      <c r="BZ26" s="37" t="s">
        <v>93</v>
      </c>
      <c r="CA26" s="37" t="s">
        <v>93</v>
      </c>
      <c r="CB26" s="37" t="s">
        <v>93</v>
      </c>
      <c r="CC26" s="37" t="s">
        <v>216</v>
      </c>
      <c r="CD26" s="37" t="s">
        <v>217</v>
      </c>
      <c r="CE26" s="37" t="s">
        <v>217</v>
      </c>
      <c r="CF26" s="37" t="s">
        <v>217</v>
      </c>
      <c r="CG26" s="37" t="s">
        <v>328</v>
      </c>
      <c r="CH26" s="37" t="s">
        <v>216</v>
      </c>
      <c r="CI26" s="37" t="s">
        <v>65</v>
      </c>
      <c r="CK26" s="39" t="s">
        <v>73</v>
      </c>
      <c r="CL26" s="39" t="s">
        <v>73</v>
      </c>
      <c r="CM26" s="39"/>
      <c r="CN26" s="37" t="s">
        <v>65</v>
      </c>
      <c r="CO26" s="39"/>
      <c r="CP26" s="37" t="s">
        <v>73</v>
      </c>
      <c r="CQ26" s="37" t="s">
        <v>205</v>
      </c>
      <c r="CR26" s="37" t="s">
        <v>118</v>
      </c>
      <c r="CS26" s="37" t="s">
        <v>65</v>
      </c>
      <c r="CT26" s="37" t="s">
        <v>142</v>
      </c>
      <c r="CZ26" s="39"/>
      <c r="DB26" s="39"/>
      <c r="DH26" s="58"/>
    </row>
    <row r="27" spans="1:112" s="37" customFormat="1" ht="56.25">
      <c r="A27" s="36">
        <v>26</v>
      </c>
      <c r="B27" s="36" t="s">
        <v>80</v>
      </c>
      <c r="C27" s="37">
        <v>14</v>
      </c>
      <c r="F27" s="37">
        <v>0</v>
      </c>
      <c r="G27" s="37">
        <v>0</v>
      </c>
      <c r="H27" s="37">
        <v>0</v>
      </c>
      <c r="I27" s="36">
        <f t="shared" si="0"/>
        <v>0</v>
      </c>
      <c r="J27" s="36">
        <f t="shared" si="1"/>
        <v>0</v>
      </c>
      <c r="K27" s="36">
        <f t="shared" si="2"/>
        <v>0</v>
      </c>
      <c r="L27" s="99">
        <v>0</v>
      </c>
      <c r="M27" s="99">
        <v>0</v>
      </c>
      <c r="P27" s="73">
        <v>0</v>
      </c>
      <c r="Q27" s="108">
        <v>10.857142857142858</v>
      </c>
      <c r="R27" s="66">
        <v>0</v>
      </c>
      <c r="S27" s="36"/>
      <c r="T27" s="40">
        <v>0</v>
      </c>
      <c r="U27" s="118"/>
      <c r="V27" s="37" t="s">
        <v>276</v>
      </c>
      <c r="W27" s="99" t="s">
        <v>65</v>
      </c>
      <c r="Z27" s="43"/>
      <c r="AB27" s="36"/>
      <c r="AD27" s="36"/>
      <c r="AE27" s="37" t="s">
        <v>312</v>
      </c>
      <c r="AF27" s="37" t="s">
        <v>357</v>
      </c>
      <c r="AH27" s="37" t="s">
        <v>323</v>
      </c>
      <c r="BQ27" s="37" t="s">
        <v>70</v>
      </c>
      <c r="BR27" s="37" t="s">
        <v>66</v>
      </c>
      <c r="BS27" s="37" t="s">
        <v>67</v>
      </c>
      <c r="BT27" s="37" t="s">
        <v>68</v>
      </c>
      <c r="BY27" s="39" t="s">
        <v>339</v>
      </c>
      <c r="BZ27" s="37" t="s">
        <v>300</v>
      </c>
      <c r="CC27" s="37" t="s">
        <v>216</v>
      </c>
      <c r="CD27" s="37" t="s">
        <v>216</v>
      </c>
      <c r="CE27" s="37" t="s">
        <v>227</v>
      </c>
      <c r="CF27" s="37" t="s">
        <v>329</v>
      </c>
      <c r="CG27" s="37" t="s">
        <v>215</v>
      </c>
      <c r="CH27" s="37" t="s">
        <v>216</v>
      </c>
      <c r="CI27" s="37" t="s">
        <v>65</v>
      </c>
      <c r="CK27" s="39" t="s">
        <v>65</v>
      </c>
      <c r="CL27" s="39" t="s">
        <v>65</v>
      </c>
      <c r="CM27" s="39"/>
      <c r="CN27" s="37" t="s">
        <v>65</v>
      </c>
      <c r="CO27" s="39"/>
      <c r="CP27" s="37" t="s">
        <v>65</v>
      </c>
      <c r="CQ27" s="37" t="s">
        <v>204</v>
      </c>
      <c r="CS27" s="37" t="s">
        <v>65</v>
      </c>
      <c r="CT27" s="37" t="s">
        <v>142</v>
      </c>
      <c r="CZ27" s="39"/>
      <c r="DB27" s="39"/>
      <c r="DE27" s="39"/>
      <c r="DH27" s="58"/>
    </row>
    <row r="28" spans="1:112" s="37" customFormat="1" ht="37.5">
      <c r="A28" s="36">
        <v>27</v>
      </c>
      <c r="B28" s="36" t="s">
        <v>80</v>
      </c>
      <c r="C28" s="37">
        <v>1020</v>
      </c>
      <c r="D28" s="37">
        <v>140</v>
      </c>
      <c r="E28" s="37">
        <v>200</v>
      </c>
      <c r="F28" s="37">
        <v>1012.5</v>
      </c>
      <c r="G28" s="37">
        <v>7510</v>
      </c>
      <c r="H28" s="37">
        <v>0</v>
      </c>
      <c r="I28" s="36">
        <f t="shared" si="0"/>
        <v>1012.5</v>
      </c>
      <c r="J28" s="36">
        <f t="shared" si="1"/>
        <v>7510</v>
      </c>
      <c r="K28" s="36">
        <f t="shared" si="2"/>
        <v>8522.5</v>
      </c>
      <c r="L28" s="99">
        <v>4.9390243902439028</v>
      </c>
      <c r="M28" s="99">
        <v>36.634146341463413</v>
      </c>
      <c r="N28" s="37">
        <v>405</v>
      </c>
      <c r="P28" s="71">
        <v>2.2988505747126436E-2</v>
      </c>
      <c r="Q28" s="108">
        <f>(13*7+44+10)/12</f>
        <v>12.083333333333334</v>
      </c>
      <c r="R28" s="38">
        <v>0</v>
      </c>
      <c r="T28" s="40">
        <v>4.7619047619047616E-2</v>
      </c>
      <c r="U28" s="108">
        <f>(157+145+137)/3</f>
        <v>146.33333333333334</v>
      </c>
      <c r="V28" s="37" t="s">
        <v>278</v>
      </c>
      <c r="W28" s="37" t="s">
        <v>65</v>
      </c>
      <c r="X28" s="37" t="s">
        <v>70</v>
      </c>
      <c r="Y28" s="37" t="s">
        <v>66</v>
      </c>
      <c r="AE28" s="37" t="s">
        <v>354</v>
      </c>
      <c r="AF28" s="37" t="s">
        <v>359</v>
      </c>
      <c r="AH28" s="37" t="s">
        <v>321</v>
      </c>
      <c r="AL28" s="37" t="s">
        <v>69</v>
      </c>
      <c r="AM28" s="37" t="s">
        <v>69</v>
      </c>
      <c r="AN28" s="37" t="s">
        <v>69</v>
      </c>
      <c r="AO28" s="37" t="s">
        <v>69</v>
      </c>
      <c r="AQ28" s="37" t="s">
        <v>69</v>
      </c>
      <c r="AT28" s="37" t="s">
        <v>70</v>
      </c>
      <c r="AU28" s="37" t="s">
        <v>71</v>
      </c>
      <c r="AV28" s="37" t="s">
        <v>70</v>
      </c>
      <c r="AW28" s="37" t="s">
        <v>71</v>
      </c>
      <c r="AX28" s="37" t="s">
        <v>66</v>
      </c>
      <c r="BD28" s="37" t="s">
        <v>280</v>
      </c>
      <c r="BE28" s="37" t="s">
        <v>280</v>
      </c>
      <c r="BK28" s="37" t="s">
        <v>280</v>
      </c>
      <c r="BN28" s="37" t="s">
        <v>280</v>
      </c>
      <c r="BY28" s="39"/>
      <c r="BZ28" s="37" t="s">
        <v>90</v>
      </c>
      <c r="CA28" s="37" t="s">
        <v>233</v>
      </c>
      <c r="CB28" s="37" t="s">
        <v>253</v>
      </c>
      <c r="CC28" s="37" t="s">
        <v>217</v>
      </c>
      <c r="CD28" s="37" t="s">
        <v>219</v>
      </c>
      <c r="CE28" s="37" t="s">
        <v>219</v>
      </c>
      <c r="CF28" s="37" t="s">
        <v>217</v>
      </c>
      <c r="CG28" s="37" t="s">
        <v>216</v>
      </c>
      <c r="CH28" s="37" t="s">
        <v>216</v>
      </c>
      <c r="CI28" s="37" t="s">
        <v>73</v>
      </c>
      <c r="CJ28" s="37" t="s">
        <v>226</v>
      </c>
      <c r="CK28" s="37" t="s">
        <v>73</v>
      </c>
      <c r="CL28" s="37" t="s">
        <v>65</v>
      </c>
      <c r="CN28" s="37" t="s">
        <v>65</v>
      </c>
      <c r="CP28" s="37" t="s">
        <v>73</v>
      </c>
      <c r="CQ28" s="37" t="s">
        <v>205</v>
      </c>
      <c r="CR28" s="39" t="s">
        <v>327</v>
      </c>
      <c r="CS28" s="37" t="s">
        <v>65</v>
      </c>
      <c r="CT28" s="37" t="s">
        <v>142</v>
      </c>
      <c r="CU28" s="39"/>
      <c r="CV28" s="37" t="s">
        <v>73</v>
      </c>
      <c r="CW28" s="37" t="s">
        <v>193</v>
      </c>
      <c r="CX28" s="37" t="s">
        <v>155</v>
      </c>
      <c r="CY28" s="37" t="s">
        <v>194</v>
      </c>
      <c r="DH28" s="58"/>
    </row>
    <row r="29" spans="1:112" s="47" customFormat="1">
      <c r="A29" s="44">
        <v>28</v>
      </c>
      <c r="B29" s="44" t="s">
        <v>78</v>
      </c>
      <c r="C29" s="45">
        <v>120</v>
      </c>
      <c r="D29" s="45">
        <v>20</v>
      </c>
      <c r="E29" s="45"/>
      <c r="F29" s="45">
        <v>0</v>
      </c>
      <c r="G29" s="45">
        <v>0</v>
      </c>
      <c r="H29" s="45">
        <v>1187.5</v>
      </c>
      <c r="I29" s="44">
        <f t="shared" si="0"/>
        <v>0</v>
      </c>
      <c r="J29" s="44">
        <f t="shared" si="1"/>
        <v>1187.5</v>
      </c>
      <c r="K29" s="44">
        <f t="shared" si="2"/>
        <v>1187.5</v>
      </c>
      <c r="L29" s="100">
        <v>0</v>
      </c>
      <c r="M29" s="100">
        <v>5.9375</v>
      </c>
      <c r="N29" s="45">
        <v>1205</v>
      </c>
      <c r="O29" s="45">
        <v>2215</v>
      </c>
      <c r="P29" s="74">
        <v>1.6393442622950821E-2</v>
      </c>
      <c r="Q29" s="109"/>
      <c r="R29" s="46">
        <v>0</v>
      </c>
      <c r="S29" s="45"/>
      <c r="T29" s="46">
        <v>0</v>
      </c>
      <c r="U29" s="109"/>
      <c r="V29" s="47" t="s">
        <v>276</v>
      </c>
      <c r="W29" s="47" t="s">
        <v>65</v>
      </c>
      <c r="X29" s="47" t="s">
        <v>70</v>
      </c>
      <c r="Y29" s="45"/>
      <c r="Z29" s="45"/>
      <c r="AA29" s="45"/>
      <c r="AB29" s="45"/>
      <c r="AC29" s="45"/>
      <c r="AE29" s="47" t="s">
        <v>356</v>
      </c>
      <c r="AF29" s="47" t="s">
        <v>357</v>
      </c>
      <c r="AH29" s="44" t="s">
        <v>321</v>
      </c>
      <c r="AJ29" s="45"/>
      <c r="AK29" s="45"/>
      <c r="AL29" s="47" t="s">
        <v>69</v>
      </c>
      <c r="AM29" s="47" t="s">
        <v>69</v>
      </c>
      <c r="AN29" s="47" t="s">
        <v>69</v>
      </c>
      <c r="AO29" s="47" t="s">
        <v>69</v>
      </c>
      <c r="AP29" s="47" t="s">
        <v>69</v>
      </c>
      <c r="AQ29" s="47" t="s">
        <v>69</v>
      </c>
      <c r="AR29" s="45"/>
      <c r="AS29" s="45"/>
      <c r="AT29" s="47" t="s">
        <v>70</v>
      </c>
      <c r="AU29" s="47" t="s">
        <v>70</v>
      </c>
      <c r="AV29" s="47" t="s">
        <v>66</v>
      </c>
      <c r="AW29" s="47" t="s">
        <v>70</v>
      </c>
      <c r="AX29" s="47" t="s">
        <v>67</v>
      </c>
      <c r="AY29" s="45"/>
      <c r="AZ29" s="45"/>
      <c r="BA29" s="45"/>
      <c r="BB29" s="45"/>
      <c r="BE29" s="45"/>
      <c r="BF29" s="45"/>
      <c r="BG29" s="45"/>
      <c r="BH29" s="45"/>
      <c r="BI29" s="45"/>
      <c r="BJ29" s="45"/>
      <c r="BK29" s="45"/>
      <c r="BL29" s="45"/>
      <c r="BM29" s="45"/>
      <c r="BN29" s="47" t="s">
        <v>280</v>
      </c>
      <c r="BO29" s="45"/>
      <c r="BP29" s="45"/>
      <c r="BU29" s="45"/>
      <c r="BV29" s="45"/>
      <c r="BW29" s="45"/>
      <c r="BY29" s="48"/>
      <c r="CC29" s="47" t="s">
        <v>216</v>
      </c>
      <c r="CD29" s="47" t="s">
        <v>216</v>
      </c>
      <c r="CE29" s="47" t="s">
        <v>216</v>
      </c>
      <c r="CF29" s="47" t="s">
        <v>216</v>
      </c>
      <c r="CG29" s="47" t="s">
        <v>215</v>
      </c>
      <c r="CH29" s="47" t="s">
        <v>216</v>
      </c>
      <c r="CI29" s="47" t="s">
        <v>65</v>
      </c>
      <c r="CK29" s="47" t="s">
        <v>65</v>
      </c>
      <c r="CN29" s="47" t="s">
        <v>65</v>
      </c>
      <c r="CP29" s="47" t="s">
        <v>73</v>
      </c>
      <c r="CQ29" s="47" t="s">
        <v>204</v>
      </c>
      <c r="CS29" s="47" t="s">
        <v>65</v>
      </c>
      <c r="CT29" s="47" t="s">
        <v>144</v>
      </c>
      <c r="CU29" s="50"/>
      <c r="CV29" s="47" t="s">
        <v>65</v>
      </c>
      <c r="DH29" s="59"/>
    </row>
    <row r="30" spans="1:112" s="47" customFormat="1">
      <c r="A30" s="44">
        <v>29</v>
      </c>
      <c r="B30" s="44" t="s">
        <v>78</v>
      </c>
      <c r="C30" s="47">
        <v>6</v>
      </c>
      <c r="E30" s="47">
        <v>2</v>
      </c>
      <c r="F30" s="47">
        <v>0</v>
      </c>
      <c r="G30" s="47">
        <v>0</v>
      </c>
      <c r="H30" s="47">
        <v>525</v>
      </c>
      <c r="I30" s="44">
        <f t="shared" si="0"/>
        <v>0</v>
      </c>
      <c r="J30" s="44">
        <f t="shared" si="1"/>
        <v>525</v>
      </c>
      <c r="K30" s="44">
        <f t="shared" si="2"/>
        <v>525</v>
      </c>
      <c r="L30" s="100">
        <v>0</v>
      </c>
      <c r="M30" s="100">
        <v>2.6381909547738696</v>
      </c>
      <c r="P30" s="75">
        <v>0</v>
      </c>
      <c r="Q30" s="110"/>
      <c r="R30" s="49">
        <v>0</v>
      </c>
      <c r="T30" s="49">
        <v>0</v>
      </c>
      <c r="U30" s="110"/>
      <c r="V30" s="47" t="s">
        <v>276</v>
      </c>
      <c r="W30" s="47" t="s">
        <v>65</v>
      </c>
      <c r="AE30" s="47" t="s">
        <v>312</v>
      </c>
      <c r="AF30" s="47" t="s">
        <v>359</v>
      </c>
      <c r="AH30" s="47" t="s">
        <v>323</v>
      </c>
      <c r="BQ30" s="47" t="s">
        <v>66</v>
      </c>
      <c r="BR30" s="47" t="s">
        <v>70</v>
      </c>
      <c r="BY30" s="50"/>
      <c r="BZ30" s="47" t="s">
        <v>239</v>
      </c>
      <c r="CA30" s="47" t="s">
        <v>239</v>
      </c>
      <c r="CB30" s="47" t="s">
        <v>239</v>
      </c>
      <c r="CC30" s="47" t="s">
        <v>216</v>
      </c>
      <c r="CD30" s="47" t="s">
        <v>216</v>
      </c>
      <c r="CE30" s="47" t="s">
        <v>216</v>
      </c>
      <c r="CF30" s="47" t="s">
        <v>216</v>
      </c>
      <c r="CG30" s="47" t="s">
        <v>216</v>
      </c>
      <c r="CH30" s="47" t="s">
        <v>216</v>
      </c>
      <c r="CI30" s="47" t="s">
        <v>65</v>
      </c>
      <c r="CK30" s="47" t="s">
        <v>65</v>
      </c>
      <c r="CN30" s="47" t="s">
        <v>65</v>
      </c>
      <c r="CP30" s="47" t="s">
        <v>73</v>
      </c>
      <c r="CQ30" s="47" t="s">
        <v>205</v>
      </c>
      <c r="CS30" s="47" t="s">
        <v>65</v>
      </c>
      <c r="CT30" s="47" t="s">
        <v>142</v>
      </c>
      <c r="CU30" s="50"/>
      <c r="CV30" s="47" t="s">
        <v>65</v>
      </c>
      <c r="DH30" s="59"/>
    </row>
    <row r="31" spans="1:112" s="47" customFormat="1">
      <c r="A31" s="44">
        <v>30</v>
      </c>
      <c r="B31" s="44" t="s">
        <v>78</v>
      </c>
      <c r="C31" s="47">
        <v>1043</v>
      </c>
      <c r="D31" s="47">
        <v>1590</v>
      </c>
      <c r="E31" s="47">
        <v>74</v>
      </c>
      <c r="F31" s="47">
        <v>0</v>
      </c>
      <c r="G31" s="47">
        <v>2000</v>
      </c>
      <c r="H31" s="47">
        <v>0</v>
      </c>
      <c r="I31" s="44">
        <f t="shared" si="0"/>
        <v>0</v>
      </c>
      <c r="J31" s="44">
        <f t="shared" si="1"/>
        <v>2000</v>
      </c>
      <c r="K31" s="44">
        <f t="shared" si="2"/>
        <v>2000</v>
      </c>
      <c r="L31" s="100">
        <v>0</v>
      </c>
      <c r="M31" s="100">
        <v>10.526315789473685</v>
      </c>
      <c r="O31" s="47">
        <v>20</v>
      </c>
      <c r="P31" s="75">
        <v>1.3245033112582781E-2</v>
      </c>
      <c r="Q31" s="111">
        <f>(15+13+12*2+10+9)/6</f>
        <v>11.833333333333334</v>
      </c>
      <c r="R31" s="49">
        <v>0</v>
      </c>
      <c r="T31" s="49">
        <v>0</v>
      </c>
      <c r="U31" s="110"/>
      <c r="V31" s="47" t="s">
        <v>278</v>
      </c>
      <c r="W31" s="47" t="s">
        <v>73</v>
      </c>
      <c r="X31" s="47" t="s">
        <v>66</v>
      </c>
      <c r="AE31" s="47" t="s">
        <v>354</v>
      </c>
      <c r="AF31" s="47" t="s">
        <v>359</v>
      </c>
      <c r="AH31" s="44" t="s">
        <v>321</v>
      </c>
      <c r="AI31" s="47" t="s">
        <v>314</v>
      </c>
      <c r="AK31" s="47" t="s">
        <v>69</v>
      </c>
      <c r="AM31" s="47" t="s">
        <v>69</v>
      </c>
      <c r="AN31" s="47" t="s">
        <v>69</v>
      </c>
      <c r="AO31" s="47" t="s">
        <v>69</v>
      </c>
      <c r="AQ31" s="47" t="s">
        <v>69</v>
      </c>
      <c r="AT31" s="47" t="s">
        <v>70</v>
      </c>
      <c r="AU31" s="47" t="s">
        <v>71</v>
      </c>
      <c r="AV31" s="47" t="s">
        <v>66</v>
      </c>
      <c r="AW31" s="47" t="s">
        <v>71</v>
      </c>
      <c r="AX31" s="47" t="s">
        <v>70</v>
      </c>
      <c r="AY31" s="47" t="s">
        <v>80</v>
      </c>
      <c r="BE31" s="47" t="s">
        <v>280</v>
      </c>
      <c r="BJ31" s="47" t="s">
        <v>280</v>
      </c>
      <c r="BK31" s="47" t="s">
        <v>280</v>
      </c>
      <c r="BM31" s="47" t="s">
        <v>280</v>
      </c>
      <c r="BY31" s="50"/>
      <c r="BZ31" s="47" t="s">
        <v>230</v>
      </c>
      <c r="CA31" s="47" t="s">
        <v>90</v>
      </c>
      <c r="CB31" s="47" t="s">
        <v>230</v>
      </c>
      <c r="CC31" s="47" t="s">
        <v>216</v>
      </c>
      <c r="CD31" s="47" t="s">
        <v>216</v>
      </c>
      <c r="CE31" s="47" t="s">
        <v>216</v>
      </c>
      <c r="CF31" s="47" t="s">
        <v>216</v>
      </c>
      <c r="CG31" s="47" t="s">
        <v>218</v>
      </c>
      <c r="CH31" s="47" t="s">
        <v>216</v>
      </c>
      <c r="CI31" s="47" t="s">
        <v>218</v>
      </c>
      <c r="CK31" s="47" t="s">
        <v>73</v>
      </c>
      <c r="CL31" s="47" t="s">
        <v>65</v>
      </c>
      <c r="CN31" s="47" t="s">
        <v>65</v>
      </c>
      <c r="CP31" s="47" t="s">
        <v>73</v>
      </c>
      <c r="CQ31" s="47" t="s">
        <v>205</v>
      </c>
      <c r="CS31" s="47" t="s">
        <v>65</v>
      </c>
      <c r="CT31" s="47" t="s">
        <v>144</v>
      </c>
      <c r="CU31" s="50"/>
      <c r="CV31" s="47" t="s">
        <v>73</v>
      </c>
      <c r="CW31" s="47" t="s">
        <v>156</v>
      </c>
      <c r="CX31" s="47" t="s">
        <v>157</v>
      </c>
      <c r="CY31" s="47" t="s">
        <v>158</v>
      </c>
      <c r="DH31" s="59"/>
    </row>
    <row r="32" spans="1:112" s="47" customFormat="1" ht="56.25">
      <c r="A32" s="44">
        <v>31</v>
      </c>
      <c r="B32" s="44" t="s">
        <v>78</v>
      </c>
      <c r="C32" s="44">
        <v>296</v>
      </c>
      <c r="D32" s="44"/>
      <c r="E32" s="44"/>
      <c r="F32" s="44">
        <v>100</v>
      </c>
      <c r="G32" s="44">
        <v>0</v>
      </c>
      <c r="H32" s="44">
        <v>2675</v>
      </c>
      <c r="I32" s="44">
        <f t="shared" si="0"/>
        <v>100</v>
      </c>
      <c r="J32" s="44">
        <f t="shared" si="1"/>
        <v>2675</v>
      </c>
      <c r="K32" s="44">
        <f t="shared" si="2"/>
        <v>2775</v>
      </c>
      <c r="L32" s="100">
        <v>0.52910052910052907</v>
      </c>
      <c r="M32" s="100">
        <v>14.153439153439153</v>
      </c>
      <c r="N32" s="44"/>
      <c r="O32" s="44"/>
      <c r="P32" s="77">
        <v>0.17780000000000001</v>
      </c>
      <c r="Q32" s="112">
        <v>10.857100000000001</v>
      </c>
      <c r="R32" s="46">
        <v>0</v>
      </c>
      <c r="S32" s="100"/>
      <c r="T32" s="46">
        <v>0</v>
      </c>
      <c r="U32" s="112"/>
      <c r="V32" s="47" t="s">
        <v>276</v>
      </c>
      <c r="W32" s="44" t="s">
        <v>65</v>
      </c>
      <c r="X32" s="44" t="s">
        <v>70</v>
      </c>
      <c r="Y32" s="44"/>
      <c r="Z32" s="44"/>
      <c r="AA32" s="44"/>
      <c r="AB32" s="44"/>
      <c r="AC32" s="44"/>
      <c r="AD32" s="44"/>
      <c r="AE32" s="44" t="s">
        <v>354</v>
      </c>
      <c r="AF32" s="44" t="s">
        <v>359</v>
      </c>
      <c r="AG32" s="44"/>
      <c r="AH32" s="44" t="s">
        <v>321</v>
      </c>
      <c r="AI32" s="44"/>
      <c r="AJ32" s="44"/>
      <c r="AK32" s="44"/>
      <c r="AL32" s="44" t="s">
        <v>69</v>
      </c>
      <c r="AM32" s="44" t="s">
        <v>69</v>
      </c>
      <c r="AN32" s="44" t="s">
        <v>69</v>
      </c>
      <c r="AO32" s="44" t="s">
        <v>69</v>
      </c>
      <c r="AP32" s="44"/>
      <c r="AQ32" s="44" t="s">
        <v>69</v>
      </c>
      <c r="AR32" s="44"/>
      <c r="AS32" s="44"/>
      <c r="AT32" s="44" t="s">
        <v>70</v>
      </c>
      <c r="AU32" s="44" t="s">
        <v>67</v>
      </c>
      <c r="AV32" s="44" t="s">
        <v>70</v>
      </c>
      <c r="AW32" s="44" t="s">
        <v>70</v>
      </c>
      <c r="AX32" s="44" t="s">
        <v>70</v>
      </c>
      <c r="AY32" s="44"/>
      <c r="AZ32" s="44"/>
      <c r="BA32" s="44"/>
      <c r="BB32" s="44"/>
      <c r="BC32" s="44"/>
      <c r="BD32" s="44"/>
      <c r="BE32" s="44" t="s">
        <v>69</v>
      </c>
      <c r="BF32" s="44"/>
      <c r="BG32" s="44"/>
      <c r="BH32" s="44"/>
      <c r="BI32" s="44"/>
      <c r="BJ32" s="44"/>
      <c r="BK32" s="44"/>
      <c r="BL32" s="44"/>
      <c r="BM32" s="44"/>
      <c r="BN32" s="44"/>
      <c r="BO32" s="44"/>
      <c r="BP32" s="44"/>
      <c r="BQ32" s="44"/>
      <c r="BR32" s="44"/>
      <c r="BS32" s="44"/>
      <c r="BT32" s="44"/>
      <c r="BU32" s="44"/>
      <c r="BV32" s="44"/>
      <c r="BW32" s="44"/>
      <c r="BX32" s="44"/>
      <c r="BY32" s="51" t="s">
        <v>136</v>
      </c>
      <c r="BZ32" s="51" t="s">
        <v>306</v>
      </c>
      <c r="CA32" s="51"/>
      <c r="CB32" s="51"/>
      <c r="CC32" s="44" t="s">
        <v>217</v>
      </c>
      <c r="CD32" s="44" t="s">
        <v>217</v>
      </c>
      <c r="CE32" s="44" t="s">
        <v>227</v>
      </c>
      <c r="CF32" s="44" t="s">
        <v>216</v>
      </c>
      <c r="CG32" s="47" t="s">
        <v>215</v>
      </c>
      <c r="CH32" s="47" t="s">
        <v>216</v>
      </c>
      <c r="CI32" s="47" t="s">
        <v>65</v>
      </c>
      <c r="CJ32" s="51"/>
      <c r="CK32" s="51" t="s">
        <v>73</v>
      </c>
      <c r="CL32" s="44" t="s">
        <v>73</v>
      </c>
      <c r="CM32" s="44"/>
      <c r="CN32" s="47" t="s">
        <v>65</v>
      </c>
      <c r="CO32" s="44"/>
      <c r="CP32" s="47" t="s">
        <v>73</v>
      </c>
      <c r="CQ32" s="47" t="s">
        <v>204</v>
      </c>
      <c r="CR32" s="44"/>
      <c r="CS32" s="47" t="s">
        <v>144</v>
      </c>
      <c r="CT32" s="47" t="s">
        <v>142</v>
      </c>
      <c r="CU32" s="44"/>
      <c r="CV32" s="51"/>
      <c r="CW32" s="44"/>
      <c r="CX32" s="51"/>
      <c r="CY32" s="44"/>
      <c r="CZ32" s="44"/>
      <c r="DA32" s="44"/>
      <c r="DB32" s="44"/>
      <c r="DC32" s="44"/>
      <c r="DH32" s="59"/>
    </row>
    <row r="33" spans="1:112" s="47" customFormat="1">
      <c r="A33" s="44">
        <v>32</v>
      </c>
      <c r="B33" s="44" t="s">
        <v>78</v>
      </c>
      <c r="C33" s="47">
        <v>318</v>
      </c>
      <c r="D33" s="47">
        <v>20</v>
      </c>
      <c r="E33" s="47">
        <v>2</v>
      </c>
      <c r="F33" s="47">
        <v>462.5</v>
      </c>
      <c r="G33" s="47">
        <v>2310</v>
      </c>
      <c r="H33" s="47">
        <v>0</v>
      </c>
      <c r="I33" s="44">
        <f t="shared" si="0"/>
        <v>462.5</v>
      </c>
      <c r="J33" s="44">
        <f t="shared" si="1"/>
        <v>2310</v>
      </c>
      <c r="K33" s="44">
        <f t="shared" si="2"/>
        <v>2772.5</v>
      </c>
      <c r="L33" s="100">
        <v>2.4601063829787235</v>
      </c>
      <c r="M33" s="100">
        <v>12.287234042553191</v>
      </c>
      <c r="P33" s="75">
        <v>4.2168674698795178E-2</v>
      </c>
      <c r="Q33" s="110">
        <f>(26+36+9+2)/7</f>
        <v>10.428571428571429</v>
      </c>
      <c r="R33" s="46">
        <v>0</v>
      </c>
      <c r="T33" s="46">
        <v>0</v>
      </c>
      <c r="U33" s="110"/>
      <c r="V33" s="47" t="s">
        <v>278</v>
      </c>
      <c r="W33" s="47" t="s">
        <v>65</v>
      </c>
      <c r="X33" s="47" t="s">
        <v>70</v>
      </c>
      <c r="Y33" s="47" t="s">
        <v>66</v>
      </c>
      <c r="AE33" s="47" t="s">
        <v>354</v>
      </c>
      <c r="AF33" s="47" t="s">
        <v>357</v>
      </c>
      <c r="AG33" s="47" t="s">
        <v>109</v>
      </c>
      <c r="AH33" s="44" t="s">
        <v>321</v>
      </c>
      <c r="AK33" s="47" t="s">
        <v>69</v>
      </c>
      <c r="AL33" s="47" t="s">
        <v>69</v>
      </c>
      <c r="AM33" s="47" t="s">
        <v>69</v>
      </c>
      <c r="AN33" s="47" t="s">
        <v>280</v>
      </c>
      <c r="AO33" s="47" t="s">
        <v>69</v>
      </c>
      <c r="AP33" s="47" t="s">
        <v>69</v>
      </c>
      <c r="AQ33" s="47" t="s">
        <v>69</v>
      </c>
      <c r="AT33" s="47" t="s">
        <v>70</v>
      </c>
      <c r="AU33" s="47" t="s">
        <v>71</v>
      </c>
      <c r="AV33" s="47" t="s">
        <v>70</v>
      </c>
      <c r="AW33" s="47" t="s">
        <v>71</v>
      </c>
      <c r="AX33" s="47" t="s">
        <v>70</v>
      </c>
      <c r="AY33" s="47" t="s">
        <v>86</v>
      </c>
      <c r="BD33" s="47" t="s">
        <v>280</v>
      </c>
      <c r="BG33" s="47" t="s">
        <v>280</v>
      </c>
      <c r="BH33" s="47" t="s">
        <v>280</v>
      </c>
      <c r="BK33" s="47" t="s">
        <v>280</v>
      </c>
      <c r="BY33" s="50"/>
      <c r="BZ33" s="47" t="s">
        <v>246</v>
      </c>
      <c r="CA33" s="47" t="s">
        <v>103</v>
      </c>
      <c r="CB33" s="47" t="s">
        <v>103</v>
      </c>
      <c r="CC33" s="47" t="s">
        <v>217</v>
      </c>
      <c r="CD33" s="47" t="s">
        <v>217</v>
      </c>
      <c r="CE33" s="47" t="s">
        <v>216</v>
      </c>
      <c r="CF33" s="47" t="s">
        <v>216</v>
      </c>
      <c r="CG33" s="47" t="s">
        <v>217</v>
      </c>
      <c r="CH33" s="47" t="s">
        <v>217</v>
      </c>
      <c r="CI33" s="47" t="s">
        <v>65</v>
      </c>
      <c r="CK33" s="47" t="s">
        <v>73</v>
      </c>
      <c r="CL33" s="47" t="s">
        <v>65</v>
      </c>
      <c r="CN33" s="47" t="s">
        <v>65</v>
      </c>
      <c r="CP33" s="47" t="s">
        <v>65</v>
      </c>
      <c r="CQ33" s="47" t="s">
        <v>205</v>
      </c>
      <c r="CR33" s="47" t="s">
        <v>213</v>
      </c>
      <c r="CS33" s="47" t="s">
        <v>65</v>
      </c>
      <c r="CT33" s="47" t="s">
        <v>142</v>
      </c>
      <c r="CU33" s="50" t="s">
        <v>109</v>
      </c>
      <c r="CV33" s="47" t="s">
        <v>73</v>
      </c>
      <c r="CW33" s="47" t="s">
        <v>199</v>
      </c>
      <c r="CZ33" s="47" t="s">
        <v>109</v>
      </c>
      <c r="DH33" s="59"/>
    </row>
    <row r="34" spans="1:112" s="47" customFormat="1">
      <c r="A34" s="44">
        <v>33</v>
      </c>
      <c r="B34" s="44" t="s">
        <v>78</v>
      </c>
      <c r="F34" s="47">
        <v>0</v>
      </c>
      <c r="G34" s="47">
        <v>0</v>
      </c>
      <c r="H34" s="47">
        <v>0</v>
      </c>
      <c r="I34" s="44">
        <f t="shared" si="0"/>
        <v>0</v>
      </c>
      <c r="J34" s="44">
        <f t="shared" si="1"/>
        <v>0</v>
      </c>
      <c r="K34" s="44">
        <f t="shared" si="2"/>
        <v>0</v>
      </c>
      <c r="L34" s="100">
        <v>0</v>
      </c>
      <c r="M34" s="100">
        <v>0</v>
      </c>
      <c r="P34" s="75">
        <v>0</v>
      </c>
      <c r="Q34" s="110"/>
      <c r="R34" s="49">
        <v>0</v>
      </c>
      <c r="T34" s="49">
        <v>0</v>
      </c>
      <c r="U34" s="110"/>
      <c r="V34" s="47" t="s">
        <v>276</v>
      </c>
      <c r="W34" s="47" t="s">
        <v>65</v>
      </c>
      <c r="AE34" s="47" t="s">
        <v>355</v>
      </c>
      <c r="AF34" s="47" t="s">
        <v>359</v>
      </c>
      <c r="AH34" s="47" t="s">
        <v>323</v>
      </c>
      <c r="BQ34" s="47" t="s">
        <v>66</v>
      </c>
      <c r="BR34" s="47" t="s">
        <v>67</v>
      </c>
      <c r="BY34" s="50"/>
      <c r="CC34" s="47" t="s">
        <v>218</v>
      </c>
      <c r="CD34" s="47" t="s">
        <v>227</v>
      </c>
      <c r="CE34" s="47" t="s">
        <v>227</v>
      </c>
      <c r="CF34" s="47" t="s">
        <v>329</v>
      </c>
      <c r="CG34" s="47" t="s">
        <v>215</v>
      </c>
      <c r="CH34" s="47" t="s">
        <v>218</v>
      </c>
      <c r="CI34" s="47" t="s">
        <v>65</v>
      </c>
      <c r="CK34" s="47" t="s">
        <v>65</v>
      </c>
      <c r="CN34" s="47" t="s">
        <v>65</v>
      </c>
      <c r="CP34" s="47" t="s">
        <v>65</v>
      </c>
      <c r="CQ34" s="47" t="s">
        <v>204</v>
      </c>
      <c r="CS34" s="47" t="s">
        <v>65</v>
      </c>
      <c r="CT34" s="47" t="s">
        <v>143</v>
      </c>
      <c r="CU34" s="50"/>
      <c r="CV34" s="47" t="s">
        <v>65</v>
      </c>
      <c r="DH34" s="59"/>
    </row>
    <row r="35" spans="1:112" s="53" customFormat="1">
      <c r="A35" s="44">
        <v>34</v>
      </c>
      <c r="B35" s="44" t="s">
        <v>78</v>
      </c>
      <c r="C35" s="47">
        <v>96</v>
      </c>
      <c r="D35" s="47"/>
      <c r="E35" s="47"/>
      <c r="F35" s="47">
        <v>0</v>
      </c>
      <c r="G35" s="47">
        <v>430</v>
      </c>
      <c r="H35" s="47">
        <v>37.5</v>
      </c>
      <c r="I35" s="44">
        <f t="shared" si="0"/>
        <v>0</v>
      </c>
      <c r="J35" s="44">
        <f t="shared" si="1"/>
        <v>467.5</v>
      </c>
      <c r="K35" s="44">
        <f t="shared" si="2"/>
        <v>467.5</v>
      </c>
      <c r="L35" s="100">
        <v>0</v>
      </c>
      <c r="M35" s="100">
        <v>2.5270270270270272</v>
      </c>
      <c r="N35" s="47"/>
      <c r="O35" s="47"/>
      <c r="P35" s="75">
        <v>0</v>
      </c>
      <c r="Q35" s="110"/>
      <c r="R35" s="49">
        <v>0</v>
      </c>
      <c r="S35" s="47"/>
      <c r="T35" s="49">
        <v>0</v>
      </c>
      <c r="U35" s="110"/>
      <c r="V35" s="47" t="s">
        <v>276</v>
      </c>
      <c r="W35" s="47" t="s">
        <v>65</v>
      </c>
      <c r="X35" s="47"/>
      <c r="Y35" s="47"/>
      <c r="Z35" s="47"/>
      <c r="AA35" s="47"/>
      <c r="AB35" s="47"/>
      <c r="AC35" s="47"/>
      <c r="AD35" s="47"/>
      <c r="AE35" s="47" t="s">
        <v>354</v>
      </c>
      <c r="AF35" s="47" t="s">
        <v>357</v>
      </c>
      <c r="AG35" s="47"/>
      <c r="AH35" s="44" t="s">
        <v>321</v>
      </c>
      <c r="AI35" s="47"/>
      <c r="AJ35" s="47"/>
      <c r="AK35" s="47"/>
      <c r="AL35" s="47" t="s">
        <v>69</v>
      </c>
      <c r="AM35" s="47" t="s">
        <v>69</v>
      </c>
      <c r="AN35" s="47" t="s">
        <v>69</v>
      </c>
      <c r="AO35" s="47" t="s">
        <v>69</v>
      </c>
      <c r="AP35" s="47"/>
      <c r="AQ35" s="47" t="s">
        <v>69</v>
      </c>
      <c r="AR35" s="47"/>
      <c r="AS35" s="47"/>
      <c r="AT35" s="47" t="s">
        <v>70</v>
      </c>
      <c r="AU35" s="47" t="s">
        <v>66</v>
      </c>
      <c r="AV35" s="47" t="s">
        <v>70</v>
      </c>
      <c r="AW35" s="47" t="s">
        <v>66</v>
      </c>
      <c r="AX35" s="47" t="s">
        <v>70</v>
      </c>
      <c r="AY35" s="47"/>
      <c r="AZ35" s="47"/>
      <c r="BA35" s="47"/>
      <c r="BB35" s="47"/>
      <c r="BC35" s="47"/>
      <c r="BD35" s="47" t="s">
        <v>280</v>
      </c>
      <c r="BE35" s="47" t="s">
        <v>280</v>
      </c>
      <c r="BF35" s="47"/>
      <c r="BG35" s="47" t="s">
        <v>280</v>
      </c>
      <c r="BH35" s="47" t="s">
        <v>280</v>
      </c>
      <c r="BI35" s="47" t="s">
        <v>280</v>
      </c>
      <c r="BJ35" s="47" t="s">
        <v>280</v>
      </c>
      <c r="BK35" s="47" t="s">
        <v>280</v>
      </c>
      <c r="BL35" s="47"/>
      <c r="BM35" s="47"/>
      <c r="BN35" s="47" t="s">
        <v>280</v>
      </c>
      <c r="BO35" s="47"/>
      <c r="BP35" s="47" t="s">
        <v>280</v>
      </c>
      <c r="BQ35" s="47"/>
      <c r="BR35" s="47"/>
      <c r="BS35" s="47"/>
      <c r="BT35" s="47"/>
      <c r="BU35" s="47"/>
      <c r="BV35" s="47"/>
      <c r="BW35" s="47"/>
      <c r="BX35" s="47"/>
      <c r="BY35" s="50"/>
      <c r="BZ35" s="47" t="s">
        <v>233</v>
      </c>
      <c r="CA35" s="47"/>
      <c r="CB35" s="47"/>
      <c r="CC35" s="47" t="s">
        <v>217</v>
      </c>
      <c r="CD35" s="47" t="s">
        <v>217</v>
      </c>
      <c r="CE35" s="47" t="s">
        <v>217</v>
      </c>
      <c r="CF35" s="47" t="s">
        <v>217</v>
      </c>
      <c r="CG35" s="47" t="s">
        <v>215</v>
      </c>
      <c r="CH35" s="47" t="s">
        <v>216</v>
      </c>
      <c r="CI35" s="47" t="s">
        <v>65</v>
      </c>
      <c r="CJ35" s="47"/>
      <c r="CK35" s="47" t="s">
        <v>73</v>
      </c>
      <c r="CL35" s="47" t="s">
        <v>73</v>
      </c>
      <c r="CM35" s="47"/>
      <c r="CN35" s="47" t="s">
        <v>65</v>
      </c>
      <c r="CO35" s="47"/>
      <c r="CP35" s="47" t="s">
        <v>73</v>
      </c>
      <c r="CQ35" s="47" t="s">
        <v>205</v>
      </c>
      <c r="CR35" s="47"/>
      <c r="CS35" s="47" t="s">
        <v>144</v>
      </c>
      <c r="CT35" s="47" t="s">
        <v>142</v>
      </c>
      <c r="CU35" s="50"/>
      <c r="CV35" s="47" t="s">
        <v>65</v>
      </c>
      <c r="CW35" s="47"/>
      <c r="CX35" s="47"/>
      <c r="CY35" s="47"/>
      <c r="CZ35" s="47"/>
      <c r="DA35" s="47"/>
      <c r="DB35" s="47"/>
      <c r="DC35" s="47"/>
      <c r="DD35" s="47"/>
      <c r="DE35" s="47"/>
      <c r="DF35" s="47"/>
      <c r="DG35" s="47"/>
      <c r="DH35" s="52"/>
    </row>
    <row r="36" spans="1:112" s="47" customFormat="1">
      <c r="A36" s="44">
        <v>35</v>
      </c>
      <c r="B36" s="44" t="s">
        <v>78</v>
      </c>
      <c r="C36" s="47">
        <v>432</v>
      </c>
      <c r="D36" s="47">
        <v>350</v>
      </c>
      <c r="E36" s="47">
        <v>90</v>
      </c>
      <c r="F36" s="47">
        <v>175</v>
      </c>
      <c r="G36" s="47">
        <v>0</v>
      </c>
      <c r="H36" s="47">
        <v>1612.5</v>
      </c>
      <c r="I36" s="44">
        <f t="shared" si="0"/>
        <v>175</v>
      </c>
      <c r="J36" s="44">
        <f t="shared" si="1"/>
        <v>1612.5</v>
      </c>
      <c r="K36" s="44">
        <f t="shared" si="2"/>
        <v>1787.5</v>
      </c>
      <c r="L36" s="100">
        <v>0.95628415300546443</v>
      </c>
      <c r="M36" s="100">
        <v>8.8114754098360653</v>
      </c>
      <c r="N36" s="47">
        <v>5</v>
      </c>
      <c r="P36" s="75">
        <v>0</v>
      </c>
      <c r="Q36" s="110"/>
      <c r="R36" s="49">
        <v>0</v>
      </c>
      <c r="T36" s="49">
        <v>0</v>
      </c>
      <c r="U36" s="110"/>
      <c r="V36" s="47" t="s">
        <v>276</v>
      </c>
      <c r="W36" s="47" t="s">
        <v>65</v>
      </c>
      <c r="AE36" s="47" t="s">
        <v>356</v>
      </c>
      <c r="AF36" s="47" t="s">
        <v>357</v>
      </c>
      <c r="AH36" s="47" t="s">
        <v>323</v>
      </c>
      <c r="BQ36" s="47" t="s">
        <v>66</v>
      </c>
      <c r="BR36" s="47" t="s">
        <v>66</v>
      </c>
      <c r="BS36" s="47" t="s">
        <v>67</v>
      </c>
      <c r="BY36" s="50"/>
      <c r="BZ36" s="47" t="s">
        <v>103</v>
      </c>
      <c r="CA36" s="47" t="s">
        <v>90</v>
      </c>
      <c r="CB36" s="47" t="s">
        <v>103</v>
      </c>
      <c r="CC36" s="47" t="s">
        <v>217</v>
      </c>
      <c r="CD36" s="47" t="s">
        <v>217</v>
      </c>
      <c r="CE36" s="47" t="s">
        <v>219</v>
      </c>
      <c r="CF36" s="47" t="s">
        <v>219</v>
      </c>
      <c r="CG36" s="47" t="s">
        <v>216</v>
      </c>
      <c r="CH36" s="47" t="s">
        <v>216</v>
      </c>
      <c r="CI36" s="47" t="s">
        <v>65</v>
      </c>
      <c r="CK36" s="47" t="s">
        <v>73</v>
      </c>
      <c r="CL36" s="47" t="s">
        <v>65</v>
      </c>
      <c r="CN36" s="47" t="s">
        <v>65</v>
      </c>
      <c r="CP36" s="47" t="s">
        <v>73</v>
      </c>
      <c r="CQ36" s="47" t="s">
        <v>205</v>
      </c>
      <c r="CS36" s="47" t="s">
        <v>65</v>
      </c>
      <c r="CT36" s="47" t="s">
        <v>144</v>
      </c>
      <c r="CU36" s="50"/>
      <c r="CV36" s="47" t="s">
        <v>65</v>
      </c>
      <c r="DH36" s="59"/>
    </row>
    <row r="37" spans="1:112" s="53" customFormat="1">
      <c r="A37" s="44">
        <v>36</v>
      </c>
      <c r="B37" s="44" t="s">
        <v>78</v>
      </c>
      <c r="C37" s="47">
        <v>8</v>
      </c>
      <c r="D37" s="47"/>
      <c r="E37" s="47">
        <v>8</v>
      </c>
      <c r="F37" s="47">
        <v>0</v>
      </c>
      <c r="G37" s="47">
        <v>0</v>
      </c>
      <c r="H37" s="47">
        <v>112.5</v>
      </c>
      <c r="I37" s="44">
        <f t="shared" si="0"/>
        <v>0</v>
      </c>
      <c r="J37" s="44">
        <f t="shared" si="1"/>
        <v>112.5</v>
      </c>
      <c r="K37" s="44">
        <f t="shared" si="2"/>
        <v>112.5</v>
      </c>
      <c r="L37" s="100">
        <v>0</v>
      </c>
      <c r="M37" s="100">
        <v>0.625</v>
      </c>
      <c r="N37" s="47"/>
      <c r="O37" s="47"/>
      <c r="P37" s="75">
        <v>0</v>
      </c>
      <c r="Q37" s="110"/>
      <c r="R37" s="46">
        <v>0</v>
      </c>
      <c r="S37" s="47"/>
      <c r="T37" s="49">
        <v>0</v>
      </c>
      <c r="U37" s="110"/>
      <c r="V37" s="47" t="s">
        <v>276</v>
      </c>
      <c r="W37" s="47" t="s">
        <v>65</v>
      </c>
      <c r="X37" s="47"/>
      <c r="Y37" s="47"/>
      <c r="Z37" s="47"/>
      <c r="AA37" s="47"/>
      <c r="AB37" s="47"/>
      <c r="AC37" s="47"/>
      <c r="AD37" s="47"/>
      <c r="AE37" s="47" t="s">
        <v>312</v>
      </c>
      <c r="AF37" s="47" t="s">
        <v>359</v>
      </c>
      <c r="AG37" s="47"/>
      <c r="AH37" s="47" t="s">
        <v>323</v>
      </c>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t="s">
        <v>66</v>
      </c>
      <c r="BR37" s="47" t="s">
        <v>70</v>
      </c>
      <c r="BS37" s="47" t="s">
        <v>67</v>
      </c>
      <c r="BT37" s="47" t="s">
        <v>72</v>
      </c>
      <c r="BU37" s="47"/>
      <c r="BV37" s="47"/>
      <c r="BW37" s="47"/>
      <c r="BX37" s="47"/>
      <c r="BY37" s="50"/>
      <c r="BZ37" s="47"/>
      <c r="CA37" s="47"/>
      <c r="CB37" s="47"/>
      <c r="CC37" s="47" t="s">
        <v>216</v>
      </c>
      <c r="CD37" s="47" t="s">
        <v>216</v>
      </c>
      <c r="CE37" s="47" t="s">
        <v>216</v>
      </c>
      <c r="CF37" s="47" t="s">
        <v>329</v>
      </c>
      <c r="CG37" s="47" t="s">
        <v>215</v>
      </c>
      <c r="CH37" s="47" t="s">
        <v>216</v>
      </c>
      <c r="CI37" s="47" t="s">
        <v>65</v>
      </c>
      <c r="CJ37" s="47"/>
      <c r="CK37" s="47" t="s">
        <v>65</v>
      </c>
      <c r="CL37" s="47"/>
      <c r="CM37" s="47"/>
      <c r="CN37" s="47" t="s">
        <v>65</v>
      </c>
      <c r="CO37" s="47"/>
      <c r="CP37" s="47" t="s">
        <v>73</v>
      </c>
      <c r="CQ37" s="47" t="s">
        <v>204</v>
      </c>
      <c r="CR37" s="47"/>
      <c r="CS37" s="47" t="s">
        <v>65</v>
      </c>
      <c r="CT37" s="47" t="s">
        <v>143</v>
      </c>
      <c r="CU37" s="50"/>
      <c r="CV37" s="47" t="s">
        <v>65</v>
      </c>
      <c r="CW37" s="47"/>
      <c r="CX37" s="47"/>
      <c r="CY37" s="47"/>
      <c r="CZ37" s="47"/>
      <c r="DA37" s="47"/>
      <c r="DB37" s="47"/>
      <c r="DC37" s="47"/>
      <c r="DD37" s="47"/>
      <c r="DE37" s="47"/>
      <c r="DF37" s="47"/>
      <c r="DG37" s="47"/>
      <c r="DH37" s="52"/>
    </row>
    <row r="38" spans="1:112" s="53" customFormat="1">
      <c r="A38" s="44">
        <v>37</v>
      </c>
      <c r="B38" s="44" t="s">
        <v>78</v>
      </c>
      <c r="C38" s="47">
        <v>846</v>
      </c>
      <c r="D38" s="47">
        <v>110</v>
      </c>
      <c r="E38" s="47">
        <v>8</v>
      </c>
      <c r="F38" s="47">
        <v>0</v>
      </c>
      <c r="G38" s="47">
        <v>0</v>
      </c>
      <c r="H38" s="47">
        <v>0</v>
      </c>
      <c r="I38" s="44">
        <f t="shared" si="0"/>
        <v>0</v>
      </c>
      <c r="J38" s="44">
        <f t="shared" si="1"/>
        <v>0</v>
      </c>
      <c r="K38" s="44">
        <f t="shared" si="2"/>
        <v>0</v>
      </c>
      <c r="L38" s="100">
        <v>0</v>
      </c>
      <c r="M38" s="100">
        <v>0</v>
      </c>
      <c r="N38" s="47"/>
      <c r="O38" s="47"/>
      <c r="P38" s="76">
        <v>4.7058823529411761E-3</v>
      </c>
      <c r="Q38" s="110"/>
      <c r="R38" s="56">
        <v>0</v>
      </c>
      <c r="S38" s="44"/>
      <c r="T38" s="46">
        <v>0.2</v>
      </c>
      <c r="U38" s="112"/>
      <c r="V38" s="100"/>
      <c r="W38" s="100"/>
      <c r="X38" s="47" t="s">
        <v>67</v>
      </c>
      <c r="Y38" s="47"/>
      <c r="Z38" s="54"/>
      <c r="AA38" s="47"/>
      <c r="AB38" s="44"/>
      <c r="AC38" s="47"/>
      <c r="AD38" s="44"/>
      <c r="AE38" s="47" t="s">
        <v>354</v>
      </c>
      <c r="AF38" s="47" t="s">
        <v>357</v>
      </c>
      <c r="AG38" s="47"/>
      <c r="AH38" s="47" t="s">
        <v>323</v>
      </c>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t="s">
        <v>66</v>
      </c>
      <c r="BR38" s="47" t="s">
        <v>70</v>
      </c>
      <c r="BS38" s="47"/>
      <c r="BT38" s="47"/>
      <c r="BU38" s="47"/>
      <c r="BV38" s="47"/>
      <c r="BW38" s="47"/>
      <c r="BX38" s="47"/>
      <c r="BY38" s="47"/>
      <c r="BZ38" s="47"/>
      <c r="CA38" s="47"/>
      <c r="CB38" s="47"/>
      <c r="CC38" s="47" t="s">
        <v>218</v>
      </c>
      <c r="CD38" s="47" t="s">
        <v>216</v>
      </c>
      <c r="CE38" s="47" t="s">
        <v>216</v>
      </c>
      <c r="CF38" s="47" t="s">
        <v>216</v>
      </c>
      <c r="CG38" s="47" t="s">
        <v>217</v>
      </c>
      <c r="CH38" s="47" t="s">
        <v>216</v>
      </c>
      <c r="CI38" s="47" t="s">
        <v>65</v>
      </c>
      <c r="CJ38" s="47"/>
      <c r="CK38" s="50" t="s">
        <v>65</v>
      </c>
      <c r="CL38" s="50" t="s">
        <v>65</v>
      </c>
      <c r="CM38" s="50"/>
      <c r="CN38" s="47" t="s">
        <v>65</v>
      </c>
      <c r="CO38" s="50"/>
      <c r="CP38" s="47" t="s">
        <v>65</v>
      </c>
      <c r="CQ38" s="47" t="s">
        <v>204</v>
      </c>
      <c r="CR38" s="47"/>
      <c r="CS38" s="47" t="s">
        <v>144</v>
      </c>
      <c r="CT38" s="47" t="s">
        <v>144</v>
      </c>
      <c r="CU38" s="47"/>
      <c r="CV38" s="47"/>
      <c r="CW38" s="47"/>
      <c r="CX38" s="47"/>
      <c r="CY38" s="47"/>
      <c r="CZ38" s="50"/>
      <c r="DA38" s="47"/>
      <c r="DB38" s="50"/>
      <c r="DC38" s="47"/>
      <c r="DD38" s="47"/>
      <c r="DE38" s="47"/>
      <c r="DF38" s="47"/>
      <c r="DG38" s="47"/>
      <c r="DH38" s="52"/>
    </row>
    <row r="39" spans="1:112" s="47" customFormat="1">
      <c r="A39" s="44">
        <v>38</v>
      </c>
      <c r="B39" s="44" t="s">
        <v>78</v>
      </c>
      <c r="F39" s="47">
        <v>0</v>
      </c>
      <c r="G39" s="47">
        <v>0</v>
      </c>
      <c r="H39" s="47">
        <v>0</v>
      </c>
      <c r="I39" s="44">
        <f t="shared" si="0"/>
        <v>0</v>
      </c>
      <c r="J39" s="44">
        <f t="shared" si="1"/>
        <v>0</v>
      </c>
      <c r="K39" s="44">
        <f t="shared" si="2"/>
        <v>0</v>
      </c>
      <c r="L39" s="100">
        <v>0</v>
      </c>
      <c r="M39" s="100">
        <v>0</v>
      </c>
      <c r="O39" s="44"/>
      <c r="P39" s="77">
        <v>0</v>
      </c>
      <c r="Q39" s="112"/>
      <c r="R39" s="46">
        <v>0</v>
      </c>
      <c r="S39" s="100"/>
      <c r="T39" s="56">
        <v>0</v>
      </c>
      <c r="U39" s="110"/>
      <c r="V39" s="47" t="s">
        <v>276</v>
      </c>
      <c r="W39" s="47" t="s">
        <v>65</v>
      </c>
      <c r="X39" s="44"/>
      <c r="Z39" s="44"/>
      <c r="AH39" s="47" t="s">
        <v>323</v>
      </c>
      <c r="BQ39" s="47" t="s">
        <v>66</v>
      </c>
      <c r="BR39" s="47" t="s">
        <v>68</v>
      </c>
      <c r="BY39" s="47" t="s">
        <v>141</v>
      </c>
      <c r="CC39" s="47" t="s">
        <v>216</v>
      </c>
      <c r="CD39" s="47" t="s">
        <v>227</v>
      </c>
      <c r="CE39" s="47" t="s">
        <v>227</v>
      </c>
      <c r="CF39" s="47" t="s">
        <v>329</v>
      </c>
      <c r="CG39" s="47" t="s">
        <v>216</v>
      </c>
      <c r="CH39" s="47" t="s">
        <v>216</v>
      </c>
      <c r="CI39" s="47" t="s">
        <v>65</v>
      </c>
      <c r="CJ39" s="50"/>
      <c r="CK39" s="50" t="s">
        <v>65</v>
      </c>
      <c r="CL39" s="47" t="s">
        <v>65</v>
      </c>
      <c r="CN39" s="47" t="s">
        <v>65</v>
      </c>
      <c r="CP39" s="47" t="s">
        <v>65</v>
      </c>
      <c r="CQ39" s="47" t="s">
        <v>204</v>
      </c>
      <c r="CS39" s="47" t="s">
        <v>65</v>
      </c>
      <c r="CT39" s="47" t="s">
        <v>143</v>
      </c>
      <c r="CV39" s="50"/>
      <c r="CX39" s="50"/>
      <c r="DH39" s="59"/>
    </row>
    <row r="40" spans="1:112" s="47" customFormat="1">
      <c r="A40" s="44">
        <v>39</v>
      </c>
      <c r="B40" s="44" t="s">
        <v>78</v>
      </c>
      <c r="C40" s="47">
        <v>1421</v>
      </c>
      <c r="D40" s="47">
        <v>380</v>
      </c>
      <c r="E40" s="47">
        <v>534</v>
      </c>
      <c r="F40" s="47">
        <v>2387.5</v>
      </c>
      <c r="G40" s="47">
        <v>0</v>
      </c>
      <c r="H40" s="47">
        <v>4487.5</v>
      </c>
      <c r="I40" s="44">
        <f t="shared" si="0"/>
        <v>2387.5</v>
      </c>
      <c r="J40" s="44">
        <f t="shared" si="1"/>
        <v>4487.5</v>
      </c>
      <c r="K40" s="44">
        <f t="shared" si="2"/>
        <v>6875</v>
      </c>
      <c r="L40" s="100">
        <v>13.337988826815643</v>
      </c>
      <c r="M40" s="100">
        <v>25.069832402234638</v>
      </c>
      <c r="P40" s="75">
        <v>5.2034689793195463E-2</v>
      </c>
      <c r="Q40" s="110">
        <f>(14*29+13*10)/39</f>
        <v>13.743589743589743</v>
      </c>
      <c r="R40" s="49">
        <v>0</v>
      </c>
      <c r="T40" s="49">
        <v>7.4349442379182153E-3</v>
      </c>
      <c r="U40" s="110">
        <v>90</v>
      </c>
      <c r="V40" s="47" t="s">
        <v>278</v>
      </c>
      <c r="W40" s="47" t="s">
        <v>65</v>
      </c>
      <c r="X40" s="47" t="s">
        <v>66</v>
      </c>
      <c r="Y40" s="47" t="s">
        <v>67</v>
      </c>
      <c r="AE40" s="47" t="s">
        <v>354</v>
      </c>
      <c r="AF40" s="47" t="s">
        <v>359</v>
      </c>
      <c r="AH40" s="44" t="s">
        <v>321</v>
      </c>
      <c r="AL40" s="47" t="s">
        <v>69</v>
      </c>
      <c r="AM40" s="47" t="s">
        <v>69</v>
      </c>
      <c r="AN40" s="47" t="s">
        <v>69</v>
      </c>
      <c r="AO40" s="47" t="s">
        <v>69</v>
      </c>
      <c r="AQ40" s="47" t="s">
        <v>69</v>
      </c>
      <c r="AT40" s="47" t="s">
        <v>70</v>
      </c>
      <c r="AU40" s="47" t="s">
        <v>71</v>
      </c>
      <c r="AV40" s="47" t="s">
        <v>70</v>
      </c>
      <c r="AW40" s="47" t="s">
        <v>71</v>
      </c>
      <c r="AX40" s="47" t="s">
        <v>66</v>
      </c>
      <c r="BD40" s="47" t="s">
        <v>280</v>
      </c>
      <c r="BF40" s="47" t="s">
        <v>280</v>
      </c>
      <c r="BK40" s="47" t="s">
        <v>280</v>
      </c>
      <c r="BL40" s="47" t="s">
        <v>280</v>
      </c>
      <c r="BM40" s="47" t="s">
        <v>280</v>
      </c>
      <c r="BN40" s="47" t="s">
        <v>280</v>
      </c>
      <c r="BS40" s="44"/>
      <c r="BY40" s="50"/>
      <c r="BZ40" s="47" t="s">
        <v>231</v>
      </c>
      <c r="CA40" s="47" t="s">
        <v>231</v>
      </c>
      <c r="CB40" s="47" t="s">
        <v>231</v>
      </c>
      <c r="CC40" s="47" t="s">
        <v>217</v>
      </c>
      <c r="CD40" s="47" t="s">
        <v>217</v>
      </c>
      <c r="CE40" s="47" t="s">
        <v>217</v>
      </c>
      <c r="CF40" s="47" t="s">
        <v>217</v>
      </c>
      <c r="CG40" s="47" t="s">
        <v>217</v>
      </c>
      <c r="CH40" s="47" t="s">
        <v>216</v>
      </c>
      <c r="CI40" s="47" t="s">
        <v>65</v>
      </c>
      <c r="CK40" s="47" t="s">
        <v>73</v>
      </c>
      <c r="CL40" s="47" t="s">
        <v>144</v>
      </c>
      <c r="CN40" s="47" t="s">
        <v>65</v>
      </c>
      <c r="CP40" s="47" t="s">
        <v>73</v>
      </c>
      <c r="CQ40" s="47" t="s">
        <v>204</v>
      </c>
      <c r="CS40" s="47" t="s">
        <v>65</v>
      </c>
      <c r="CT40" s="47" t="s">
        <v>142</v>
      </c>
      <c r="CU40" s="50"/>
      <c r="CV40" s="47" t="s">
        <v>73</v>
      </c>
      <c r="CW40" s="47" t="s">
        <v>163</v>
      </c>
      <c r="CY40" s="47" t="s">
        <v>164</v>
      </c>
      <c r="DA40" s="44"/>
      <c r="DB40" s="44"/>
      <c r="DC40" s="44"/>
      <c r="DD40" s="44"/>
      <c r="DE40" s="44"/>
      <c r="DF40" s="44"/>
      <c r="DG40" s="44"/>
      <c r="DH40" s="60"/>
    </row>
    <row r="41" spans="1:112" s="47" customFormat="1" ht="131.25">
      <c r="A41" s="44">
        <v>40</v>
      </c>
      <c r="B41" s="44" t="s">
        <v>78</v>
      </c>
      <c r="C41" s="47">
        <v>626</v>
      </c>
      <c r="D41" s="47">
        <v>330</v>
      </c>
      <c r="E41" s="47">
        <v>24</v>
      </c>
      <c r="F41" s="47">
        <v>175</v>
      </c>
      <c r="G41" s="47">
        <v>0</v>
      </c>
      <c r="H41" s="47">
        <v>4987.5</v>
      </c>
      <c r="I41" s="44">
        <f t="shared" si="0"/>
        <v>175</v>
      </c>
      <c r="J41" s="44">
        <f t="shared" si="1"/>
        <v>4987.5</v>
      </c>
      <c r="K41" s="44">
        <f t="shared" si="2"/>
        <v>5162.5</v>
      </c>
      <c r="L41" s="100">
        <v>0.9831460674157303</v>
      </c>
      <c r="M41" s="100">
        <v>28.019662921348313</v>
      </c>
      <c r="P41" s="75">
        <v>0.14713896457765668</v>
      </c>
      <c r="Q41" s="110">
        <v>13.5</v>
      </c>
      <c r="R41" s="49">
        <v>5.7099999999999998E-2</v>
      </c>
      <c r="S41" s="47">
        <v>1</v>
      </c>
      <c r="T41" s="49">
        <v>0.66666666666666663</v>
      </c>
      <c r="U41" s="110">
        <v>135</v>
      </c>
      <c r="V41" s="47" t="s">
        <v>278</v>
      </c>
      <c r="W41" s="47" t="s">
        <v>65</v>
      </c>
      <c r="X41" s="47" t="s">
        <v>70</v>
      </c>
      <c r="Y41" s="47" t="s">
        <v>67</v>
      </c>
      <c r="AD41" s="50" t="s">
        <v>271</v>
      </c>
      <c r="AE41" s="47" t="s">
        <v>354</v>
      </c>
      <c r="AF41" s="47" t="s">
        <v>359</v>
      </c>
      <c r="AG41" s="50" t="s">
        <v>318</v>
      </c>
      <c r="AH41" s="44" t="s">
        <v>321</v>
      </c>
      <c r="AI41" s="47" t="s">
        <v>314</v>
      </c>
      <c r="AM41" s="47" t="s">
        <v>69</v>
      </c>
      <c r="AN41" s="47" t="s">
        <v>69</v>
      </c>
      <c r="AO41" s="47" t="s">
        <v>69</v>
      </c>
      <c r="AP41" s="47" t="s">
        <v>69</v>
      </c>
      <c r="AQ41" s="47" t="s">
        <v>69</v>
      </c>
      <c r="AT41" s="47" t="s">
        <v>70</v>
      </c>
      <c r="AU41" s="47" t="s">
        <v>71</v>
      </c>
      <c r="AV41" s="47" t="s">
        <v>70</v>
      </c>
      <c r="AW41" s="47" t="s">
        <v>71</v>
      </c>
      <c r="AX41" s="47" t="s">
        <v>78</v>
      </c>
      <c r="AY41" s="47" t="s">
        <v>313</v>
      </c>
      <c r="BD41" s="47" t="s">
        <v>280</v>
      </c>
      <c r="BE41" s="47" t="s">
        <v>280</v>
      </c>
      <c r="BY41" s="50"/>
      <c r="BZ41" s="47" t="s">
        <v>103</v>
      </c>
      <c r="CA41" s="47" t="s">
        <v>103</v>
      </c>
      <c r="CB41" s="47" t="s">
        <v>230</v>
      </c>
      <c r="CC41" s="47" t="s">
        <v>216</v>
      </c>
      <c r="CD41" s="47" t="s">
        <v>216</v>
      </c>
      <c r="CE41" s="47" t="s">
        <v>217</v>
      </c>
      <c r="CF41" s="47" t="s">
        <v>219</v>
      </c>
      <c r="CG41" s="47" t="s">
        <v>217</v>
      </c>
      <c r="CH41" s="47" t="s">
        <v>216</v>
      </c>
      <c r="CI41" s="47" t="s">
        <v>65</v>
      </c>
      <c r="CK41" s="47" t="s">
        <v>73</v>
      </c>
      <c r="CL41" s="47" t="s">
        <v>65</v>
      </c>
      <c r="CN41" s="47" t="s">
        <v>65</v>
      </c>
      <c r="CP41" s="47" t="s">
        <v>73</v>
      </c>
      <c r="CQ41" s="47" t="s">
        <v>205</v>
      </c>
      <c r="CR41" s="47" t="s">
        <v>206</v>
      </c>
      <c r="CS41" s="47" t="s">
        <v>65</v>
      </c>
      <c r="CT41" s="47" t="s">
        <v>142</v>
      </c>
      <c r="CU41" s="50"/>
      <c r="CV41" s="47" t="s">
        <v>73</v>
      </c>
      <c r="CW41" s="47" t="s">
        <v>145</v>
      </c>
      <c r="CX41" s="47" t="s">
        <v>146</v>
      </c>
      <c r="CY41" s="47" t="s">
        <v>147</v>
      </c>
      <c r="DH41" s="59"/>
    </row>
    <row r="42" spans="1:112" s="47" customFormat="1">
      <c r="A42" s="44">
        <v>41</v>
      </c>
      <c r="B42" s="44" t="s">
        <v>78</v>
      </c>
      <c r="C42" s="47">
        <v>167</v>
      </c>
      <c r="F42" s="47">
        <v>0</v>
      </c>
      <c r="G42" s="47">
        <v>0</v>
      </c>
      <c r="H42" s="47">
        <v>450</v>
      </c>
      <c r="I42" s="44">
        <f t="shared" si="0"/>
        <v>0</v>
      </c>
      <c r="J42" s="44">
        <f t="shared" si="1"/>
        <v>450</v>
      </c>
      <c r="K42" s="44">
        <f t="shared" si="2"/>
        <v>450</v>
      </c>
      <c r="L42" s="100">
        <v>0</v>
      </c>
      <c r="M42" s="100">
        <v>2.5862068965517242</v>
      </c>
      <c r="P42" s="76">
        <v>3.4682080924855488E-2</v>
      </c>
      <c r="Q42" s="110">
        <v>12</v>
      </c>
      <c r="R42" s="56">
        <v>0</v>
      </c>
      <c r="S42" s="44"/>
      <c r="T42" s="46">
        <v>0</v>
      </c>
      <c r="U42" s="112"/>
      <c r="V42" s="100"/>
      <c r="W42" s="100"/>
      <c r="X42" s="47" t="s">
        <v>67</v>
      </c>
      <c r="Z42" s="55"/>
      <c r="AB42" s="44"/>
      <c r="AD42" s="44"/>
      <c r="AE42" s="47" t="s">
        <v>312</v>
      </c>
      <c r="AF42" s="47" t="s">
        <v>358</v>
      </c>
      <c r="AG42" s="47" t="s">
        <v>109</v>
      </c>
      <c r="AH42" s="47" t="s">
        <v>323</v>
      </c>
      <c r="BQ42" s="47" t="s">
        <v>66</v>
      </c>
      <c r="BR42" s="47" t="s">
        <v>66</v>
      </c>
      <c r="BS42" s="47" t="s">
        <v>67</v>
      </c>
      <c r="BY42" s="47" t="s">
        <v>124</v>
      </c>
      <c r="BZ42" s="47" t="s">
        <v>301</v>
      </c>
      <c r="CC42" s="47" t="s">
        <v>219</v>
      </c>
      <c r="CD42" s="47" t="s">
        <v>219</v>
      </c>
      <c r="CE42" s="47" t="s">
        <v>227</v>
      </c>
      <c r="CF42" s="47" t="s">
        <v>329</v>
      </c>
      <c r="CG42" s="47" t="s">
        <v>215</v>
      </c>
      <c r="CH42" s="47" t="s">
        <v>216</v>
      </c>
      <c r="CI42" s="47" t="s">
        <v>65</v>
      </c>
      <c r="CK42" s="50" t="s">
        <v>65</v>
      </c>
      <c r="CL42" s="50"/>
      <c r="CM42" s="50"/>
      <c r="CN42" s="47" t="s">
        <v>65</v>
      </c>
      <c r="CO42" s="50"/>
      <c r="CS42" s="47" t="s">
        <v>65</v>
      </c>
      <c r="CT42" s="47" t="s">
        <v>144</v>
      </c>
      <c r="CZ42" s="50"/>
      <c r="DB42" s="50"/>
      <c r="DH42" s="59"/>
    </row>
    <row r="43" spans="1:112" s="47" customFormat="1">
      <c r="A43" s="44">
        <v>42</v>
      </c>
      <c r="B43" s="44" t="s">
        <v>78</v>
      </c>
      <c r="C43" s="44">
        <v>106</v>
      </c>
      <c r="D43" s="44">
        <v>20</v>
      </c>
      <c r="E43" s="44"/>
      <c r="F43" s="44">
        <v>0</v>
      </c>
      <c r="G43" s="44">
        <v>0</v>
      </c>
      <c r="H43" s="44">
        <v>1712.5</v>
      </c>
      <c r="I43" s="44">
        <f t="shared" si="0"/>
        <v>0</v>
      </c>
      <c r="J43" s="44">
        <f t="shared" si="1"/>
        <v>1712.5</v>
      </c>
      <c r="K43" s="44">
        <f t="shared" si="2"/>
        <v>1712.5</v>
      </c>
      <c r="L43" s="100">
        <v>0</v>
      </c>
      <c r="M43" s="100">
        <v>10.378787878787879</v>
      </c>
      <c r="N43" s="44"/>
      <c r="O43" s="44"/>
      <c r="P43" s="77">
        <v>1.8518518518518517E-2</v>
      </c>
      <c r="Q43" s="112">
        <v>15</v>
      </c>
      <c r="R43" s="46">
        <v>0</v>
      </c>
      <c r="S43" s="44"/>
      <c r="T43" s="46">
        <v>0</v>
      </c>
      <c r="U43" s="112"/>
      <c r="V43" s="47" t="s">
        <v>276</v>
      </c>
      <c r="W43" s="47" t="s">
        <v>65</v>
      </c>
      <c r="X43" s="47" t="s">
        <v>70</v>
      </c>
      <c r="Y43" s="44" t="s">
        <v>67</v>
      </c>
      <c r="Z43" s="44"/>
      <c r="AA43" s="44"/>
      <c r="AB43" s="44"/>
      <c r="AC43" s="44"/>
      <c r="AE43" s="47" t="s">
        <v>354</v>
      </c>
      <c r="AF43" s="47" t="s">
        <v>359</v>
      </c>
      <c r="AH43" s="44" t="s">
        <v>321</v>
      </c>
      <c r="AJ43" s="44"/>
      <c r="AK43" s="44"/>
      <c r="AL43" s="47" t="s">
        <v>69</v>
      </c>
      <c r="AM43" s="47" t="s">
        <v>69</v>
      </c>
      <c r="AN43" s="47" t="s">
        <v>69</v>
      </c>
      <c r="AO43" s="47" t="s">
        <v>69</v>
      </c>
      <c r="AP43" s="44"/>
      <c r="AQ43" s="44"/>
      <c r="AR43" s="44"/>
      <c r="AS43" s="44"/>
      <c r="AT43" s="47" t="s">
        <v>70</v>
      </c>
      <c r="AU43" s="47" t="s">
        <v>72</v>
      </c>
      <c r="AV43" s="47" t="s">
        <v>70</v>
      </c>
      <c r="AW43" s="47" t="s">
        <v>72</v>
      </c>
      <c r="AX43" s="47" t="s">
        <v>66</v>
      </c>
      <c r="AY43" s="44"/>
      <c r="AZ43" s="44"/>
      <c r="BA43" s="44"/>
      <c r="BB43" s="44"/>
      <c r="BD43" s="47" t="s">
        <v>280</v>
      </c>
      <c r="BE43" s="47" t="s">
        <v>280</v>
      </c>
      <c r="BF43" s="44"/>
      <c r="BG43" s="44"/>
      <c r="BH43" s="44"/>
      <c r="BI43" s="47" t="s">
        <v>280</v>
      </c>
      <c r="BJ43" s="44"/>
      <c r="BK43" s="44"/>
      <c r="BL43" s="44"/>
      <c r="BM43" s="44"/>
      <c r="BN43" s="44"/>
      <c r="BO43" s="44"/>
      <c r="BP43" s="44"/>
      <c r="BU43" s="44"/>
      <c r="BV43" s="44"/>
      <c r="BW43" s="44"/>
      <c r="BY43" s="51"/>
      <c r="BZ43" s="47" t="s">
        <v>229</v>
      </c>
      <c r="CA43" s="47" t="s">
        <v>1</v>
      </c>
      <c r="CB43" s="47" t="s">
        <v>103</v>
      </c>
      <c r="CC43" s="47" t="s">
        <v>217</v>
      </c>
      <c r="CD43" s="47" t="s">
        <v>217</v>
      </c>
      <c r="CE43" s="47" t="s">
        <v>227</v>
      </c>
      <c r="CF43" s="47" t="s">
        <v>219</v>
      </c>
      <c r="CG43" s="47" t="s">
        <v>219</v>
      </c>
      <c r="CH43" s="47" t="s">
        <v>216</v>
      </c>
      <c r="CI43" s="47" t="s">
        <v>65</v>
      </c>
      <c r="CK43" s="47" t="s">
        <v>73</v>
      </c>
      <c r="CL43" s="47" t="s">
        <v>73</v>
      </c>
      <c r="CN43" s="47" t="s">
        <v>73</v>
      </c>
      <c r="CP43" s="47" t="s">
        <v>73</v>
      </c>
      <c r="CQ43" s="47" t="s">
        <v>205</v>
      </c>
      <c r="CS43" s="47" t="s">
        <v>65</v>
      </c>
      <c r="CT43" s="47" t="s">
        <v>142</v>
      </c>
      <c r="CU43" s="50"/>
      <c r="CV43" s="47" t="s">
        <v>73</v>
      </c>
      <c r="CW43" s="47" t="s">
        <v>169</v>
      </c>
      <c r="CX43" s="47" t="s">
        <v>1</v>
      </c>
      <c r="CY43" s="47" t="s">
        <v>1</v>
      </c>
      <c r="DH43" s="59"/>
    </row>
    <row r="44" spans="1:112" s="47" customFormat="1">
      <c r="A44" s="44">
        <v>43</v>
      </c>
      <c r="B44" s="44" t="s">
        <v>78</v>
      </c>
      <c r="C44" s="47">
        <v>85</v>
      </c>
      <c r="D44" s="47">
        <v>20</v>
      </c>
      <c r="F44" s="47">
        <v>0</v>
      </c>
      <c r="G44" s="47">
        <v>0</v>
      </c>
      <c r="H44" s="47">
        <v>337.5</v>
      </c>
      <c r="I44" s="44">
        <f t="shared" si="0"/>
        <v>0</v>
      </c>
      <c r="J44" s="44">
        <f t="shared" si="1"/>
        <v>337.5</v>
      </c>
      <c r="K44" s="44">
        <f t="shared" si="2"/>
        <v>337.5</v>
      </c>
      <c r="L44" s="100">
        <v>0</v>
      </c>
      <c r="M44" s="100">
        <v>2.0962732919254656</v>
      </c>
      <c r="P44" s="75">
        <v>0</v>
      </c>
      <c r="Q44" s="110"/>
      <c r="R44" s="49">
        <v>0</v>
      </c>
      <c r="T44" s="49">
        <v>0</v>
      </c>
      <c r="U44" s="110"/>
      <c r="V44" s="47" t="s">
        <v>276</v>
      </c>
      <c r="W44" s="47" t="s">
        <v>65</v>
      </c>
      <c r="AE44" s="47" t="s">
        <v>312</v>
      </c>
      <c r="AF44" s="47" t="s">
        <v>359</v>
      </c>
      <c r="AH44" s="47" t="s">
        <v>323</v>
      </c>
      <c r="BQ44" s="47" t="s">
        <v>66</v>
      </c>
      <c r="BR44" s="47" t="s">
        <v>72</v>
      </c>
      <c r="BY44" s="50"/>
      <c r="BZ44" s="47" t="s">
        <v>235</v>
      </c>
      <c r="CB44" s="47" t="s">
        <v>235</v>
      </c>
      <c r="CC44" s="47" t="s">
        <v>216</v>
      </c>
      <c r="CD44" s="47" t="s">
        <v>216</v>
      </c>
      <c r="CE44" s="47" t="s">
        <v>227</v>
      </c>
      <c r="CF44" s="47" t="s">
        <v>216</v>
      </c>
      <c r="CG44" s="47" t="s">
        <v>215</v>
      </c>
      <c r="CH44" s="47" t="s">
        <v>216</v>
      </c>
      <c r="CI44" s="47" t="s">
        <v>218</v>
      </c>
      <c r="CK44" s="47" t="s">
        <v>65</v>
      </c>
      <c r="CN44" s="47" t="s">
        <v>65</v>
      </c>
      <c r="CP44" s="47" t="s">
        <v>144</v>
      </c>
      <c r="CQ44" s="47" t="s">
        <v>204</v>
      </c>
      <c r="CS44" s="47" t="s">
        <v>144</v>
      </c>
      <c r="CT44" s="47" t="s">
        <v>144</v>
      </c>
      <c r="CU44" s="50"/>
      <c r="CV44" s="47" t="s">
        <v>65</v>
      </c>
      <c r="DH44" s="59"/>
    </row>
    <row r="45" spans="1:112" s="47" customFormat="1" ht="56.25">
      <c r="A45" s="44">
        <v>44</v>
      </c>
      <c r="B45" s="44" t="s">
        <v>78</v>
      </c>
      <c r="C45" s="47">
        <v>157</v>
      </c>
      <c r="F45" s="47">
        <v>0</v>
      </c>
      <c r="G45" s="47">
        <v>0</v>
      </c>
      <c r="H45" s="47">
        <v>25</v>
      </c>
      <c r="I45" s="44">
        <f t="shared" si="0"/>
        <v>0</v>
      </c>
      <c r="J45" s="44">
        <f t="shared" si="1"/>
        <v>25</v>
      </c>
      <c r="K45" s="44">
        <f t="shared" si="2"/>
        <v>25</v>
      </c>
      <c r="L45" s="100">
        <v>0</v>
      </c>
      <c r="M45" s="100">
        <v>0.15625</v>
      </c>
      <c r="N45" s="47">
        <v>130</v>
      </c>
      <c r="P45" s="76">
        <v>0</v>
      </c>
      <c r="Q45" s="110"/>
      <c r="R45" s="56">
        <v>0</v>
      </c>
      <c r="S45" s="44"/>
      <c r="T45" s="46">
        <v>0</v>
      </c>
      <c r="U45" s="112"/>
      <c r="V45" s="47" t="s">
        <v>276</v>
      </c>
      <c r="W45" s="100" t="s">
        <v>65</v>
      </c>
      <c r="Z45" s="54"/>
      <c r="AB45" s="44"/>
      <c r="AD45" s="44"/>
      <c r="AE45" s="47" t="s">
        <v>354</v>
      </c>
      <c r="AF45" s="47" t="s">
        <v>357</v>
      </c>
      <c r="AH45" s="44" t="s">
        <v>321</v>
      </c>
      <c r="AI45" s="47" t="s">
        <v>314</v>
      </c>
      <c r="AL45" s="47" t="s">
        <v>69</v>
      </c>
      <c r="AM45" s="47" t="s">
        <v>69</v>
      </c>
      <c r="AN45" s="47" t="s">
        <v>69</v>
      </c>
      <c r="AO45" s="47" t="s">
        <v>69</v>
      </c>
      <c r="AP45" s="47" t="s">
        <v>69</v>
      </c>
      <c r="AQ45" s="47" t="s">
        <v>69</v>
      </c>
      <c r="AT45" s="47" t="s">
        <v>70</v>
      </c>
      <c r="AU45" s="47" t="s">
        <v>74</v>
      </c>
      <c r="AV45" s="47" t="s">
        <v>70</v>
      </c>
      <c r="AW45" s="47" t="s">
        <v>74</v>
      </c>
      <c r="AX45" s="47" t="s">
        <v>70</v>
      </c>
      <c r="BK45" s="47" t="s">
        <v>69</v>
      </c>
      <c r="BY45" s="50" t="s">
        <v>333</v>
      </c>
      <c r="BZ45" s="47" t="s">
        <v>300</v>
      </c>
      <c r="CC45" s="47" t="s">
        <v>217</v>
      </c>
      <c r="CD45" s="47" t="s">
        <v>217</v>
      </c>
      <c r="CE45" s="47" t="s">
        <v>227</v>
      </c>
      <c r="CF45" s="47" t="s">
        <v>329</v>
      </c>
      <c r="CG45" s="47" t="s">
        <v>216</v>
      </c>
      <c r="CH45" s="47" t="s">
        <v>216</v>
      </c>
      <c r="CI45" s="47" t="s">
        <v>65</v>
      </c>
      <c r="CK45" s="50" t="s">
        <v>65</v>
      </c>
      <c r="CL45" s="50" t="s">
        <v>65</v>
      </c>
      <c r="CM45" s="50"/>
      <c r="CN45" s="50"/>
      <c r="CO45" s="50"/>
      <c r="CP45" s="47" t="s">
        <v>65</v>
      </c>
      <c r="CQ45" s="47" t="s">
        <v>205</v>
      </c>
      <c r="CS45" s="47" t="s">
        <v>65</v>
      </c>
      <c r="CT45" s="47" t="s">
        <v>142</v>
      </c>
      <c r="CZ45" s="50"/>
      <c r="DB45" s="50"/>
      <c r="DH45" s="59"/>
    </row>
    <row r="46" spans="1:112" s="53" customFormat="1" ht="56.25">
      <c r="A46" s="44">
        <v>45</v>
      </c>
      <c r="B46" s="44" t="s">
        <v>78</v>
      </c>
      <c r="C46" s="47">
        <v>146</v>
      </c>
      <c r="D46" s="47"/>
      <c r="E46" s="47"/>
      <c r="F46" s="47">
        <v>0</v>
      </c>
      <c r="G46" s="47">
        <v>0</v>
      </c>
      <c r="H46" s="47">
        <v>0</v>
      </c>
      <c r="I46" s="44">
        <f t="shared" si="0"/>
        <v>0</v>
      </c>
      <c r="J46" s="44">
        <f t="shared" si="1"/>
        <v>0</v>
      </c>
      <c r="K46" s="44">
        <f t="shared" si="2"/>
        <v>0</v>
      </c>
      <c r="L46" s="100">
        <v>0</v>
      </c>
      <c r="M46" s="100">
        <v>0</v>
      </c>
      <c r="N46" s="47"/>
      <c r="O46" s="47"/>
      <c r="P46" s="76">
        <v>0</v>
      </c>
      <c r="Q46" s="110"/>
      <c r="R46" s="56">
        <v>0</v>
      </c>
      <c r="S46" s="44"/>
      <c r="T46" s="46">
        <v>0</v>
      </c>
      <c r="U46" s="112"/>
      <c r="V46" s="47" t="s">
        <v>276</v>
      </c>
      <c r="W46" s="100" t="s">
        <v>65</v>
      </c>
      <c r="X46" s="47"/>
      <c r="Y46" s="47"/>
      <c r="Z46" s="54"/>
      <c r="AA46" s="47"/>
      <c r="AB46" s="44"/>
      <c r="AC46" s="47"/>
      <c r="AD46" s="54"/>
      <c r="AE46" s="47"/>
      <c r="AF46" s="47" t="s">
        <v>359</v>
      </c>
      <c r="AG46" s="47"/>
      <c r="AH46" s="47" t="s">
        <v>323</v>
      </c>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t="s">
        <v>66</v>
      </c>
      <c r="BR46" s="47" t="s">
        <v>66</v>
      </c>
      <c r="BS46" s="47" t="s">
        <v>67</v>
      </c>
      <c r="BT46" s="47"/>
      <c r="BU46" s="47"/>
      <c r="BV46" s="47"/>
      <c r="BW46" s="47"/>
      <c r="BX46" s="47" t="s">
        <v>132</v>
      </c>
      <c r="BY46" s="50" t="s">
        <v>340</v>
      </c>
      <c r="BZ46" s="47" t="s">
        <v>302</v>
      </c>
      <c r="CA46" s="47"/>
      <c r="CB46" s="47"/>
      <c r="CC46" s="47" t="s">
        <v>217</v>
      </c>
      <c r="CD46" s="47" t="s">
        <v>217</v>
      </c>
      <c r="CE46" s="47" t="s">
        <v>227</v>
      </c>
      <c r="CF46" s="47" t="s">
        <v>329</v>
      </c>
      <c r="CG46" s="47" t="s">
        <v>215</v>
      </c>
      <c r="CH46" s="47" t="s">
        <v>216</v>
      </c>
      <c r="CI46" s="47" t="s">
        <v>65</v>
      </c>
      <c r="CJ46" s="47"/>
      <c r="CK46" s="50" t="s">
        <v>73</v>
      </c>
      <c r="CL46" s="50"/>
      <c r="CM46" s="50"/>
      <c r="CN46" s="47" t="s">
        <v>65</v>
      </c>
      <c r="CO46" s="50"/>
      <c r="CP46" s="47"/>
      <c r="CQ46" s="47" t="s">
        <v>204</v>
      </c>
      <c r="CR46" s="47"/>
      <c r="CS46" s="47" t="s">
        <v>65</v>
      </c>
      <c r="CT46" s="47" t="s">
        <v>142</v>
      </c>
      <c r="CU46" s="47"/>
      <c r="CV46" s="47"/>
      <c r="CW46" s="47"/>
      <c r="CX46" s="47"/>
      <c r="CY46" s="47"/>
      <c r="CZ46" s="50"/>
      <c r="DA46" s="47"/>
      <c r="DB46" s="50"/>
      <c r="DC46" s="47"/>
      <c r="DD46" s="47"/>
      <c r="DE46" s="47"/>
      <c r="DF46" s="47"/>
      <c r="DG46" s="47"/>
      <c r="DH46" s="52"/>
    </row>
    <row r="47" spans="1:112" s="47" customFormat="1" ht="75">
      <c r="A47" s="44">
        <v>46</v>
      </c>
      <c r="B47" s="44" t="s">
        <v>78</v>
      </c>
      <c r="C47" s="47">
        <v>671</v>
      </c>
      <c r="D47" s="47">
        <v>80</v>
      </c>
      <c r="E47" s="47">
        <v>35</v>
      </c>
      <c r="F47" s="47">
        <v>137.5</v>
      </c>
      <c r="G47" s="47">
        <v>0</v>
      </c>
      <c r="H47" s="47">
        <v>3625</v>
      </c>
      <c r="I47" s="44">
        <f t="shared" si="0"/>
        <v>137.5</v>
      </c>
      <c r="J47" s="44">
        <f t="shared" si="1"/>
        <v>3625</v>
      </c>
      <c r="K47" s="44">
        <f t="shared" si="2"/>
        <v>3762.5</v>
      </c>
      <c r="L47" s="100">
        <v>0.91666666666666663</v>
      </c>
      <c r="M47" s="100">
        <v>24.166666666666668</v>
      </c>
      <c r="N47" s="47">
        <v>185</v>
      </c>
      <c r="P47" s="75">
        <v>8.8626292466765146E-3</v>
      </c>
      <c r="Q47" s="110">
        <f>(22+12)/3</f>
        <v>11.333333333333334</v>
      </c>
      <c r="R47" s="49">
        <v>0</v>
      </c>
      <c r="T47" s="49">
        <v>0.2857142857142857</v>
      </c>
      <c r="U47" s="110">
        <f>((9+8+10)/7)*30</f>
        <v>115.71428571428572</v>
      </c>
      <c r="V47" s="47" t="s">
        <v>276</v>
      </c>
      <c r="W47" s="47" t="s">
        <v>65</v>
      </c>
      <c r="X47" s="47" t="s">
        <v>66</v>
      </c>
      <c r="AE47" s="47" t="s">
        <v>354</v>
      </c>
      <c r="AF47" s="47" t="s">
        <v>357</v>
      </c>
      <c r="AH47" s="44" t="s">
        <v>321</v>
      </c>
      <c r="AL47" s="47" t="s">
        <v>69</v>
      </c>
      <c r="AM47" s="47" t="s">
        <v>69</v>
      </c>
      <c r="AN47" s="47" t="s">
        <v>69</v>
      </c>
      <c r="AO47" s="47" t="s">
        <v>69</v>
      </c>
      <c r="AQ47" s="47" t="s">
        <v>69</v>
      </c>
      <c r="AT47" s="47" t="s">
        <v>70</v>
      </c>
      <c r="AU47" s="47" t="s">
        <v>66</v>
      </c>
      <c r="AV47" s="47" t="s">
        <v>70</v>
      </c>
      <c r="AW47" s="47" t="s">
        <v>66</v>
      </c>
      <c r="AX47" s="47" t="s">
        <v>70</v>
      </c>
      <c r="BY47" s="50"/>
      <c r="BZ47" s="47" t="s">
        <v>103</v>
      </c>
      <c r="CA47" s="47" t="s">
        <v>90</v>
      </c>
      <c r="CB47" s="47" t="s">
        <v>233</v>
      </c>
      <c r="CC47" s="47" t="s">
        <v>218</v>
      </c>
      <c r="CD47" s="47" t="s">
        <v>217</v>
      </c>
      <c r="CE47" s="47" t="s">
        <v>217</v>
      </c>
      <c r="CF47" s="47" t="s">
        <v>217</v>
      </c>
      <c r="CG47" s="47" t="s">
        <v>217</v>
      </c>
      <c r="CH47" s="47" t="s">
        <v>217</v>
      </c>
      <c r="CI47" s="47" t="s">
        <v>65</v>
      </c>
      <c r="CK47" s="47" t="s">
        <v>73</v>
      </c>
      <c r="CL47" s="47" t="s">
        <v>65</v>
      </c>
      <c r="CN47" s="47" t="s">
        <v>65</v>
      </c>
      <c r="CP47" s="47" t="s">
        <v>73</v>
      </c>
      <c r="CQ47" s="47" t="s">
        <v>205</v>
      </c>
      <c r="CS47" s="47" t="s">
        <v>65</v>
      </c>
      <c r="CT47" s="47" t="s">
        <v>144</v>
      </c>
      <c r="CU47" s="50"/>
      <c r="CV47" s="47" t="s">
        <v>73</v>
      </c>
      <c r="CW47" s="47" t="s">
        <v>170</v>
      </c>
      <c r="CY47" s="50" t="s">
        <v>326</v>
      </c>
      <c r="DH47" s="59"/>
    </row>
    <row r="48" spans="1:112" s="47" customFormat="1">
      <c r="A48" s="44">
        <v>47</v>
      </c>
      <c r="B48" s="44" t="s">
        <v>78</v>
      </c>
      <c r="C48" s="47">
        <v>884</v>
      </c>
      <c r="D48" s="47">
        <v>70</v>
      </c>
      <c r="E48" s="47">
        <v>32</v>
      </c>
      <c r="F48" s="47">
        <v>0</v>
      </c>
      <c r="G48" s="47">
        <v>0</v>
      </c>
      <c r="H48" s="47">
        <v>6875</v>
      </c>
      <c r="I48" s="44">
        <f t="shared" si="0"/>
        <v>0</v>
      </c>
      <c r="J48" s="44">
        <f t="shared" si="1"/>
        <v>6875</v>
      </c>
      <c r="K48" s="44">
        <f t="shared" si="2"/>
        <v>6875</v>
      </c>
      <c r="L48" s="100">
        <v>0</v>
      </c>
      <c r="M48" s="100">
        <v>45.833333333333336</v>
      </c>
      <c r="P48" s="75">
        <v>2.4282560706401765E-2</v>
      </c>
      <c r="Q48" s="110">
        <f>(14+9+44+24)/9</f>
        <v>10.111111111111111</v>
      </c>
      <c r="R48" s="49">
        <v>0</v>
      </c>
      <c r="T48" s="46">
        <v>0</v>
      </c>
      <c r="U48" s="110"/>
      <c r="V48" s="47" t="s">
        <v>276</v>
      </c>
      <c r="W48" s="47" t="s">
        <v>65</v>
      </c>
      <c r="X48" s="47" t="s">
        <v>66</v>
      </c>
      <c r="Y48" s="47" t="s">
        <v>67</v>
      </c>
      <c r="Z48" s="47" t="s">
        <v>70</v>
      </c>
      <c r="AE48" s="47" t="s">
        <v>355</v>
      </c>
      <c r="AF48" s="47" t="s">
        <v>359</v>
      </c>
      <c r="AH48" s="47" t="s">
        <v>323</v>
      </c>
      <c r="BQ48" s="47" t="s">
        <v>66</v>
      </c>
      <c r="BR48" s="47" t="s">
        <v>66</v>
      </c>
      <c r="BS48" s="47" t="s">
        <v>67</v>
      </c>
      <c r="BY48" s="50"/>
      <c r="BZ48" s="47" t="s">
        <v>229</v>
      </c>
      <c r="CA48" s="47" t="s">
        <v>252</v>
      </c>
      <c r="CB48" s="47" t="s">
        <v>253</v>
      </c>
      <c r="CC48" s="47" t="s">
        <v>216</v>
      </c>
      <c r="CD48" s="47" t="s">
        <v>217</v>
      </c>
      <c r="CE48" s="47" t="s">
        <v>219</v>
      </c>
      <c r="CF48" s="47" t="s">
        <v>219</v>
      </c>
      <c r="CG48" s="47" t="s">
        <v>216</v>
      </c>
      <c r="CH48" s="47" t="s">
        <v>216</v>
      </c>
      <c r="CI48" s="47" t="s">
        <v>65</v>
      </c>
      <c r="CK48" s="47" t="s">
        <v>73</v>
      </c>
      <c r="CL48" s="47" t="s">
        <v>65</v>
      </c>
      <c r="CN48" s="47" t="s">
        <v>65</v>
      </c>
      <c r="CP48" s="47" t="s">
        <v>73</v>
      </c>
      <c r="CQ48" s="47" t="s">
        <v>205</v>
      </c>
      <c r="CS48" s="47" t="s">
        <v>65</v>
      </c>
      <c r="CT48" s="47" t="s">
        <v>142</v>
      </c>
      <c r="CU48" s="50"/>
      <c r="CV48" s="47" t="s">
        <v>73</v>
      </c>
      <c r="CW48" s="47" t="s">
        <v>182</v>
      </c>
      <c r="DH48" s="59"/>
    </row>
    <row r="49" spans="1:112" s="47" customFormat="1" ht="262.5">
      <c r="A49" s="44">
        <v>48</v>
      </c>
      <c r="B49" s="44" t="s">
        <v>78</v>
      </c>
      <c r="C49" s="47">
        <v>988</v>
      </c>
      <c r="D49" s="47">
        <v>1530</v>
      </c>
      <c r="E49" s="47">
        <v>160</v>
      </c>
      <c r="F49" s="47">
        <v>1037.5</v>
      </c>
      <c r="G49" s="47">
        <v>0</v>
      </c>
      <c r="H49" s="47">
        <v>6862.5</v>
      </c>
      <c r="I49" s="44">
        <f t="shared" si="0"/>
        <v>1037.5</v>
      </c>
      <c r="J49" s="44">
        <f t="shared" si="1"/>
        <v>6862.5</v>
      </c>
      <c r="K49" s="44">
        <f t="shared" si="2"/>
        <v>7900</v>
      </c>
      <c r="L49" s="100">
        <v>6.916666666666667</v>
      </c>
      <c r="M49" s="100">
        <v>45.75</v>
      </c>
      <c r="P49" s="75">
        <v>0.17803660565723795</v>
      </c>
      <c r="Q49" s="110">
        <f>(18*99+17*7+16)/107</f>
        <v>17.915887850467289</v>
      </c>
      <c r="R49" s="46">
        <v>6.4935064935064939E-3</v>
      </c>
      <c r="S49" s="47">
        <v>1</v>
      </c>
      <c r="T49" s="46">
        <v>0.19191919191919191</v>
      </c>
      <c r="U49" s="110">
        <f>(100+115*3+119*5+122*5+131+140*2+144+145*3+146+150*2+154*2+166)/(1+3+5+5+1+2+1+3+1+2+2+1)</f>
        <v>131.85185185185185</v>
      </c>
      <c r="V49" s="47" t="s">
        <v>276</v>
      </c>
      <c r="W49" s="47" t="s">
        <v>65</v>
      </c>
      <c r="X49" s="47" t="s">
        <v>70</v>
      </c>
      <c r="Y49" s="47" t="s">
        <v>66</v>
      </c>
      <c r="Z49" s="47" t="s">
        <v>67</v>
      </c>
      <c r="AE49" s="47" t="s">
        <v>356</v>
      </c>
      <c r="AF49" s="47" t="s">
        <v>358</v>
      </c>
      <c r="AH49" s="44" t="s">
        <v>321</v>
      </c>
      <c r="AL49" s="47" t="s">
        <v>69</v>
      </c>
      <c r="AM49" s="47" t="s">
        <v>69</v>
      </c>
      <c r="AO49" s="47" t="s">
        <v>69</v>
      </c>
      <c r="AT49" s="47" t="s">
        <v>70</v>
      </c>
      <c r="AU49" s="47" t="s">
        <v>67</v>
      </c>
      <c r="AV49" s="47" t="s">
        <v>66</v>
      </c>
      <c r="AW49" s="47" t="s">
        <v>66</v>
      </c>
      <c r="AX49" s="47" t="s">
        <v>66</v>
      </c>
      <c r="AY49" s="47" t="s">
        <v>80</v>
      </c>
      <c r="BD49" s="47" t="s">
        <v>280</v>
      </c>
      <c r="BF49" s="47" t="s">
        <v>280</v>
      </c>
      <c r="BY49" s="50"/>
      <c r="BZ49" s="47" t="s">
        <v>103</v>
      </c>
      <c r="CA49" s="47" t="s">
        <v>90</v>
      </c>
      <c r="CB49" s="47" t="s">
        <v>103</v>
      </c>
      <c r="CC49" s="47" t="s">
        <v>216</v>
      </c>
      <c r="CD49" s="47" t="s">
        <v>217</v>
      </c>
      <c r="CE49" s="47" t="s">
        <v>216</v>
      </c>
      <c r="CF49" s="47" t="s">
        <v>219</v>
      </c>
      <c r="CG49" s="47" t="s">
        <v>218</v>
      </c>
      <c r="CH49" s="47" t="s">
        <v>218</v>
      </c>
      <c r="CI49" s="47" t="s">
        <v>218</v>
      </c>
      <c r="CK49" s="47" t="s">
        <v>73</v>
      </c>
      <c r="CL49" s="47" t="s">
        <v>73</v>
      </c>
      <c r="CN49" s="47" t="s">
        <v>65</v>
      </c>
      <c r="CP49" s="47" t="s">
        <v>73</v>
      </c>
      <c r="CQ49" s="47" t="s">
        <v>204</v>
      </c>
      <c r="CS49" s="47" t="s">
        <v>73</v>
      </c>
      <c r="CT49" s="47" t="s">
        <v>142</v>
      </c>
      <c r="CU49" s="50"/>
      <c r="CV49" s="47" t="s">
        <v>73</v>
      </c>
      <c r="CW49" s="47" t="s">
        <v>183</v>
      </c>
      <c r="CX49" s="47" t="s">
        <v>184</v>
      </c>
      <c r="CY49" s="50" t="s">
        <v>325</v>
      </c>
      <c r="DH49" s="59"/>
    </row>
    <row r="50" spans="1:112" s="47" customFormat="1">
      <c r="A50" s="44">
        <v>49</v>
      </c>
      <c r="B50" s="44" t="s">
        <v>78</v>
      </c>
      <c r="F50" s="47">
        <v>0</v>
      </c>
      <c r="G50" s="47">
        <v>0</v>
      </c>
      <c r="H50" s="47">
        <v>0</v>
      </c>
      <c r="I50" s="44">
        <f t="shared" si="0"/>
        <v>0</v>
      </c>
      <c r="J50" s="44">
        <f t="shared" si="1"/>
        <v>0</v>
      </c>
      <c r="K50" s="44">
        <f t="shared" si="2"/>
        <v>0</v>
      </c>
      <c r="L50" s="100">
        <v>0</v>
      </c>
      <c r="M50" s="100">
        <v>0</v>
      </c>
      <c r="P50" s="75">
        <v>0</v>
      </c>
      <c r="Q50" s="110"/>
      <c r="R50" s="49">
        <v>0</v>
      </c>
      <c r="T50" s="46">
        <v>0</v>
      </c>
      <c r="U50" s="110"/>
      <c r="V50" s="47" t="s">
        <v>276</v>
      </c>
      <c r="W50" s="47" t="s">
        <v>65</v>
      </c>
      <c r="AE50" s="47" t="s">
        <v>312</v>
      </c>
      <c r="AF50" s="47" t="s">
        <v>359</v>
      </c>
      <c r="AH50" s="47" t="s">
        <v>323</v>
      </c>
      <c r="BQ50" s="47" t="s">
        <v>66</v>
      </c>
      <c r="BR50" s="47" t="s">
        <v>66</v>
      </c>
      <c r="BY50" s="50"/>
      <c r="CC50" s="47" t="s">
        <v>216</v>
      </c>
      <c r="CD50" s="47" t="s">
        <v>216</v>
      </c>
      <c r="CE50" s="47" t="s">
        <v>227</v>
      </c>
      <c r="CF50" s="47" t="s">
        <v>329</v>
      </c>
      <c r="CG50" s="47" t="s">
        <v>215</v>
      </c>
      <c r="CH50" s="47" t="s">
        <v>216</v>
      </c>
      <c r="CI50" s="47" t="s">
        <v>65</v>
      </c>
      <c r="CK50" s="47" t="s">
        <v>65</v>
      </c>
      <c r="CN50" s="47" t="s">
        <v>65</v>
      </c>
      <c r="CP50" s="47" t="s">
        <v>65</v>
      </c>
      <c r="CQ50" s="47" t="s">
        <v>204</v>
      </c>
      <c r="CS50" s="47" t="s">
        <v>65</v>
      </c>
      <c r="CT50" s="47" t="s">
        <v>144</v>
      </c>
      <c r="CU50" s="50"/>
      <c r="CV50" s="47" t="s">
        <v>65</v>
      </c>
      <c r="DH50" s="59"/>
    </row>
    <row r="51" spans="1:112" s="44" customFormat="1" ht="56.25">
      <c r="A51" s="44">
        <v>50</v>
      </c>
      <c r="B51" s="44" t="s">
        <v>78</v>
      </c>
      <c r="C51" s="47">
        <v>201</v>
      </c>
      <c r="D51" s="47">
        <v>60</v>
      </c>
      <c r="E51" s="47"/>
      <c r="F51" s="47">
        <v>0</v>
      </c>
      <c r="G51" s="47">
        <v>400</v>
      </c>
      <c r="H51" s="47">
        <v>0</v>
      </c>
      <c r="I51" s="44">
        <f t="shared" si="0"/>
        <v>0</v>
      </c>
      <c r="J51" s="44">
        <f t="shared" si="1"/>
        <v>400</v>
      </c>
      <c r="K51" s="44">
        <f t="shared" si="2"/>
        <v>400</v>
      </c>
      <c r="L51" s="100">
        <v>0</v>
      </c>
      <c r="M51" s="100">
        <v>2.6666666666666665</v>
      </c>
      <c r="N51" s="47"/>
      <c r="O51" s="47"/>
      <c r="P51" s="76">
        <v>0</v>
      </c>
      <c r="Q51" s="110"/>
      <c r="R51" s="56">
        <v>0</v>
      </c>
      <c r="T51" s="46">
        <v>0</v>
      </c>
      <c r="U51" s="112"/>
      <c r="V51" s="47" t="s">
        <v>276</v>
      </c>
      <c r="W51" s="100" t="s">
        <v>65</v>
      </c>
      <c r="X51" s="47"/>
      <c r="Y51" s="47"/>
      <c r="Z51" s="54"/>
      <c r="AA51" s="47"/>
      <c r="AC51" s="47"/>
      <c r="AE51" s="47" t="s">
        <v>354</v>
      </c>
      <c r="AF51" s="47" t="s">
        <v>359</v>
      </c>
      <c r="AG51" s="47"/>
      <c r="AH51" s="44" t="s">
        <v>321</v>
      </c>
      <c r="AI51" s="47" t="s">
        <v>314</v>
      </c>
      <c r="AJ51" s="47"/>
      <c r="AK51" s="47"/>
      <c r="AL51" s="47"/>
      <c r="AM51" s="47" t="s">
        <v>69</v>
      </c>
      <c r="AN51" s="47" t="s">
        <v>69</v>
      </c>
      <c r="AO51" s="47" t="s">
        <v>69</v>
      </c>
      <c r="AP51" s="47"/>
      <c r="AQ51" s="47" t="s">
        <v>69</v>
      </c>
      <c r="AR51" s="47"/>
      <c r="AS51" s="47"/>
      <c r="AT51" s="47" t="s">
        <v>70</v>
      </c>
      <c r="AU51" s="47" t="s">
        <v>72</v>
      </c>
      <c r="AV51" s="47" t="s">
        <v>70</v>
      </c>
      <c r="AW51" s="47" t="s">
        <v>72</v>
      </c>
      <c r="AX51" s="47" t="s">
        <v>70</v>
      </c>
      <c r="AY51" s="47"/>
      <c r="AZ51" s="47"/>
      <c r="BA51" s="47"/>
      <c r="BB51" s="47"/>
      <c r="BC51" s="47"/>
      <c r="BD51" s="47"/>
      <c r="BE51" s="47"/>
      <c r="BF51" s="47"/>
      <c r="BG51" s="47"/>
      <c r="BH51" s="47"/>
      <c r="BI51" s="47"/>
      <c r="BJ51" s="47"/>
      <c r="BK51" s="47" t="s">
        <v>69</v>
      </c>
      <c r="BL51" s="47" t="s">
        <v>69</v>
      </c>
      <c r="BM51" s="47"/>
      <c r="BN51" s="47" t="s">
        <v>69</v>
      </c>
      <c r="BO51" s="47"/>
      <c r="BP51" s="47"/>
      <c r="BQ51" s="47"/>
      <c r="BR51" s="47"/>
      <c r="BS51" s="47"/>
      <c r="BT51" s="47"/>
      <c r="BU51" s="47"/>
      <c r="BV51" s="47"/>
      <c r="BW51" s="47"/>
      <c r="BX51" s="47"/>
      <c r="BY51" s="50" t="s">
        <v>135</v>
      </c>
      <c r="BZ51" s="50" t="s">
        <v>91</v>
      </c>
      <c r="CA51" s="50"/>
      <c r="CB51" s="50" t="s">
        <v>91</v>
      </c>
      <c r="CC51" s="47" t="s">
        <v>217</v>
      </c>
      <c r="CD51" s="47" t="s">
        <v>217</v>
      </c>
      <c r="CE51" s="47" t="s">
        <v>227</v>
      </c>
      <c r="CF51" s="47" t="s">
        <v>216</v>
      </c>
      <c r="CG51" s="47" t="s">
        <v>215</v>
      </c>
      <c r="CH51" s="47" t="s">
        <v>216</v>
      </c>
      <c r="CI51" s="47" t="s">
        <v>65</v>
      </c>
      <c r="CJ51" s="47"/>
      <c r="CK51" s="50" t="s">
        <v>73</v>
      </c>
      <c r="CL51" s="50" t="s">
        <v>144</v>
      </c>
      <c r="CM51" s="50"/>
      <c r="CN51" s="47" t="s">
        <v>65</v>
      </c>
      <c r="CO51" s="50"/>
      <c r="CP51" s="47" t="s">
        <v>144</v>
      </c>
      <c r="CQ51" s="47" t="s">
        <v>205</v>
      </c>
      <c r="CR51" s="47"/>
      <c r="CS51" s="47" t="s">
        <v>65</v>
      </c>
      <c r="CT51" s="47" t="s">
        <v>144</v>
      </c>
      <c r="CU51" s="47"/>
      <c r="CV51" s="47"/>
      <c r="CW51" s="47"/>
      <c r="CX51" s="47"/>
      <c r="CY51" s="47"/>
      <c r="CZ51" s="50"/>
      <c r="DA51" s="47"/>
      <c r="DB51" s="50"/>
      <c r="DC51" s="47"/>
      <c r="DD51" s="47"/>
      <c r="DE51" s="50"/>
      <c r="DF51" s="47"/>
      <c r="DG51" s="47"/>
      <c r="DH51" s="59"/>
    </row>
    <row r="52" spans="1:112" s="47" customFormat="1" ht="56.25">
      <c r="A52" s="44">
        <v>51</v>
      </c>
      <c r="B52" s="44" t="s">
        <v>78</v>
      </c>
      <c r="C52" s="47">
        <v>48</v>
      </c>
      <c r="F52" s="47">
        <v>0</v>
      </c>
      <c r="G52" s="47">
        <v>0</v>
      </c>
      <c r="H52" s="47">
        <v>0</v>
      </c>
      <c r="I52" s="44">
        <f t="shared" si="0"/>
        <v>0</v>
      </c>
      <c r="J52" s="44">
        <f t="shared" si="1"/>
        <v>0</v>
      </c>
      <c r="K52" s="44">
        <f t="shared" si="2"/>
        <v>0</v>
      </c>
      <c r="L52" s="100">
        <v>0</v>
      </c>
      <c r="M52" s="100">
        <v>0</v>
      </c>
      <c r="P52" s="76">
        <v>0</v>
      </c>
      <c r="Q52" s="110"/>
      <c r="R52" s="56">
        <v>0</v>
      </c>
      <c r="S52" s="44"/>
      <c r="T52" s="46">
        <v>0</v>
      </c>
      <c r="U52" s="112"/>
      <c r="V52" s="47" t="s">
        <v>276</v>
      </c>
      <c r="W52" s="100" t="s">
        <v>65</v>
      </c>
      <c r="Z52" s="54"/>
      <c r="AB52" s="44"/>
      <c r="AD52" s="44"/>
      <c r="AH52" s="47" t="s">
        <v>323</v>
      </c>
      <c r="BQ52" s="47" t="s">
        <v>66</v>
      </c>
      <c r="BR52" s="47" t="s">
        <v>70</v>
      </c>
      <c r="BY52" s="50" t="s">
        <v>341</v>
      </c>
      <c r="BZ52" s="47" t="s">
        <v>91</v>
      </c>
      <c r="CC52" s="47" t="s">
        <v>218</v>
      </c>
      <c r="CD52" s="47" t="s">
        <v>218</v>
      </c>
      <c r="CG52" s="47" t="s">
        <v>215</v>
      </c>
      <c r="CH52" s="47" t="s">
        <v>216</v>
      </c>
      <c r="CI52" s="47" t="s">
        <v>65</v>
      </c>
      <c r="CK52" s="50" t="s">
        <v>65</v>
      </c>
      <c r="CL52" s="50" t="s">
        <v>73</v>
      </c>
      <c r="CM52" s="50"/>
      <c r="CN52" s="47" t="s">
        <v>65</v>
      </c>
      <c r="CO52" s="50"/>
      <c r="CP52" s="47" t="s">
        <v>73</v>
      </c>
      <c r="CQ52" s="47" t="s">
        <v>204</v>
      </c>
      <c r="CS52" s="47" t="s">
        <v>65</v>
      </c>
      <c r="CT52" s="47" t="s">
        <v>144</v>
      </c>
      <c r="CZ52" s="50"/>
      <c r="DB52" s="50"/>
      <c r="DH52" s="59"/>
    </row>
    <row r="53" spans="1:112" s="47" customFormat="1">
      <c r="A53" s="44">
        <v>52</v>
      </c>
      <c r="B53" s="44" t="s">
        <v>78</v>
      </c>
      <c r="C53" s="47">
        <v>80</v>
      </c>
      <c r="F53" s="47">
        <v>0</v>
      </c>
      <c r="G53" s="47">
        <v>820</v>
      </c>
      <c r="H53" s="47">
        <v>0</v>
      </c>
      <c r="I53" s="44">
        <f t="shared" si="0"/>
        <v>0</v>
      </c>
      <c r="J53" s="44">
        <f t="shared" si="1"/>
        <v>820</v>
      </c>
      <c r="K53" s="44">
        <f t="shared" si="2"/>
        <v>820</v>
      </c>
      <c r="L53" s="100">
        <v>0</v>
      </c>
      <c r="M53" s="100">
        <v>5.774647887323944</v>
      </c>
      <c r="P53" s="75">
        <v>0</v>
      </c>
      <c r="Q53" s="110"/>
      <c r="R53" s="46">
        <v>0</v>
      </c>
      <c r="T53" s="46">
        <v>0</v>
      </c>
      <c r="U53" s="110"/>
      <c r="V53" s="47" t="s">
        <v>278</v>
      </c>
      <c r="W53" s="47" t="s">
        <v>65</v>
      </c>
      <c r="AE53" s="47" t="s">
        <v>354</v>
      </c>
      <c r="AF53" s="47" t="s">
        <v>357</v>
      </c>
      <c r="AH53" s="44" t="s">
        <v>321</v>
      </c>
      <c r="AK53" s="47" t="s">
        <v>69</v>
      </c>
      <c r="AL53" s="47" t="s">
        <v>69</v>
      </c>
      <c r="AM53" s="47" t="s">
        <v>69</v>
      </c>
      <c r="AN53" s="47" t="s">
        <v>69</v>
      </c>
      <c r="AO53" s="47" t="s">
        <v>69</v>
      </c>
      <c r="AQ53" s="47" t="s">
        <v>69</v>
      </c>
      <c r="AT53" s="47" t="s">
        <v>70</v>
      </c>
      <c r="AU53" s="47" t="s">
        <v>71</v>
      </c>
      <c r="AV53" s="47" t="s">
        <v>70</v>
      </c>
      <c r="AW53" s="47" t="s">
        <v>71</v>
      </c>
      <c r="AX53" s="47" t="s">
        <v>70</v>
      </c>
      <c r="BG53" s="47" t="s">
        <v>280</v>
      </c>
      <c r="BH53" s="47" t="s">
        <v>280</v>
      </c>
      <c r="BI53" s="47" t="s">
        <v>280</v>
      </c>
      <c r="BJ53" s="47" t="s">
        <v>280</v>
      </c>
      <c r="BK53" s="47" t="s">
        <v>280</v>
      </c>
      <c r="BL53" s="47" t="s">
        <v>280</v>
      </c>
      <c r="BM53" s="47" t="s">
        <v>280</v>
      </c>
      <c r="BN53" s="47" t="s">
        <v>280</v>
      </c>
      <c r="BP53" s="47" t="s">
        <v>280</v>
      </c>
      <c r="BY53" s="50"/>
      <c r="BZ53" s="47" t="s">
        <v>103</v>
      </c>
      <c r="CA53" s="47" t="s">
        <v>255</v>
      </c>
      <c r="CB53" s="47" t="s">
        <v>255</v>
      </c>
      <c r="CC53" s="47" t="s">
        <v>218</v>
      </c>
      <c r="CD53" s="47" t="s">
        <v>219</v>
      </c>
      <c r="CE53" s="47" t="s">
        <v>227</v>
      </c>
      <c r="CF53" s="47" t="s">
        <v>329</v>
      </c>
      <c r="CG53" s="47" t="s">
        <v>219</v>
      </c>
      <c r="CH53" s="47" t="s">
        <v>216</v>
      </c>
      <c r="CI53" s="47" t="s">
        <v>65</v>
      </c>
      <c r="CK53" s="47" t="s">
        <v>65</v>
      </c>
      <c r="CN53" s="47" t="s">
        <v>65</v>
      </c>
      <c r="CP53" s="47" t="s">
        <v>73</v>
      </c>
      <c r="CQ53" s="47" t="s">
        <v>204</v>
      </c>
      <c r="CS53" s="47" t="s">
        <v>65</v>
      </c>
      <c r="CT53" s="47" t="s">
        <v>142</v>
      </c>
      <c r="CU53" s="50"/>
      <c r="CV53" s="47" t="s">
        <v>65</v>
      </c>
      <c r="DH53" s="59"/>
    </row>
    <row r="54" spans="1:112" s="47" customFormat="1" ht="56.25">
      <c r="A54" s="44">
        <v>53</v>
      </c>
      <c r="B54" s="44" t="s">
        <v>78</v>
      </c>
      <c r="C54" s="47">
        <v>78</v>
      </c>
      <c r="E54" s="47">
        <v>18</v>
      </c>
      <c r="F54" s="47">
        <v>0</v>
      </c>
      <c r="G54" s="47">
        <v>0</v>
      </c>
      <c r="H54" s="47">
        <v>437.5</v>
      </c>
      <c r="I54" s="44">
        <f t="shared" si="0"/>
        <v>0</v>
      </c>
      <c r="J54" s="44">
        <f t="shared" si="1"/>
        <v>437.5</v>
      </c>
      <c r="K54" s="44">
        <f t="shared" si="2"/>
        <v>437.5</v>
      </c>
      <c r="L54" s="100">
        <v>0</v>
      </c>
      <c r="M54" s="100">
        <v>3.2169117647058822</v>
      </c>
      <c r="P54" s="76">
        <v>0</v>
      </c>
      <c r="Q54" s="110"/>
      <c r="R54" s="56">
        <v>0</v>
      </c>
      <c r="S54" s="44"/>
      <c r="T54" s="46">
        <v>0</v>
      </c>
      <c r="U54" s="112"/>
      <c r="V54" s="47" t="s">
        <v>276</v>
      </c>
      <c r="W54" s="100" t="s">
        <v>65</v>
      </c>
      <c r="Z54" s="54"/>
      <c r="AB54" s="44"/>
      <c r="AD54" s="44"/>
      <c r="AE54" s="47" t="s">
        <v>355</v>
      </c>
      <c r="AF54" s="47" t="s">
        <v>359</v>
      </c>
      <c r="AH54" s="47" t="s">
        <v>323</v>
      </c>
      <c r="BQ54" s="47" t="s">
        <v>66</v>
      </c>
      <c r="BR54" s="47" t="s">
        <v>70</v>
      </c>
      <c r="BS54" s="47" t="s">
        <v>67</v>
      </c>
      <c r="BT54" s="47" t="s">
        <v>72</v>
      </c>
      <c r="BY54" s="50" t="s">
        <v>342</v>
      </c>
      <c r="BZ54" s="47" t="s">
        <v>91</v>
      </c>
      <c r="CA54" s="47" t="s">
        <v>91</v>
      </c>
      <c r="CB54" s="47" t="s">
        <v>91</v>
      </c>
      <c r="CC54" s="47" t="s">
        <v>217</v>
      </c>
      <c r="CD54" s="47" t="s">
        <v>217</v>
      </c>
      <c r="CE54" s="47" t="s">
        <v>217</v>
      </c>
      <c r="CF54" s="47" t="s">
        <v>217</v>
      </c>
      <c r="CG54" s="47" t="s">
        <v>215</v>
      </c>
      <c r="CH54" s="47" t="s">
        <v>218</v>
      </c>
      <c r="CI54" s="47" t="s">
        <v>65</v>
      </c>
      <c r="CK54" s="50" t="s">
        <v>65</v>
      </c>
      <c r="CL54" s="50" t="s">
        <v>73</v>
      </c>
      <c r="CM54" s="50"/>
      <c r="CN54" s="47" t="s">
        <v>65</v>
      </c>
      <c r="CO54" s="50"/>
      <c r="CP54" s="47" t="s">
        <v>73</v>
      </c>
      <c r="CQ54" s="47" t="s">
        <v>205</v>
      </c>
      <c r="CR54" s="47" t="s">
        <v>114</v>
      </c>
      <c r="CS54" s="47" t="s">
        <v>65</v>
      </c>
      <c r="CT54" s="47" t="s">
        <v>144</v>
      </c>
      <c r="CZ54" s="50"/>
      <c r="DB54" s="50"/>
      <c r="DH54" s="59"/>
    </row>
    <row r="55" spans="1:112" s="47" customFormat="1">
      <c r="A55" s="44">
        <v>54</v>
      </c>
      <c r="B55" s="44" t="s">
        <v>78</v>
      </c>
      <c r="C55" s="44">
        <v>96</v>
      </c>
      <c r="D55" s="44"/>
      <c r="E55" s="44"/>
      <c r="F55" s="44">
        <v>0</v>
      </c>
      <c r="G55" s="44">
        <v>0</v>
      </c>
      <c r="H55" s="44">
        <v>0</v>
      </c>
      <c r="I55" s="44">
        <f t="shared" si="0"/>
        <v>0</v>
      </c>
      <c r="J55" s="44">
        <f t="shared" si="1"/>
        <v>0</v>
      </c>
      <c r="K55" s="44">
        <f t="shared" si="2"/>
        <v>0</v>
      </c>
      <c r="L55" s="100">
        <v>0</v>
      </c>
      <c r="M55" s="100">
        <v>0</v>
      </c>
      <c r="N55" s="44"/>
      <c r="O55" s="44"/>
      <c r="P55" s="77">
        <v>5.8823529411764705E-2</v>
      </c>
      <c r="Q55" s="112">
        <v>12</v>
      </c>
      <c r="R55" s="46">
        <v>0</v>
      </c>
      <c r="S55" s="44"/>
      <c r="T55" s="46">
        <v>0</v>
      </c>
      <c r="U55" s="112"/>
      <c r="V55" s="47" t="s">
        <v>276</v>
      </c>
      <c r="W55" s="47" t="s">
        <v>65</v>
      </c>
      <c r="X55" s="47" t="s">
        <v>67</v>
      </c>
      <c r="Y55" s="44"/>
      <c r="Z55" s="44"/>
      <c r="AA55" s="44"/>
      <c r="AB55" s="44"/>
      <c r="AC55" s="44"/>
      <c r="AE55" s="47" t="s">
        <v>312</v>
      </c>
      <c r="AF55" s="47" t="s">
        <v>359</v>
      </c>
      <c r="AH55" s="47" t="s">
        <v>323</v>
      </c>
      <c r="AJ55" s="44"/>
      <c r="AK55" s="44"/>
      <c r="AL55" s="44"/>
      <c r="AM55" s="44"/>
      <c r="AN55" s="44"/>
      <c r="AO55" s="44"/>
      <c r="AP55" s="44"/>
      <c r="AQ55" s="44"/>
      <c r="AR55" s="44"/>
      <c r="AS55" s="44"/>
      <c r="AY55" s="44"/>
      <c r="AZ55" s="44"/>
      <c r="BA55" s="44"/>
      <c r="BB55" s="44"/>
      <c r="BE55" s="44"/>
      <c r="BF55" s="44"/>
      <c r="BG55" s="44"/>
      <c r="BH55" s="44"/>
      <c r="BI55" s="44"/>
      <c r="BJ55" s="44"/>
      <c r="BK55" s="44"/>
      <c r="BL55" s="44"/>
      <c r="BM55" s="44"/>
      <c r="BN55" s="44"/>
      <c r="BO55" s="44"/>
      <c r="BP55" s="44"/>
      <c r="BQ55" s="47" t="s">
        <v>66</v>
      </c>
      <c r="BR55" s="47" t="s">
        <v>72</v>
      </c>
      <c r="BS55" s="47" t="s">
        <v>67</v>
      </c>
      <c r="BU55" s="44"/>
      <c r="BV55" s="44"/>
      <c r="BW55" s="44"/>
      <c r="BY55" s="51"/>
      <c r="BZ55" s="47" t="s">
        <v>103</v>
      </c>
      <c r="CC55" s="47" t="s">
        <v>219</v>
      </c>
      <c r="CD55" s="47" t="s">
        <v>219</v>
      </c>
      <c r="CE55" s="47" t="s">
        <v>227</v>
      </c>
      <c r="CF55" s="47" t="s">
        <v>329</v>
      </c>
      <c r="CG55" s="47" t="s">
        <v>215</v>
      </c>
      <c r="CH55" s="47" t="s">
        <v>216</v>
      </c>
      <c r="CI55" s="47" t="s">
        <v>65</v>
      </c>
      <c r="CK55" s="47" t="s">
        <v>65</v>
      </c>
      <c r="CN55" s="47" t="s">
        <v>65</v>
      </c>
      <c r="CP55" s="47" t="s">
        <v>65</v>
      </c>
      <c r="CQ55" s="47" t="s">
        <v>204</v>
      </c>
      <c r="CS55" s="47" t="s">
        <v>65</v>
      </c>
      <c r="CT55" s="47" t="s">
        <v>142</v>
      </c>
      <c r="CU55" s="50"/>
      <c r="CV55" s="47" t="s">
        <v>73</v>
      </c>
      <c r="CW55" s="47" t="s">
        <v>148</v>
      </c>
      <c r="CX55" s="47" t="s">
        <v>149</v>
      </c>
      <c r="CY55" s="47" t="s">
        <v>149</v>
      </c>
      <c r="DH55" s="59"/>
    </row>
    <row r="56" spans="1:112" s="47" customFormat="1">
      <c r="A56" s="44">
        <v>55</v>
      </c>
      <c r="B56" s="44" t="s">
        <v>78</v>
      </c>
      <c r="C56" s="45">
        <v>102</v>
      </c>
      <c r="D56" s="45"/>
      <c r="E56" s="45"/>
      <c r="F56" s="45">
        <v>0</v>
      </c>
      <c r="G56" s="45">
        <v>320</v>
      </c>
      <c r="H56" s="45">
        <v>0</v>
      </c>
      <c r="I56" s="44">
        <f t="shared" si="0"/>
        <v>0</v>
      </c>
      <c r="J56" s="44">
        <f t="shared" si="1"/>
        <v>320</v>
      </c>
      <c r="K56" s="44">
        <f t="shared" si="2"/>
        <v>320</v>
      </c>
      <c r="L56" s="100">
        <v>0</v>
      </c>
      <c r="M56" s="100">
        <v>2.4060150375939848</v>
      </c>
      <c r="N56" s="45"/>
      <c r="O56" s="45"/>
      <c r="P56" s="74">
        <v>0</v>
      </c>
      <c r="Q56" s="109"/>
      <c r="R56" s="49">
        <v>0</v>
      </c>
      <c r="S56" s="45"/>
      <c r="T56" s="49">
        <v>0</v>
      </c>
      <c r="U56" s="109"/>
      <c r="V56" s="47" t="s">
        <v>276</v>
      </c>
      <c r="W56" s="47" t="s">
        <v>65</v>
      </c>
      <c r="X56" s="47" t="s">
        <v>268</v>
      </c>
      <c r="Y56" s="45"/>
      <c r="Z56" s="45"/>
      <c r="AA56" s="45"/>
      <c r="AB56" s="45"/>
      <c r="AC56" s="45"/>
      <c r="AE56" s="47" t="s">
        <v>354</v>
      </c>
      <c r="AF56" s="47" t="s">
        <v>359</v>
      </c>
      <c r="AH56" s="44" t="s">
        <v>321</v>
      </c>
      <c r="AJ56" s="45"/>
      <c r="AK56" s="45"/>
      <c r="AL56" s="47" t="s">
        <v>69</v>
      </c>
      <c r="AM56" s="47" t="s">
        <v>69</v>
      </c>
      <c r="AN56" s="47" t="s">
        <v>280</v>
      </c>
      <c r="AO56" s="47" t="s">
        <v>69</v>
      </c>
      <c r="AP56" s="45"/>
      <c r="AQ56" s="47" t="s">
        <v>69</v>
      </c>
      <c r="AR56" s="45"/>
      <c r="AS56" s="45"/>
      <c r="AT56" s="47" t="s">
        <v>70</v>
      </c>
      <c r="AU56" s="47" t="s">
        <v>273</v>
      </c>
      <c r="AV56" s="47" t="s">
        <v>67</v>
      </c>
      <c r="AW56" s="47" t="s">
        <v>70</v>
      </c>
      <c r="AX56" s="47" t="s">
        <v>67</v>
      </c>
      <c r="AY56" s="47" t="s">
        <v>78</v>
      </c>
      <c r="AZ56" s="45"/>
      <c r="BA56" s="45"/>
      <c r="BB56" s="45"/>
      <c r="BE56" s="45"/>
      <c r="BF56" s="45"/>
      <c r="BG56" s="45"/>
      <c r="BH56" s="45"/>
      <c r="BI56" s="45"/>
      <c r="BJ56" s="47" t="s">
        <v>280</v>
      </c>
      <c r="BK56" s="45"/>
      <c r="BL56" s="45"/>
      <c r="BM56" s="45"/>
      <c r="BN56" s="47" t="s">
        <v>280</v>
      </c>
      <c r="BO56" s="45"/>
      <c r="BP56" s="47" t="s">
        <v>280</v>
      </c>
      <c r="BU56" s="45"/>
      <c r="BV56" s="45"/>
      <c r="BW56" s="45"/>
      <c r="BY56" s="48"/>
      <c r="BZ56" s="47" t="s">
        <v>233</v>
      </c>
      <c r="CA56" s="47" t="s">
        <v>1</v>
      </c>
      <c r="CB56" s="47" t="s">
        <v>1</v>
      </c>
      <c r="CC56" s="47" t="s">
        <v>217</v>
      </c>
      <c r="CD56" s="47" t="s">
        <v>217</v>
      </c>
      <c r="CE56" s="47" t="s">
        <v>217</v>
      </c>
      <c r="CF56" s="47" t="s">
        <v>217</v>
      </c>
      <c r="CG56" s="47" t="s">
        <v>217</v>
      </c>
      <c r="CH56" s="47" t="s">
        <v>218</v>
      </c>
      <c r="CI56" s="47" t="s">
        <v>65</v>
      </c>
      <c r="CK56" s="47" t="s">
        <v>73</v>
      </c>
      <c r="CL56" s="47" t="s">
        <v>65</v>
      </c>
      <c r="CN56" s="47" t="s">
        <v>65</v>
      </c>
      <c r="CP56" s="47" t="s">
        <v>73</v>
      </c>
      <c r="CQ56" s="47" t="s">
        <v>205</v>
      </c>
      <c r="CS56" s="47" t="s">
        <v>65</v>
      </c>
      <c r="CT56" s="47" t="s">
        <v>143</v>
      </c>
      <c r="CU56" s="50"/>
      <c r="CV56" s="47" t="s">
        <v>65</v>
      </c>
      <c r="DH56" s="59"/>
    </row>
    <row r="57" spans="1:112" s="47" customFormat="1" ht="56.25">
      <c r="A57" s="44">
        <v>56</v>
      </c>
      <c r="B57" s="44" t="s">
        <v>78</v>
      </c>
      <c r="C57" s="47">
        <v>132</v>
      </c>
      <c r="D57" s="47">
        <v>10</v>
      </c>
      <c r="F57" s="47">
        <v>0</v>
      </c>
      <c r="G57" s="47">
        <v>0</v>
      </c>
      <c r="H57" s="47">
        <v>1987.5</v>
      </c>
      <c r="I57" s="44">
        <f t="shared" si="0"/>
        <v>0</v>
      </c>
      <c r="J57" s="44">
        <f t="shared" si="1"/>
        <v>1987.5</v>
      </c>
      <c r="K57" s="44">
        <f t="shared" si="2"/>
        <v>1987.5</v>
      </c>
      <c r="L57" s="100">
        <v>0</v>
      </c>
      <c r="M57" s="100">
        <v>15.288461538461538</v>
      </c>
      <c r="O57" s="44"/>
      <c r="P57" s="77">
        <v>0</v>
      </c>
      <c r="Q57" s="112"/>
      <c r="R57" s="46">
        <v>0</v>
      </c>
      <c r="S57" s="100"/>
      <c r="T57" s="56">
        <v>0</v>
      </c>
      <c r="U57" s="110"/>
      <c r="V57" s="47" t="s">
        <v>276</v>
      </c>
      <c r="W57" s="47" t="s">
        <v>65</v>
      </c>
      <c r="X57" s="44"/>
      <c r="Z57" s="44"/>
      <c r="AE57" s="47" t="s">
        <v>312</v>
      </c>
      <c r="AF57" s="47" t="s">
        <v>359</v>
      </c>
      <c r="AH57" s="47" t="s">
        <v>323</v>
      </c>
      <c r="BQ57" s="47" t="s">
        <v>70</v>
      </c>
      <c r="BR57" s="47" t="s">
        <v>67</v>
      </c>
      <c r="BY57" s="50" t="s">
        <v>334</v>
      </c>
      <c r="BZ57" s="50" t="s">
        <v>94</v>
      </c>
      <c r="CA57" s="50"/>
      <c r="CB57" s="50" t="s">
        <v>94</v>
      </c>
      <c r="CC57" s="47" t="s">
        <v>217</v>
      </c>
      <c r="CD57" s="47" t="s">
        <v>217</v>
      </c>
      <c r="CE57" s="47" t="s">
        <v>218</v>
      </c>
      <c r="CF57" s="47" t="s">
        <v>217</v>
      </c>
      <c r="CG57" s="47" t="s">
        <v>215</v>
      </c>
      <c r="CH57" s="47" t="s">
        <v>216</v>
      </c>
      <c r="CI57" s="47" t="s">
        <v>65</v>
      </c>
      <c r="CJ57" s="50"/>
      <c r="CK57" s="50" t="s">
        <v>65</v>
      </c>
      <c r="CL57" s="47" t="s">
        <v>73</v>
      </c>
      <c r="CN57" s="47" t="s">
        <v>65</v>
      </c>
      <c r="CP57" s="47" t="s">
        <v>73</v>
      </c>
      <c r="CQ57" s="47" t="s">
        <v>205</v>
      </c>
      <c r="CS57" s="47" t="s">
        <v>65</v>
      </c>
      <c r="CT57" s="47" t="s">
        <v>142</v>
      </c>
      <c r="CV57" s="50"/>
      <c r="CX57" s="50"/>
      <c r="DH57" s="59"/>
    </row>
    <row r="58" spans="1:112" s="47" customFormat="1">
      <c r="A58" s="44">
        <v>57</v>
      </c>
      <c r="B58" s="44" t="s">
        <v>78</v>
      </c>
      <c r="C58" s="47">
        <v>111</v>
      </c>
      <c r="F58" s="47">
        <v>0</v>
      </c>
      <c r="G58" s="47">
        <v>0</v>
      </c>
      <c r="H58" s="47">
        <v>0</v>
      </c>
      <c r="I58" s="44">
        <f t="shared" si="0"/>
        <v>0</v>
      </c>
      <c r="J58" s="44">
        <f t="shared" si="1"/>
        <v>0</v>
      </c>
      <c r="K58" s="44">
        <f t="shared" si="2"/>
        <v>0</v>
      </c>
      <c r="L58" s="100">
        <v>0</v>
      </c>
      <c r="M58" s="100">
        <v>0</v>
      </c>
      <c r="P58" s="76">
        <v>0</v>
      </c>
      <c r="Q58" s="110"/>
      <c r="R58" s="56">
        <v>0</v>
      </c>
      <c r="S58" s="44"/>
      <c r="T58" s="46">
        <v>0</v>
      </c>
      <c r="U58" s="112"/>
      <c r="V58" s="47" t="s">
        <v>276</v>
      </c>
      <c r="W58" s="100" t="s">
        <v>65</v>
      </c>
      <c r="Z58" s="54"/>
      <c r="AB58" s="44"/>
      <c r="AD58" s="44"/>
      <c r="AE58" s="47" t="s">
        <v>355</v>
      </c>
      <c r="AF58" s="47" t="s">
        <v>359</v>
      </c>
      <c r="AH58" s="47" t="s">
        <v>323</v>
      </c>
      <c r="BQ58" s="47" t="s">
        <v>66</v>
      </c>
      <c r="BR58" s="47" t="s">
        <v>67</v>
      </c>
      <c r="BS58" s="47" t="s">
        <v>72</v>
      </c>
      <c r="BY58" s="47" t="s">
        <v>103</v>
      </c>
      <c r="BZ58" s="47" t="s">
        <v>91</v>
      </c>
      <c r="CC58" s="47" t="s">
        <v>219</v>
      </c>
      <c r="CD58" s="47" t="s">
        <v>219</v>
      </c>
      <c r="CE58" s="47" t="s">
        <v>227</v>
      </c>
      <c r="CF58" s="47" t="s">
        <v>217</v>
      </c>
      <c r="CG58" s="47" t="s">
        <v>215</v>
      </c>
      <c r="CH58" s="47" t="s">
        <v>216</v>
      </c>
      <c r="CI58" s="47" t="s">
        <v>65</v>
      </c>
      <c r="CK58" s="50" t="s">
        <v>65</v>
      </c>
      <c r="CL58" s="50" t="s">
        <v>73</v>
      </c>
      <c r="CM58" s="50"/>
      <c r="CN58" s="47" t="s">
        <v>73</v>
      </c>
      <c r="CO58" s="50"/>
      <c r="CP58" s="47" t="s">
        <v>73</v>
      </c>
      <c r="CQ58" s="47" t="s">
        <v>205</v>
      </c>
      <c r="CR58" s="47" t="s">
        <v>111</v>
      </c>
      <c r="CS58" s="47" t="s">
        <v>65</v>
      </c>
      <c r="CZ58" s="50"/>
      <c r="DB58" s="50"/>
      <c r="DH58" s="59"/>
    </row>
    <row r="59" spans="1:112" s="47" customFormat="1" ht="56.25">
      <c r="A59" s="44">
        <v>58</v>
      </c>
      <c r="B59" s="44" t="s">
        <v>78</v>
      </c>
      <c r="C59" s="47">
        <v>554</v>
      </c>
      <c r="D59" s="47">
        <v>280</v>
      </c>
      <c r="F59" s="47">
        <v>0</v>
      </c>
      <c r="G59" s="47">
        <v>0</v>
      </c>
      <c r="H59" s="47">
        <v>4800</v>
      </c>
      <c r="I59" s="44">
        <f t="shared" si="0"/>
        <v>0</v>
      </c>
      <c r="J59" s="44">
        <f t="shared" si="1"/>
        <v>4800</v>
      </c>
      <c r="K59" s="44">
        <f t="shared" si="2"/>
        <v>4800</v>
      </c>
      <c r="L59" s="100">
        <v>0</v>
      </c>
      <c r="M59" s="100">
        <v>40</v>
      </c>
      <c r="P59" s="76">
        <v>4.4827586206896551E-2</v>
      </c>
      <c r="Q59" s="110"/>
      <c r="R59" s="56">
        <v>3.4482758620689655E-2</v>
      </c>
      <c r="S59" s="44"/>
      <c r="T59" s="46">
        <v>0</v>
      </c>
      <c r="U59" s="112"/>
      <c r="V59" s="47" t="s">
        <v>276</v>
      </c>
      <c r="W59" s="100" t="s">
        <v>65</v>
      </c>
      <c r="X59" s="47" t="s">
        <v>70</v>
      </c>
      <c r="Y59" s="47" t="s">
        <v>67</v>
      </c>
      <c r="Z59" s="54"/>
      <c r="AB59" s="44"/>
      <c r="AD59" s="54"/>
      <c r="AE59" s="47" t="s">
        <v>354</v>
      </c>
      <c r="AF59" s="47" t="s">
        <v>359</v>
      </c>
      <c r="AH59" s="44" t="s">
        <v>321</v>
      </c>
      <c r="AJ59" s="47" t="s">
        <v>69</v>
      </c>
      <c r="AM59" s="47" t="s">
        <v>69</v>
      </c>
      <c r="AN59" s="47" t="s">
        <v>69</v>
      </c>
      <c r="AO59" s="47" t="s">
        <v>69</v>
      </c>
      <c r="AP59" s="47" t="s">
        <v>69</v>
      </c>
      <c r="AQ59" s="47" t="s">
        <v>69</v>
      </c>
      <c r="AT59" s="47" t="s">
        <v>70</v>
      </c>
      <c r="AU59" s="47" t="s">
        <v>67</v>
      </c>
      <c r="AV59" s="47" t="s">
        <v>70</v>
      </c>
      <c r="AW59" s="47" t="s">
        <v>67</v>
      </c>
      <c r="AX59" s="47" t="s">
        <v>67</v>
      </c>
      <c r="BD59" s="47" t="s">
        <v>69</v>
      </c>
      <c r="BE59" s="47" t="s">
        <v>69</v>
      </c>
      <c r="BM59" s="47" t="s">
        <v>69</v>
      </c>
      <c r="BN59" s="47" t="s">
        <v>69</v>
      </c>
      <c r="BY59" s="50" t="s">
        <v>343</v>
      </c>
      <c r="BZ59" s="47" t="s">
        <v>301</v>
      </c>
      <c r="CB59" s="47" t="s">
        <v>301</v>
      </c>
      <c r="CC59" s="47" t="s">
        <v>216</v>
      </c>
      <c r="CD59" s="47" t="s">
        <v>216</v>
      </c>
      <c r="CE59" s="47" t="s">
        <v>227</v>
      </c>
      <c r="CF59" s="47" t="s">
        <v>216</v>
      </c>
      <c r="CG59" s="47" t="s">
        <v>216</v>
      </c>
      <c r="CH59" s="47" t="s">
        <v>216</v>
      </c>
      <c r="CI59" s="47" t="s">
        <v>65</v>
      </c>
      <c r="CK59" s="50" t="s">
        <v>65</v>
      </c>
      <c r="CL59" s="50" t="s">
        <v>73</v>
      </c>
      <c r="CM59" s="50"/>
      <c r="CN59" s="47" t="s">
        <v>65</v>
      </c>
      <c r="CO59" s="50"/>
      <c r="CP59" s="47" t="s">
        <v>73</v>
      </c>
      <c r="CQ59" s="47" t="s">
        <v>204</v>
      </c>
      <c r="CS59" s="47" t="s">
        <v>65</v>
      </c>
      <c r="CT59" s="47" t="s">
        <v>142</v>
      </c>
      <c r="CZ59" s="50"/>
      <c r="DB59" s="50"/>
      <c r="DH59" s="59"/>
    </row>
    <row r="60" spans="1:112" s="47" customFormat="1">
      <c r="A60" s="44">
        <v>59</v>
      </c>
      <c r="B60" s="44" t="s">
        <v>78</v>
      </c>
      <c r="C60" s="47">
        <v>574</v>
      </c>
      <c r="D60" s="47">
        <v>30</v>
      </c>
      <c r="F60" s="47">
        <v>0</v>
      </c>
      <c r="G60" s="47">
        <v>0</v>
      </c>
      <c r="H60" s="47">
        <v>6075</v>
      </c>
      <c r="I60" s="44">
        <f t="shared" si="0"/>
        <v>0</v>
      </c>
      <c r="J60" s="44">
        <f t="shared" si="1"/>
        <v>6075</v>
      </c>
      <c r="K60" s="44">
        <f t="shared" si="2"/>
        <v>6075</v>
      </c>
      <c r="L60" s="100">
        <v>0</v>
      </c>
      <c r="M60" s="100">
        <v>54.241071428571431</v>
      </c>
      <c r="P60" s="75">
        <v>1.3745704467353952E-2</v>
      </c>
      <c r="Q60" s="110"/>
      <c r="R60" s="49">
        <v>0</v>
      </c>
      <c r="T60" s="49">
        <v>0</v>
      </c>
      <c r="U60" s="110"/>
      <c r="V60" s="47" t="s">
        <v>278</v>
      </c>
      <c r="W60" s="47" t="s">
        <v>73</v>
      </c>
      <c r="X60" s="47" t="s">
        <v>66</v>
      </c>
      <c r="AE60" s="47" t="s">
        <v>354</v>
      </c>
      <c r="AF60" s="47" t="s">
        <v>357</v>
      </c>
      <c r="AH60" s="44" t="s">
        <v>321</v>
      </c>
      <c r="AL60" s="47" t="s">
        <v>69</v>
      </c>
      <c r="AM60" s="47" t="s">
        <v>69</v>
      </c>
      <c r="AN60" s="47" t="s">
        <v>69</v>
      </c>
      <c r="AO60" s="47" t="s">
        <v>280</v>
      </c>
      <c r="AQ60" s="47" t="s">
        <v>69</v>
      </c>
      <c r="AT60" s="47" t="s">
        <v>70</v>
      </c>
      <c r="AU60" s="47" t="s">
        <v>74</v>
      </c>
      <c r="AV60" s="47" t="s">
        <v>70</v>
      </c>
      <c r="AW60" s="47" t="s">
        <v>74</v>
      </c>
      <c r="AX60" s="47" t="s">
        <v>70</v>
      </c>
      <c r="BD60" s="47" t="s">
        <v>280</v>
      </c>
      <c r="BE60" s="47" t="s">
        <v>280</v>
      </c>
      <c r="BK60" s="47" t="s">
        <v>280</v>
      </c>
      <c r="BM60" s="47" t="s">
        <v>280</v>
      </c>
      <c r="BN60" s="47" t="s">
        <v>280</v>
      </c>
      <c r="BY60" s="50"/>
      <c r="BZ60" s="47" t="s">
        <v>246</v>
      </c>
      <c r="CA60" s="47" t="s">
        <v>246</v>
      </c>
      <c r="CB60" s="47" t="s">
        <v>246</v>
      </c>
      <c r="CC60" s="47" t="s">
        <v>216</v>
      </c>
      <c r="CD60" s="47" t="s">
        <v>219</v>
      </c>
      <c r="CE60" s="47" t="s">
        <v>217</v>
      </c>
      <c r="CF60" s="47" t="s">
        <v>216</v>
      </c>
      <c r="CG60" s="47" t="s">
        <v>216</v>
      </c>
      <c r="CH60" s="47" t="s">
        <v>216</v>
      </c>
      <c r="CI60" s="47" t="s">
        <v>65</v>
      </c>
      <c r="CK60" s="47" t="s">
        <v>73</v>
      </c>
      <c r="CL60" s="47" t="s">
        <v>144</v>
      </c>
      <c r="CN60" s="47" t="s">
        <v>73</v>
      </c>
      <c r="CP60" s="47" t="s">
        <v>73</v>
      </c>
      <c r="CQ60" s="47" t="s">
        <v>205</v>
      </c>
      <c r="CS60" s="47" t="s">
        <v>65</v>
      </c>
      <c r="CT60" s="47" t="s">
        <v>142</v>
      </c>
      <c r="CU60" s="50"/>
      <c r="CV60" s="47" t="s">
        <v>73</v>
      </c>
      <c r="DH60" s="59"/>
    </row>
    <row r="61" spans="1:112" s="47" customFormat="1" ht="56.25">
      <c r="A61" s="44">
        <v>60</v>
      </c>
      <c r="B61" s="44" t="s">
        <v>78</v>
      </c>
      <c r="C61" s="47">
        <v>274</v>
      </c>
      <c r="D61" s="47">
        <v>30</v>
      </c>
      <c r="F61" s="47">
        <v>112.5</v>
      </c>
      <c r="G61" s="47">
        <v>0</v>
      </c>
      <c r="H61" s="47">
        <v>3650</v>
      </c>
      <c r="I61" s="44">
        <f t="shared" si="0"/>
        <v>112.5</v>
      </c>
      <c r="J61" s="44">
        <f t="shared" si="1"/>
        <v>3650</v>
      </c>
      <c r="K61" s="44">
        <f t="shared" si="2"/>
        <v>3762.5</v>
      </c>
      <c r="L61" s="100">
        <v>1.0044642857142858</v>
      </c>
      <c r="M61" s="100">
        <v>32.589285714285715</v>
      </c>
      <c r="O61" s="44"/>
      <c r="P61" s="77">
        <v>0</v>
      </c>
      <c r="Q61" s="112"/>
      <c r="R61" s="46">
        <v>0</v>
      </c>
      <c r="S61" s="100"/>
      <c r="T61" s="56">
        <v>0</v>
      </c>
      <c r="U61" s="110"/>
      <c r="V61" s="47" t="s">
        <v>276</v>
      </c>
      <c r="W61" s="47" t="s">
        <v>65</v>
      </c>
      <c r="X61" s="44"/>
      <c r="Z61" s="44"/>
      <c r="AE61" s="47" t="s">
        <v>356</v>
      </c>
      <c r="AF61" s="47" t="s">
        <v>357</v>
      </c>
      <c r="AG61" s="47" t="s">
        <v>140</v>
      </c>
      <c r="AH61" s="47" t="s">
        <v>323</v>
      </c>
      <c r="BK61" s="47" t="s">
        <v>69</v>
      </c>
      <c r="BN61" s="47" t="s">
        <v>69</v>
      </c>
      <c r="BQ61" s="47" t="s">
        <v>66</v>
      </c>
      <c r="BR61" s="47" t="s">
        <v>67</v>
      </c>
      <c r="BY61" s="50" t="s">
        <v>106</v>
      </c>
      <c r="BZ61" s="50" t="s">
        <v>91</v>
      </c>
      <c r="CA61" s="50" t="s">
        <v>91</v>
      </c>
      <c r="CB61" s="50" t="s">
        <v>91</v>
      </c>
      <c r="CC61" s="47" t="s">
        <v>219</v>
      </c>
      <c r="CD61" s="47" t="s">
        <v>219</v>
      </c>
      <c r="CE61" s="47" t="s">
        <v>216</v>
      </c>
      <c r="CF61" s="47" t="s">
        <v>216</v>
      </c>
      <c r="CG61" s="47" t="s">
        <v>219</v>
      </c>
      <c r="CH61" s="47" t="s">
        <v>219</v>
      </c>
      <c r="CI61" s="47" t="s">
        <v>65</v>
      </c>
      <c r="CJ61" s="50"/>
      <c r="CK61" s="50" t="s">
        <v>73</v>
      </c>
      <c r="CL61" s="47" t="s">
        <v>73</v>
      </c>
      <c r="CN61" s="47" t="s">
        <v>65</v>
      </c>
      <c r="CP61" s="47" t="s">
        <v>73</v>
      </c>
      <c r="CQ61" s="47" t="s">
        <v>204</v>
      </c>
      <c r="CS61" s="47" t="s">
        <v>65</v>
      </c>
      <c r="CT61" s="47" t="s">
        <v>142</v>
      </c>
      <c r="CV61" s="50"/>
      <c r="CX61" s="50"/>
      <c r="DH61" s="59"/>
    </row>
    <row r="62" spans="1:112" s="47" customFormat="1">
      <c r="A62" s="44">
        <v>61</v>
      </c>
      <c r="B62" s="44" t="s">
        <v>78</v>
      </c>
      <c r="C62" s="47">
        <v>522</v>
      </c>
      <c r="D62" s="47">
        <v>150</v>
      </c>
      <c r="E62" s="47">
        <v>212</v>
      </c>
      <c r="F62" s="47">
        <v>0</v>
      </c>
      <c r="G62" s="47">
        <v>0</v>
      </c>
      <c r="H62" s="47">
        <v>450</v>
      </c>
      <c r="I62" s="44">
        <f t="shared" si="0"/>
        <v>0</v>
      </c>
      <c r="J62" s="44">
        <f t="shared" si="1"/>
        <v>450</v>
      </c>
      <c r="K62" s="44">
        <f t="shared" si="2"/>
        <v>450</v>
      </c>
      <c r="L62" s="100">
        <v>0</v>
      </c>
      <c r="M62" s="100">
        <v>4.0540540540540544</v>
      </c>
      <c r="N62" s="47">
        <v>12.5</v>
      </c>
      <c r="P62" s="75">
        <v>3.3333333333333333E-2</v>
      </c>
      <c r="Q62" s="110">
        <f>(14+14+14+13+13+13+13+12+10)/9</f>
        <v>12.888888888888889</v>
      </c>
      <c r="R62" s="49">
        <v>0</v>
      </c>
      <c r="T62" s="49">
        <v>2.7522935779816515E-2</v>
      </c>
      <c r="U62" s="110">
        <v>90</v>
      </c>
      <c r="V62" s="47" t="s">
        <v>276</v>
      </c>
      <c r="W62" s="47" t="s">
        <v>65</v>
      </c>
      <c r="X62" s="47" t="s">
        <v>70</v>
      </c>
      <c r="Y62" s="47" t="s">
        <v>66</v>
      </c>
      <c r="Z62" s="47" t="s">
        <v>67</v>
      </c>
      <c r="AE62" s="47" t="s">
        <v>355</v>
      </c>
      <c r="AF62" s="47" t="s">
        <v>357</v>
      </c>
      <c r="AH62" s="47" t="s">
        <v>323</v>
      </c>
      <c r="BQ62" s="47" t="s">
        <v>66</v>
      </c>
      <c r="BR62" s="47" t="s">
        <v>66</v>
      </c>
      <c r="BS62" s="47" t="s">
        <v>67</v>
      </c>
      <c r="BT62" s="47" t="s">
        <v>72</v>
      </c>
      <c r="BY62" s="50"/>
      <c r="BZ62" s="47" t="s">
        <v>90</v>
      </c>
      <c r="CA62" s="47" t="s">
        <v>90</v>
      </c>
      <c r="CB62" s="47" t="s">
        <v>90</v>
      </c>
      <c r="CC62" s="47" t="s">
        <v>216</v>
      </c>
      <c r="CD62" s="47" t="s">
        <v>216</v>
      </c>
      <c r="CE62" s="47" t="s">
        <v>216</v>
      </c>
      <c r="CF62" s="47" t="s">
        <v>219</v>
      </c>
      <c r="CG62" s="47" t="s">
        <v>216</v>
      </c>
      <c r="CH62" s="47" t="s">
        <v>216</v>
      </c>
      <c r="CI62" s="47" t="s">
        <v>65</v>
      </c>
      <c r="CK62" s="47" t="s">
        <v>73</v>
      </c>
      <c r="CL62" s="47" t="s">
        <v>144</v>
      </c>
      <c r="CM62" s="47" t="s">
        <v>109</v>
      </c>
      <c r="CN62" s="47" t="s">
        <v>65</v>
      </c>
      <c r="CP62" s="47" t="s">
        <v>73</v>
      </c>
      <c r="CQ62" s="47" t="s">
        <v>205</v>
      </c>
      <c r="CR62" s="47" t="s">
        <v>207</v>
      </c>
      <c r="CS62" s="47" t="s">
        <v>65</v>
      </c>
      <c r="CT62" s="47" t="s">
        <v>144</v>
      </c>
      <c r="CU62" s="50"/>
      <c r="CV62" s="47" t="s">
        <v>73</v>
      </c>
      <c r="CW62" s="47" t="s">
        <v>151</v>
      </c>
      <c r="CX62" s="47" t="s">
        <v>152</v>
      </c>
      <c r="CY62" s="47" t="s">
        <v>153</v>
      </c>
      <c r="DH62" s="59"/>
    </row>
    <row r="63" spans="1:112" s="47" customFormat="1" ht="56.25">
      <c r="A63" s="44">
        <v>62</v>
      </c>
      <c r="B63" s="44" t="s">
        <v>78</v>
      </c>
      <c r="F63" s="47">
        <v>0</v>
      </c>
      <c r="G63" s="47">
        <v>0</v>
      </c>
      <c r="H63" s="47">
        <v>150</v>
      </c>
      <c r="I63" s="44">
        <f t="shared" si="0"/>
        <v>0</v>
      </c>
      <c r="J63" s="44">
        <f t="shared" si="1"/>
        <v>150</v>
      </c>
      <c r="K63" s="44">
        <f t="shared" si="2"/>
        <v>150</v>
      </c>
      <c r="L63" s="100">
        <v>0</v>
      </c>
      <c r="M63" s="100">
        <v>1.3636363636363635</v>
      </c>
      <c r="P63" s="76">
        <v>0</v>
      </c>
      <c r="Q63" s="110"/>
      <c r="R63" s="56">
        <v>0</v>
      </c>
      <c r="S63" s="44"/>
      <c r="T63" s="46">
        <v>0</v>
      </c>
      <c r="U63" s="112"/>
      <c r="V63" s="47" t="s">
        <v>276</v>
      </c>
      <c r="W63" s="100" t="s">
        <v>65</v>
      </c>
      <c r="X63" s="47" t="s">
        <v>71</v>
      </c>
      <c r="Z63" s="54"/>
      <c r="AB63" s="44"/>
      <c r="AD63" s="54" t="s">
        <v>108</v>
      </c>
      <c r="AH63" s="44" t="s">
        <v>321</v>
      </c>
      <c r="AI63" s="47" t="s">
        <v>314</v>
      </c>
      <c r="AJ63" s="47" t="s">
        <v>69</v>
      </c>
      <c r="AL63" s="47" t="s">
        <v>69</v>
      </c>
      <c r="AM63" s="47" t="s">
        <v>69</v>
      </c>
      <c r="AN63" s="47" t="s">
        <v>69</v>
      </c>
      <c r="AO63" s="47" t="s">
        <v>69</v>
      </c>
      <c r="AP63" s="47" t="s">
        <v>69</v>
      </c>
      <c r="AQ63" s="47" t="s">
        <v>69</v>
      </c>
      <c r="AT63" s="47" t="s">
        <v>66</v>
      </c>
      <c r="AV63" s="47" t="s">
        <v>66</v>
      </c>
      <c r="AW63" s="47" t="s">
        <v>70</v>
      </c>
      <c r="BL63" s="47" t="s">
        <v>69</v>
      </c>
      <c r="BQ63" s="47" t="s">
        <v>66</v>
      </c>
      <c r="BR63" s="47" t="s">
        <v>70</v>
      </c>
      <c r="BY63" s="50" t="s">
        <v>335</v>
      </c>
      <c r="CD63" s="47" t="s">
        <v>227</v>
      </c>
      <c r="CE63" s="47" t="s">
        <v>227</v>
      </c>
      <c r="CF63" s="47" t="s">
        <v>329</v>
      </c>
      <c r="CG63" s="47" t="s">
        <v>215</v>
      </c>
      <c r="CH63" s="47" t="s">
        <v>216</v>
      </c>
      <c r="CI63" s="47" t="s">
        <v>65</v>
      </c>
      <c r="CK63" s="50" t="s">
        <v>65</v>
      </c>
      <c r="CL63" s="50" t="s">
        <v>65</v>
      </c>
      <c r="CM63" s="50"/>
      <c r="CN63" s="47" t="s">
        <v>65</v>
      </c>
      <c r="CO63" s="50"/>
      <c r="CP63" s="47" t="s">
        <v>65</v>
      </c>
      <c r="CQ63" s="47" t="s">
        <v>204</v>
      </c>
      <c r="CS63" s="47" t="s">
        <v>65</v>
      </c>
      <c r="CT63" s="47" t="s">
        <v>142</v>
      </c>
      <c r="CZ63" s="50"/>
      <c r="DB63" s="50"/>
      <c r="DH63" s="59"/>
    </row>
    <row r="64" spans="1:112" s="47" customFormat="1" ht="56.25">
      <c r="A64" s="44">
        <v>63</v>
      </c>
      <c r="B64" s="44" t="s">
        <v>78</v>
      </c>
      <c r="C64" s="47">
        <v>272</v>
      </c>
      <c r="D64" s="47">
        <v>150</v>
      </c>
      <c r="E64" s="47">
        <v>12</v>
      </c>
      <c r="F64" s="47">
        <v>0</v>
      </c>
      <c r="G64" s="47">
        <v>0</v>
      </c>
      <c r="H64" s="47">
        <v>762.5</v>
      </c>
      <c r="I64" s="44">
        <f t="shared" si="0"/>
        <v>0</v>
      </c>
      <c r="J64" s="44">
        <f t="shared" si="1"/>
        <v>762.5</v>
      </c>
      <c r="K64" s="44">
        <f t="shared" si="2"/>
        <v>762.5</v>
      </c>
      <c r="L64" s="100">
        <v>0</v>
      </c>
      <c r="M64" s="100">
        <v>6.9954128440366974</v>
      </c>
      <c r="N64" s="47">
        <v>5</v>
      </c>
      <c r="P64" s="76">
        <v>0</v>
      </c>
      <c r="Q64" s="110"/>
      <c r="R64" s="56">
        <v>0</v>
      </c>
      <c r="S64" s="44"/>
      <c r="T64" s="46">
        <v>0</v>
      </c>
      <c r="U64" s="112"/>
      <c r="V64" s="47" t="s">
        <v>276</v>
      </c>
      <c r="W64" s="100" t="s">
        <v>65</v>
      </c>
      <c r="Z64" s="55"/>
      <c r="AB64" s="44"/>
      <c r="AD64" s="44"/>
      <c r="AE64" s="47" t="s">
        <v>355</v>
      </c>
      <c r="AF64" s="47" t="s">
        <v>357</v>
      </c>
      <c r="AH64" s="44" t="s">
        <v>321</v>
      </c>
      <c r="AI64" s="47" t="s">
        <v>314</v>
      </c>
      <c r="AJ64" s="47" t="s">
        <v>69</v>
      </c>
      <c r="AL64" s="47" t="s">
        <v>69</v>
      </c>
      <c r="AM64" s="47" t="s">
        <v>69</v>
      </c>
      <c r="AN64" s="47" t="s">
        <v>69</v>
      </c>
      <c r="AO64" s="47" t="s">
        <v>69</v>
      </c>
      <c r="AP64" s="47" t="s">
        <v>69</v>
      </c>
      <c r="AQ64" s="47" t="s">
        <v>69</v>
      </c>
      <c r="AT64" s="47" t="s">
        <v>70</v>
      </c>
      <c r="AU64" s="47" t="s">
        <v>71</v>
      </c>
      <c r="AV64" s="47" t="s">
        <v>70</v>
      </c>
      <c r="AW64" s="47" t="s">
        <v>71</v>
      </c>
      <c r="BG64" s="47" t="s">
        <v>69</v>
      </c>
      <c r="BI64" s="47" t="s">
        <v>69</v>
      </c>
      <c r="BK64" s="47" t="s">
        <v>69</v>
      </c>
      <c r="BL64" s="47" t="s">
        <v>69</v>
      </c>
      <c r="BM64" s="47" t="s">
        <v>69</v>
      </c>
      <c r="BN64" s="47" t="s">
        <v>69</v>
      </c>
      <c r="BY64" s="50" t="s">
        <v>344</v>
      </c>
      <c r="BZ64" s="47" t="s">
        <v>300</v>
      </c>
      <c r="CA64" s="47" t="s">
        <v>300</v>
      </c>
      <c r="CB64" s="47" t="s">
        <v>95</v>
      </c>
      <c r="CC64" s="47" t="s">
        <v>216</v>
      </c>
      <c r="CD64" s="47" t="s">
        <v>216</v>
      </c>
      <c r="CE64" s="47" t="s">
        <v>216</v>
      </c>
      <c r="CF64" s="47" t="s">
        <v>219</v>
      </c>
      <c r="CG64" s="47" t="s">
        <v>216</v>
      </c>
      <c r="CH64" s="47" t="s">
        <v>216</v>
      </c>
      <c r="CI64" s="47" t="s">
        <v>65</v>
      </c>
      <c r="CK64" s="50" t="s">
        <v>73</v>
      </c>
      <c r="CL64" s="50" t="s">
        <v>73</v>
      </c>
      <c r="CM64" s="50"/>
      <c r="CN64" s="47" t="s">
        <v>65</v>
      </c>
      <c r="CO64" s="50"/>
      <c r="CP64" s="47" t="s">
        <v>73</v>
      </c>
      <c r="CQ64" s="47" t="s">
        <v>205</v>
      </c>
      <c r="CR64" s="47" t="s">
        <v>131</v>
      </c>
      <c r="CS64" s="47" t="s">
        <v>65</v>
      </c>
      <c r="CT64" s="47" t="s">
        <v>142</v>
      </c>
      <c r="CZ64" s="50"/>
      <c r="DB64" s="50"/>
      <c r="DH64" s="59"/>
    </row>
    <row r="65" spans="1:112" s="47" customFormat="1">
      <c r="A65" s="44">
        <v>64</v>
      </c>
      <c r="B65" s="44" t="s">
        <v>78</v>
      </c>
      <c r="C65" s="47">
        <v>400</v>
      </c>
      <c r="D65" s="47">
        <v>50</v>
      </c>
      <c r="E65" s="47">
        <v>12</v>
      </c>
      <c r="F65" s="47">
        <v>0</v>
      </c>
      <c r="G65" s="47">
        <v>0</v>
      </c>
      <c r="H65" s="47">
        <v>4975</v>
      </c>
      <c r="I65" s="44">
        <f t="shared" si="0"/>
        <v>0</v>
      </c>
      <c r="J65" s="44">
        <f t="shared" si="1"/>
        <v>4975</v>
      </c>
      <c r="K65" s="44">
        <f t="shared" si="2"/>
        <v>4975</v>
      </c>
      <c r="L65" s="100">
        <v>0</v>
      </c>
      <c r="M65" s="100">
        <v>46.064814814814817</v>
      </c>
      <c r="P65" s="74">
        <v>1.4778325123152709E-2</v>
      </c>
      <c r="Q65" s="110">
        <v>13</v>
      </c>
      <c r="R65" s="49">
        <v>0</v>
      </c>
      <c r="T65" s="49">
        <v>0</v>
      </c>
      <c r="U65" s="110"/>
      <c r="V65" s="47" t="s">
        <v>278</v>
      </c>
      <c r="W65" s="47" t="s">
        <v>65</v>
      </c>
      <c r="X65" s="47" t="s">
        <v>80</v>
      </c>
      <c r="AE65" s="47" t="s">
        <v>354</v>
      </c>
      <c r="AF65" s="47" t="s">
        <v>357</v>
      </c>
      <c r="AG65" s="47" t="s">
        <v>262</v>
      </c>
      <c r="AH65" s="44" t="s">
        <v>321</v>
      </c>
      <c r="AI65" s="47" t="s">
        <v>314</v>
      </c>
      <c r="AJ65" s="47" t="s">
        <v>69</v>
      </c>
      <c r="AK65" s="47" t="s">
        <v>69</v>
      </c>
      <c r="AM65" s="47" t="s">
        <v>69</v>
      </c>
      <c r="AN65" s="47" t="s">
        <v>69</v>
      </c>
      <c r="AO65" s="47" t="s">
        <v>69</v>
      </c>
      <c r="AP65" s="47" t="s">
        <v>69</v>
      </c>
      <c r="AQ65" s="47" t="s">
        <v>69</v>
      </c>
      <c r="AT65" s="47" t="s">
        <v>70</v>
      </c>
      <c r="AU65" s="47" t="s">
        <v>74</v>
      </c>
      <c r="AV65" s="47" t="s">
        <v>70</v>
      </c>
      <c r="AW65" s="47" t="s">
        <v>74</v>
      </c>
      <c r="AX65" s="47" t="s">
        <v>70</v>
      </c>
      <c r="BD65" s="47" t="s">
        <v>280</v>
      </c>
      <c r="BG65" s="47" t="s">
        <v>280</v>
      </c>
      <c r="BK65" s="47" t="s">
        <v>280</v>
      </c>
      <c r="BM65" s="47" t="s">
        <v>280</v>
      </c>
      <c r="BN65" s="47" t="s">
        <v>280</v>
      </c>
      <c r="BP65" s="47" t="s">
        <v>280</v>
      </c>
      <c r="BS65" s="44"/>
      <c r="BY65" s="50"/>
      <c r="CC65" s="47" t="s">
        <v>219</v>
      </c>
      <c r="CD65" s="47" t="s">
        <v>219</v>
      </c>
      <c r="CE65" s="47" t="s">
        <v>216</v>
      </c>
      <c r="CF65" s="47" t="s">
        <v>219</v>
      </c>
      <c r="CG65" s="47" t="s">
        <v>219</v>
      </c>
      <c r="CH65" s="47" t="s">
        <v>219</v>
      </c>
      <c r="CI65" s="47" t="s">
        <v>73</v>
      </c>
      <c r="CJ65" s="47" t="s">
        <v>220</v>
      </c>
      <c r="CK65" s="47" t="s">
        <v>65</v>
      </c>
      <c r="CN65" s="47" t="s">
        <v>65</v>
      </c>
      <c r="CP65" s="47" t="s">
        <v>73</v>
      </c>
      <c r="CQ65" s="47" t="s">
        <v>205</v>
      </c>
      <c r="CS65" s="47" t="s">
        <v>73</v>
      </c>
      <c r="CT65" s="47" t="s">
        <v>142</v>
      </c>
      <c r="CU65" s="50"/>
      <c r="CV65" s="47" t="s">
        <v>73</v>
      </c>
      <c r="CW65" s="47" t="s">
        <v>166</v>
      </c>
      <c r="DA65" s="44"/>
      <c r="DB65" s="44"/>
      <c r="DC65" s="44"/>
      <c r="DD65" s="44"/>
      <c r="DE65" s="44"/>
      <c r="DF65" s="44"/>
      <c r="DG65" s="44"/>
      <c r="DH65" s="60"/>
    </row>
    <row r="66" spans="1:112" s="47" customFormat="1">
      <c r="A66" s="44">
        <v>65</v>
      </c>
      <c r="B66" s="44" t="s">
        <v>78</v>
      </c>
      <c r="C66" s="47">
        <v>24</v>
      </c>
      <c r="F66" s="47">
        <v>0</v>
      </c>
      <c r="G66" s="47">
        <v>0</v>
      </c>
      <c r="H66" s="47">
        <v>0</v>
      </c>
      <c r="I66" s="44">
        <f t="shared" ref="I66:I129" si="3">F66</f>
        <v>0</v>
      </c>
      <c r="J66" s="44">
        <f t="shared" ref="J66:J129" si="4">G66+H66</f>
        <v>0</v>
      </c>
      <c r="K66" s="44">
        <f t="shared" ref="K66:K129" si="5">I66+J66</f>
        <v>0</v>
      </c>
      <c r="L66" s="100">
        <v>0</v>
      </c>
      <c r="M66" s="100">
        <v>0</v>
      </c>
      <c r="P66" s="75">
        <v>0</v>
      </c>
      <c r="Q66" s="110"/>
      <c r="R66" s="49">
        <v>0</v>
      </c>
      <c r="T66" s="49">
        <v>0</v>
      </c>
      <c r="U66" s="110"/>
      <c r="V66" s="47" t="s">
        <v>276</v>
      </c>
      <c r="W66" s="47" t="s">
        <v>65</v>
      </c>
      <c r="AE66" s="47" t="s">
        <v>356</v>
      </c>
      <c r="AF66" s="47" t="s">
        <v>357</v>
      </c>
      <c r="AH66" s="47" t="s">
        <v>323</v>
      </c>
      <c r="BQ66" s="47" t="s">
        <v>66</v>
      </c>
      <c r="BR66" s="47" t="s">
        <v>70</v>
      </c>
      <c r="BS66" s="47" t="s">
        <v>72</v>
      </c>
      <c r="BY66" s="50"/>
      <c r="BZ66" s="47" t="s">
        <v>103</v>
      </c>
      <c r="CA66" s="47" t="s">
        <v>103</v>
      </c>
      <c r="CB66" s="47" t="s">
        <v>103</v>
      </c>
      <c r="CC66" s="47" t="s">
        <v>216</v>
      </c>
      <c r="CD66" s="47" t="s">
        <v>216</v>
      </c>
      <c r="CE66" s="47" t="s">
        <v>227</v>
      </c>
      <c r="CF66" s="47" t="s">
        <v>329</v>
      </c>
      <c r="CG66" s="47" t="s">
        <v>215</v>
      </c>
      <c r="CH66" s="47" t="s">
        <v>216</v>
      </c>
      <c r="CI66" s="47" t="s">
        <v>218</v>
      </c>
      <c r="CK66" s="47" t="s">
        <v>65</v>
      </c>
      <c r="CN66" s="47" t="s">
        <v>65</v>
      </c>
      <c r="CP66" s="47" t="s">
        <v>65</v>
      </c>
      <c r="CQ66" s="47" t="s">
        <v>204</v>
      </c>
      <c r="CS66" s="47" t="s">
        <v>65</v>
      </c>
      <c r="CT66" s="47" t="s">
        <v>142</v>
      </c>
      <c r="CU66" s="50"/>
      <c r="CV66" s="47" t="s">
        <v>65</v>
      </c>
      <c r="DH66" s="59"/>
    </row>
    <row r="67" spans="1:112" s="47" customFormat="1">
      <c r="A67" s="44">
        <v>66</v>
      </c>
      <c r="B67" s="44" t="s">
        <v>78</v>
      </c>
      <c r="C67" s="47">
        <v>18</v>
      </c>
      <c r="F67" s="47">
        <v>0</v>
      </c>
      <c r="G67" s="47">
        <v>0</v>
      </c>
      <c r="H67" s="47">
        <v>0</v>
      </c>
      <c r="I67" s="44">
        <f t="shared" si="3"/>
        <v>0</v>
      </c>
      <c r="J67" s="44">
        <f t="shared" si="4"/>
        <v>0</v>
      </c>
      <c r="K67" s="44">
        <f t="shared" si="5"/>
        <v>0</v>
      </c>
      <c r="L67" s="100">
        <v>0</v>
      </c>
      <c r="M67" s="100">
        <v>0</v>
      </c>
      <c r="P67" s="75">
        <v>0</v>
      </c>
      <c r="Q67" s="110"/>
      <c r="R67" s="49">
        <v>0</v>
      </c>
      <c r="T67" s="49">
        <v>0</v>
      </c>
      <c r="U67" s="110"/>
      <c r="V67" s="47" t="s">
        <v>278</v>
      </c>
      <c r="W67" s="47" t="s">
        <v>73</v>
      </c>
      <c r="AE67" s="47" t="s">
        <v>354</v>
      </c>
      <c r="AF67" s="47" t="s">
        <v>357</v>
      </c>
      <c r="AH67" s="44" t="s">
        <v>321</v>
      </c>
      <c r="AK67" s="47" t="s">
        <v>69</v>
      </c>
      <c r="AM67" s="47" t="s">
        <v>69</v>
      </c>
      <c r="AN67" s="47" t="s">
        <v>69</v>
      </c>
      <c r="AO67" s="47" t="s">
        <v>69</v>
      </c>
      <c r="AT67" s="47" t="s">
        <v>70</v>
      </c>
      <c r="AU67" s="47" t="s">
        <v>74</v>
      </c>
      <c r="AV67" s="47" t="s">
        <v>70</v>
      </c>
      <c r="AW67" s="47" t="s">
        <v>74</v>
      </c>
      <c r="AX67" s="47" t="s">
        <v>66</v>
      </c>
      <c r="BI67" s="47" t="s">
        <v>280</v>
      </c>
      <c r="BM67" s="47" t="s">
        <v>280</v>
      </c>
      <c r="BN67" s="47" t="s">
        <v>280</v>
      </c>
      <c r="BS67" s="44"/>
      <c r="BY67" s="50"/>
      <c r="BZ67" s="47" t="s">
        <v>229</v>
      </c>
      <c r="CA67" s="47" t="s">
        <v>1</v>
      </c>
      <c r="CB67" s="47" t="s">
        <v>1</v>
      </c>
      <c r="CC67" s="47" t="s">
        <v>219</v>
      </c>
      <c r="CD67" s="47" t="s">
        <v>219</v>
      </c>
      <c r="CE67" s="47" t="s">
        <v>227</v>
      </c>
      <c r="CF67" s="47" t="s">
        <v>329</v>
      </c>
      <c r="CG67" s="47" t="s">
        <v>219</v>
      </c>
      <c r="CH67" s="47" t="s">
        <v>216</v>
      </c>
      <c r="CI67" s="47" t="s">
        <v>65</v>
      </c>
      <c r="CK67" s="47" t="s">
        <v>73</v>
      </c>
      <c r="CL67" s="47" t="s">
        <v>65</v>
      </c>
      <c r="CN67" s="47" t="s">
        <v>65</v>
      </c>
      <c r="CP67" s="47" t="s">
        <v>73</v>
      </c>
      <c r="CQ67" s="47" t="s">
        <v>204</v>
      </c>
      <c r="CS67" s="47" t="s">
        <v>65</v>
      </c>
      <c r="CT67" s="47" t="s">
        <v>142</v>
      </c>
      <c r="CU67" s="50"/>
      <c r="CV67" s="47" t="s">
        <v>65</v>
      </c>
      <c r="DA67" s="44"/>
      <c r="DB67" s="44"/>
      <c r="DC67" s="44"/>
      <c r="DD67" s="44"/>
      <c r="DE67" s="44"/>
      <c r="DF67" s="44"/>
      <c r="DG67" s="44"/>
      <c r="DH67" s="60"/>
    </row>
    <row r="68" spans="1:112" s="47" customFormat="1">
      <c r="A68" s="44">
        <v>67</v>
      </c>
      <c r="B68" s="44" t="s">
        <v>78</v>
      </c>
      <c r="C68" s="47">
        <v>260</v>
      </c>
      <c r="F68" s="47">
        <v>0</v>
      </c>
      <c r="G68" s="47">
        <v>1440</v>
      </c>
      <c r="H68" s="47">
        <v>0</v>
      </c>
      <c r="I68" s="44">
        <f t="shared" si="3"/>
        <v>0</v>
      </c>
      <c r="J68" s="44">
        <f t="shared" si="4"/>
        <v>1440</v>
      </c>
      <c r="K68" s="44">
        <f t="shared" si="5"/>
        <v>1440</v>
      </c>
      <c r="L68" s="100">
        <v>0</v>
      </c>
      <c r="M68" s="100">
        <v>13.846153846153847</v>
      </c>
      <c r="P68" s="76">
        <v>0</v>
      </c>
      <c r="Q68" s="110"/>
      <c r="R68" s="56">
        <v>0</v>
      </c>
      <c r="S68" s="44"/>
      <c r="T68" s="46">
        <v>0</v>
      </c>
      <c r="U68" s="112"/>
      <c r="V68" s="47" t="s">
        <v>278</v>
      </c>
      <c r="W68" s="100" t="s">
        <v>73</v>
      </c>
      <c r="Z68" s="54"/>
      <c r="AB68" s="44"/>
      <c r="AD68" s="44"/>
      <c r="AE68" s="47" t="s">
        <v>354</v>
      </c>
      <c r="AF68" s="47" t="s">
        <v>359</v>
      </c>
      <c r="AH68" s="44" t="s">
        <v>321</v>
      </c>
      <c r="AL68" s="47" t="s">
        <v>69</v>
      </c>
      <c r="AM68" s="47" t="s">
        <v>69</v>
      </c>
      <c r="AN68" s="47" t="s">
        <v>69</v>
      </c>
      <c r="AO68" s="47" t="s">
        <v>69</v>
      </c>
      <c r="AQ68" s="47" t="s">
        <v>69</v>
      </c>
      <c r="AT68" s="47" t="s">
        <v>70</v>
      </c>
      <c r="AU68" s="47" t="s">
        <v>71</v>
      </c>
      <c r="AV68" s="47" t="s">
        <v>70</v>
      </c>
      <c r="AW68" s="47" t="s">
        <v>71</v>
      </c>
      <c r="AX68" s="47" t="s">
        <v>70</v>
      </c>
      <c r="BJ68" s="47" t="s">
        <v>69</v>
      </c>
      <c r="BK68" s="47" t="s">
        <v>69</v>
      </c>
      <c r="BY68" s="47" t="s">
        <v>116</v>
      </c>
      <c r="BZ68" s="47" t="s">
        <v>91</v>
      </c>
      <c r="CC68" s="47" t="s">
        <v>219</v>
      </c>
      <c r="CD68" s="47" t="s">
        <v>219</v>
      </c>
      <c r="CE68" s="47" t="s">
        <v>227</v>
      </c>
      <c r="CF68" s="47" t="s">
        <v>329</v>
      </c>
      <c r="CG68" s="47" t="s">
        <v>215</v>
      </c>
      <c r="CH68" s="47" t="s">
        <v>216</v>
      </c>
      <c r="CI68" s="47" t="s">
        <v>65</v>
      </c>
      <c r="CK68" s="50" t="s">
        <v>65</v>
      </c>
      <c r="CL68" s="50" t="s">
        <v>73</v>
      </c>
      <c r="CM68" s="50"/>
      <c r="CN68" s="47" t="s">
        <v>65</v>
      </c>
      <c r="CO68" s="50"/>
      <c r="CP68" s="47" t="s">
        <v>73</v>
      </c>
      <c r="CQ68" s="47" t="s">
        <v>205</v>
      </c>
      <c r="CS68" s="47" t="s">
        <v>65</v>
      </c>
      <c r="CT68" s="47" t="s">
        <v>142</v>
      </c>
      <c r="CZ68" s="50"/>
      <c r="DB68" s="50"/>
      <c r="DH68" s="59"/>
    </row>
    <row r="69" spans="1:112" s="10" customFormat="1" ht="56.25">
      <c r="A69" s="9">
        <v>68</v>
      </c>
      <c r="B69" s="9" t="s">
        <v>313</v>
      </c>
      <c r="C69" s="10">
        <v>80</v>
      </c>
      <c r="F69" s="10">
        <v>0</v>
      </c>
      <c r="G69" s="10">
        <v>1510</v>
      </c>
      <c r="H69" s="10">
        <v>0</v>
      </c>
      <c r="I69" s="9">
        <f t="shared" si="3"/>
        <v>0</v>
      </c>
      <c r="J69" s="9">
        <f t="shared" si="4"/>
        <v>1510</v>
      </c>
      <c r="K69" s="9">
        <f t="shared" si="5"/>
        <v>1510</v>
      </c>
      <c r="L69" s="101">
        <v>0</v>
      </c>
      <c r="M69" s="101">
        <v>15.252525252525253</v>
      </c>
      <c r="P69" s="78">
        <v>0</v>
      </c>
      <c r="Q69" s="113"/>
      <c r="R69" s="24">
        <v>0</v>
      </c>
      <c r="S69" s="9"/>
      <c r="T69" s="21">
        <v>0</v>
      </c>
      <c r="U69" s="114"/>
      <c r="V69" s="10" t="s">
        <v>276</v>
      </c>
      <c r="W69" s="101" t="s">
        <v>65</v>
      </c>
      <c r="Z69" s="28"/>
      <c r="AB69" s="9"/>
      <c r="AD69" s="9"/>
      <c r="AE69" s="10" t="s">
        <v>354</v>
      </c>
      <c r="AF69" s="10" t="s">
        <v>359</v>
      </c>
      <c r="AH69" s="10" t="s">
        <v>321</v>
      </c>
      <c r="AI69" s="10" t="s">
        <v>314</v>
      </c>
      <c r="AL69" s="10" t="s">
        <v>69</v>
      </c>
      <c r="AM69" s="10" t="s">
        <v>69</v>
      </c>
      <c r="AN69" s="10" t="s">
        <v>69</v>
      </c>
      <c r="AO69" s="10" t="s">
        <v>69</v>
      </c>
      <c r="AT69" s="10" t="s">
        <v>70</v>
      </c>
      <c r="AU69" s="10" t="s">
        <v>71</v>
      </c>
      <c r="AV69" s="10" t="s">
        <v>70</v>
      </c>
      <c r="AW69" s="10" t="s">
        <v>71</v>
      </c>
      <c r="AX69" s="10" t="s">
        <v>70</v>
      </c>
      <c r="BN69" s="10" t="s">
        <v>69</v>
      </c>
      <c r="BP69" s="10" t="s">
        <v>69</v>
      </c>
      <c r="BY69" s="12" t="s">
        <v>342</v>
      </c>
      <c r="BZ69" s="26" t="s">
        <v>91</v>
      </c>
      <c r="CA69" s="26" t="s">
        <v>91</v>
      </c>
      <c r="CB69" s="26" t="s">
        <v>91</v>
      </c>
      <c r="CC69" s="10" t="s">
        <v>219</v>
      </c>
      <c r="CD69" s="10" t="s">
        <v>219</v>
      </c>
      <c r="CE69" s="10" t="s">
        <v>227</v>
      </c>
      <c r="CF69" s="10" t="s">
        <v>329</v>
      </c>
      <c r="CG69" s="10" t="s">
        <v>215</v>
      </c>
      <c r="CH69" s="10" t="s">
        <v>216</v>
      </c>
      <c r="CI69" s="10" t="s">
        <v>65</v>
      </c>
      <c r="CK69" s="12" t="s">
        <v>65</v>
      </c>
      <c r="CL69" s="12" t="s">
        <v>73</v>
      </c>
      <c r="CM69" s="12"/>
      <c r="CN69" s="10" t="s">
        <v>65</v>
      </c>
      <c r="CO69" s="12"/>
      <c r="CP69" s="10" t="s">
        <v>73</v>
      </c>
      <c r="CQ69" s="10" t="s">
        <v>204</v>
      </c>
      <c r="CS69" s="10" t="s">
        <v>65</v>
      </c>
      <c r="CT69" s="10" t="s">
        <v>142</v>
      </c>
      <c r="CZ69" s="12"/>
      <c r="DB69" s="12"/>
      <c r="DH69" s="61"/>
    </row>
    <row r="70" spans="1:112" s="10" customFormat="1">
      <c r="A70" s="9">
        <v>69</v>
      </c>
      <c r="B70" s="9"/>
      <c r="C70" s="10">
        <v>334</v>
      </c>
      <c r="D70" s="10">
        <v>50</v>
      </c>
      <c r="E70" s="10">
        <v>24</v>
      </c>
      <c r="F70" s="10">
        <v>0</v>
      </c>
      <c r="G70" s="10">
        <v>0</v>
      </c>
      <c r="H70" s="10">
        <v>14712.5</v>
      </c>
      <c r="I70" s="9">
        <f t="shared" si="3"/>
        <v>0</v>
      </c>
      <c r="J70" s="9">
        <f t="shared" si="4"/>
        <v>14712.5</v>
      </c>
      <c r="K70" s="9">
        <f t="shared" si="5"/>
        <v>14712.5</v>
      </c>
      <c r="L70" s="101">
        <v>0</v>
      </c>
      <c r="M70" s="101">
        <v>153.25520833333334</v>
      </c>
      <c r="P70" s="79">
        <v>5.9523809523809521E-3</v>
      </c>
      <c r="Q70" s="113"/>
      <c r="R70" s="5">
        <v>0</v>
      </c>
      <c r="T70" s="5">
        <v>0</v>
      </c>
      <c r="U70" s="113"/>
      <c r="V70" s="10" t="s">
        <v>276</v>
      </c>
      <c r="W70" s="10" t="s">
        <v>65</v>
      </c>
      <c r="X70" s="10" t="s">
        <v>70</v>
      </c>
      <c r="AE70" s="10" t="s">
        <v>354</v>
      </c>
      <c r="AF70" s="10" t="s">
        <v>359</v>
      </c>
      <c r="AH70" s="10" t="s">
        <v>321</v>
      </c>
      <c r="AI70" s="10" t="s">
        <v>314</v>
      </c>
      <c r="AM70" s="10" t="s">
        <v>69</v>
      </c>
      <c r="AO70" s="10" t="s">
        <v>69</v>
      </c>
      <c r="AQ70" s="10" t="s">
        <v>69</v>
      </c>
      <c r="AT70" s="10" t="s">
        <v>70</v>
      </c>
      <c r="AU70" s="10" t="s">
        <v>66</v>
      </c>
      <c r="AV70" s="10" t="s">
        <v>70</v>
      </c>
      <c r="AW70" s="10" t="s">
        <v>66</v>
      </c>
      <c r="AX70" s="10" t="s">
        <v>70</v>
      </c>
      <c r="BD70" s="10" t="s">
        <v>280</v>
      </c>
      <c r="BY70" s="12"/>
      <c r="CC70" s="10" t="s">
        <v>219</v>
      </c>
      <c r="CD70" s="10" t="s">
        <v>219</v>
      </c>
      <c r="CE70" s="10" t="s">
        <v>219</v>
      </c>
      <c r="CF70" s="10" t="s">
        <v>217</v>
      </c>
      <c r="CG70" s="10" t="s">
        <v>215</v>
      </c>
      <c r="CH70" s="10" t="s">
        <v>216</v>
      </c>
      <c r="CI70" s="10" t="s">
        <v>65</v>
      </c>
      <c r="CK70" s="10" t="s">
        <v>73</v>
      </c>
      <c r="CL70" s="10" t="s">
        <v>73</v>
      </c>
      <c r="CN70" s="10" t="s">
        <v>65</v>
      </c>
      <c r="CP70" s="10" t="s">
        <v>73</v>
      </c>
      <c r="CQ70" s="10" t="s">
        <v>205</v>
      </c>
      <c r="CS70" s="10" t="s">
        <v>144</v>
      </c>
      <c r="CT70" s="10" t="s">
        <v>142</v>
      </c>
      <c r="CU70" s="12"/>
      <c r="CV70" s="10" t="s">
        <v>73</v>
      </c>
      <c r="DH70" s="61"/>
    </row>
    <row r="71" spans="1:112" s="10" customFormat="1">
      <c r="A71" s="9">
        <v>70</v>
      </c>
      <c r="B71" s="9"/>
      <c r="C71" s="10">
        <v>14</v>
      </c>
      <c r="F71" s="10">
        <v>0</v>
      </c>
      <c r="G71" s="10">
        <v>0</v>
      </c>
      <c r="H71" s="10">
        <v>87.5</v>
      </c>
      <c r="I71" s="9">
        <f t="shared" si="3"/>
        <v>0</v>
      </c>
      <c r="J71" s="9">
        <f t="shared" si="4"/>
        <v>87.5</v>
      </c>
      <c r="K71" s="9">
        <f t="shared" si="5"/>
        <v>87.5</v>
      </c>
      <c r="L71" s="101">
        <v>0</v>
      </c>
      <c r="M71" s="101">
        <v>0.93085106382978722</v>
      </c>
      <c r="P71" s="79">
        <v>0</v>
      </c>
      <c r="Q71" s="113"/>
      <c r="R71" s="5">
        <v>0</v>
      </c>
      <c r="T71" s="5">
        <v>0</v>
      </c>
      <c r="U71" s="113"/>
      <c r="V71" s="10" t="s">
        <v>276</v>
      </c>
      <c r="W71" s="10" t="s">
        <v>65</v>
      </c>
      <c r="AE71" s="10" t="s">
        <v>355</v>
      </c>
      <c r="AF71" s="10" t="s">
        <v>359</v>
      </c>
      <c r="AH71" s="10" t="s">
        <v>321</v>
      </c>
      <c r="AI71" s="10" t="s">
        <v>314</v>
      </c>
      <c r="AJ71" s="10" t="s">
        <v>69</v>
      </c>
      <c r="AK71" s="10" t="s">
        <v>69</v>
      </c>
      <c r="AL71" s="10" t="s">
        <v>69</v>
      </c>
      <c r="AM71" s="10" t="s">
        <v>69</v>
      </c>
      <c r="AN71" s="10" t="s">
        <v>280</v>
      </c>
      <c r="AO71" s="10" t="s">
        <v>69</v>
      </c>
      <c r="AT71" s="10" t="s">
        <v>70</v>
      </c>
      <c r="AU71" s="10" t="s">
        <v>70</v>
      </c>
      <c r="AV71" s="10" t="s">
        <v>67</v>
      </c>
      <c r="AW71" s="10" t="s">
        <v>70</v>
      </c>
      <c r="AX71" s="10" t="s">
        <v>313</v>
      </c>
      <c r="BY71" s="12"/>
      <c r="BZ71" s="10" t="s">
        <v>103</v>
      </c>
      <c r="CA71" s="10" t="s">
        <v>103</v>
      </c>
      <c r="CC71" s="10" t="s">
        <v>218</v>
      </c>
      <c r="CD71" s="10" t="s">
        <v>218</v>
      </c>
      <c r="CE71" s="10" t="s">
        <v>227</v>
      </c>
      <c r="CF71" s="10" t="s">
        <v>329</v>
      </c>
      <c r="CG71" s="10" t="s">
        <v>215</v>
      </c>
      <c r="CH71" s="10" t="s">
        <v>218</v>
      </c>
      <c r="CI71" s="10" t="s">
        <v>65</v>
      </c>
      <c r="CK71" s="10" t="s">
        <v>65</v>
      </c>
      <c r="CN71" s="10" t="s">
        <v>65</v>
      </c>
      <c r="CP71" s="10" t="s">
        <v>65</v>
      </c>
      <c r="CQ71" s="10" t="s">
        <v>204</v>
      </c>
      <c r="CS71" s="10" t="s">
        <v>65</v>
      </c>
      <c r="CT71" s="10" t="s">
        <v>144</v>
      </c>
      <c r="CU71" s="12"/>
      <c r="CV71" s="10" t="s">
        <v>65</v>
      </c>
      <c r="DH71" s="61"/>
    </row>
    <row r="72" spans="1:112" s="10" customFormat="1">
      <c r="A72" s="9">
        <v>71</v>
      </c>
      <c r="B72" s="9"/>
      <c r="C72" s="10">
        <v>4</v>
      </c>
      <c r="F72" s="10">
        <v>0</v>
      </c>
      <c r="G72" s="10">
        <v>0</v>
      </c>
      <c r="H72" s="10">
        <v>0</v>
      </c>
      <c r="I72" s="9">
        <f t="shared" si="3"/>
        <v>0</v>
      </c>
      <c r="J72" s="9">
        <f t="shared" si="4"/>
        <v>0</v>
      </c>
      <c r="K72" s="9">
        <f t="shared" si="5"/>
        <v>0</v>
      </c>
      <c r="L72" s="101">
        <v>0</v>
      </c>
      <c r="M72" s="101">
        <v>0</v>
      </c>
      <c r="P72" s="78">
        <v>0</v>
      </c>
      <c r="Q72" s="113"/>
      <c r="R72" s="24">
        <v>0</v>
      </c>
      <c r="S72" s="9"/>
      <c r="T72" s="21">
        <v>0</v>
      </c>
      <c r="U72" s="114"/>
      <c r="V72" s="10" t="s">
        <v>276</v>
      </c>
      <c r="W72" s="101" t="s">
        <v>65</v>
      </c>
      <c r="Z72" s="11"/>
      <c r="AB72" s="9"/>
      <c r="AD72" s="9"/>
      <c r="AH72" s="10" t="s">
        <v>323</v>
      </c>
      <c r="BR72" s="10" t="s">
        <v>66</v>
      </c>
      <c r="BS72" s="10" t="s">
        <v>67</v>
      </c>
      <c r="BY72" s="10" t="s">
        <v>103</v>
      </c>
      <c r="BZ72" s="10" t="s">
        <v>91</v>
      </c>
      <c r="CC72" s="10" t="s">
        <v>217</v>
      </c>
      <c r="CD72" s="10" t="s">
        <v>217</v>
      </c>
      <c r="CE72" s="10" t="s">
        <v>227</v>
      </c>
      <c r="CF72" s="10" t="s">
        <v>329</v>
      </c>
      <c r="CG72" s="10" t="s">
        <v>215</v>
      </c>
      <c r="CH72" s="10" t="s">
        <v>216</v>
      </c>
      <c r="CI72" s="10" t="s">
        <v>65</v>
      </c>
      <c r="CK72" s="12" t="s">
        <v>65</v>
      </c>
      <c r="CL72" s="12"/>
      <c r="CM72" s="12"/>
      <c r="CN72" s="10" t="s">
        <v>65</v>
      </c>
      <c r="CO72" s="12"/>
      <c r="CS72" s="10" t="s">
        <v>73</v>
      </c>
      <c r="CT72" s="10" t="s">
        <v>143</v>
      </c>
      <c r="CZ72" s="12"/>
      <c r="DB72" s="12"/>
      <c r="DH72" s="62"/>
    </row>
    <row r="73" spans="1:112" s="10" customFormat="1">
      <c r="A73" s="9">
        <v>72</v>
      </c>
      <c r="B73" s="9"/>
      <c r="C73" s="10">
        <v>218</v>
      </c>
      <c r="F73" s="10">
        <v>0</v>
      </c>
      <c r="G73" s="10">
        <v>0</v>
      </c>
      <c r="H73" s="10">
        <v>5062.5</v>
      </c>
      <c r="I73" s="9">
        <f t="shared" si="3"/>
        <v>0</v>
      </c>
      <c r="J73" s="9">
        <f t="shared" si="4"/>
        <v>5062.5</v>
      </c>
      <c r="K73" s="9">
        <f t="shared" si="5"/>
        <v>5062.5</v>
      </c>
      <c r="L73" s="101">
        <v>0</v>
      </c>
      <c r="M73" s="101">
        <v>57.528409090909093</v>
      </c>
      <c r="P73" s="79">
        <v>0</v>
      </c>
      <c r="Q73" s="113"/>
      <c r="R73" s="5">
        <v>0</v>
      </c>
      <c r="T73" s="5">
        <v>0</v>
      </c>
      <c r="U73" s="113"/>
      <c r="V73" s="10" t="s">
        <v>276</v>
      </c>
      <c r="W73" s="10" t="s">
        <v>65</v>
      </c>
      <c r="AE73" s="10" t="s">
        <v>356</v>
      </c>
      <c r="AF73" s="10" t="s">
        <v>357</v>
      </c>
      <c r="AG73" s="10" t="s">
        <v>263</v>
      </c>
      <c r="AH73" s="10" t="s">
        <v>323</v>
      </c>
      <c r="BQ73" s="10" t="s">
        <v>66</v>
      </c>
      <c r="BR73" s="10" t="s">
        <v>66</v>
      </c>
      <c r="BS73" s="10" t="s">
        <v>67</v>
      </c>
      <c r="BT73" s="10" t="s">
        <v>72</v>
      </c>
      <c r="BY73" s="12"/>
      <c r="BZ73" s="10" t="s">
        <v>103</v>
      </c>
      <c r="CC73" s="10" t="s">
        <v>218</v>
      </c>
      <c r="CD73" s="10" t="s">
        <v>218</v>
      </c>
      <c r="CE73" s="10" t="s">
        <v>227</v>
      </c>
      <c r="CF73" s="10" t="s">
        <v>329</v>
      </c>
      <c r="CG73" s="10" t="s">
        <v>215</v>
      </c>
      <c r="CH73" s="10" t="s">
        <v>218</v>
      </c>
      <c r="CI73" s="10" t="s">
        <v>65</v>
      </c>
      <c r="CK73" s="10" t="s">
        <v>65</v>
      </c>
      <c r="CN73" s="10" t="s">
        <v>65</v>
      </c>
      <c r="CP73" s="10" t="s">
        <v>73</v>
      </c>
      <c r="CQ73" s="10" t="s">
        <v>204</v>
      </c>
      <c r="CS73" s="10" t="s">
        <v>65</v>
      </c>
      <c r="CT73" s="10" t="s">
        <v>144</v>
      </c>
      <c r="CU73" s="12"/>
      <c r="CV73" s="10" t="s">
        <v>65</v>
      </c>
      <c r="DH73" s="61"/>
    </row>
    <row r="74" spans="1:112" s="10" customFormat="1" ht="56.25">
      <c r="A74" s="9">
        <v>73</v>
      </c>
      <c r="B74" s="9"/>
      <c r="C74" s="10">
        <v>68</v>
      </c>
      <c r="F74" s="10">
        <v>0</v>
      </c>
      <c r="G74" s="10">
        <v>0</v>
      </c>
      <c r="H74" s="10">
        <v>75</v>
      </c>
      <c r="I74" s="9">
        <f t="shared" si="3"/>
        <v>0</v>
      </c>
      <c r="J74" s="9">
        <f t="shared" si="4"/>
        <v>75</v>
      </c>
      <c r="K74" s="9">
        <f t="shared" si="5"/>
        <v>75</v>
      </c>
      <c r="L74" s="101">
        <v>0</v>
      </c>
      <c r="M74" s="101">
        <v>0.85227272727272729</v>
      </c>
      <c r="P74" s="78">
        <v>0</v>
      </c>
      <c r="Q74" s="113"/>
      <c r="R74" s="24">
        <v>0</v>
      </c>
      <c r="S74" s="9"/>
      <c r="T74" s="21">
        <v>0</v>
      </c>
      <c r="U74" s="114"/>
      <c r="V74" s="10" t="s">
        <v>276</v>
      </c>
      <c r="W74" s="101" t="s">
        <v>65</v>
      </c>
      <c r="Z74" s="28"/>
      <c r="AB74" s="9"/>
      <c r="AD74" s="9"/>
      <c r="AE74" s="10" t="s">
        <v>354</v>
      </c>
      <c r="AF74" s="10" t="s">
        <v>357</v>
      </c>
      <c r="AH74" s="10" t="s">
        <v>321</v>
      </c>
      <c r="AI74" s="10" t="s">
        <v>314</v>
      </c>
      <c r="AJ74" s="10" t="s">
        <v>69</v>
      </c>
      <c r="AM74" s="10" t="s">
        <v>69</v>
      </c>
      <c r="AN74" s="10" t="s">
        <v>69</v>
      </c>
      <c r="AO74" s="10" t="s">
        <v>69</v>
      </c>
      <c r="AQ74" s="10" t="s">
        <v>69</v>
      </c>
      <c r="AT74" s="10" t="s">
        <v>70</v>
      </c>
      <c r="AU74" s="10" t="s">
        <v>66</v>
      </c>
      <c r="AV74" s="10" t="s">
        <v>66</v>
      </c>
      <c r="AW74" s="10" t="s">
        <v>66</v>
      </c>
      <c r="AX74" s="10" t="s">
        <v>66</v>
      </c>
      <c r="AY74" s="10" t="s">
        <v>67</v>
      </c>
      <c r="BK74" s="10" t="s">
        <v>69</v>
      </c>
      <c r="BY74" s="12" t="s">
        <v>336</v>
      </c>
      <c r="BZ74" s="10" t="s">
        <v>301</v>
      </c>
      <c r="CA74" s="10" t="s">
        <v>301</v>
      </c>
      <c r="CB74" s="10" t="s">
        <v>301</v>
      </c>
      <c r="CC74" s="10" t="s">
        <v>216</v>
      </c>
      <c r="CD74" s="10" t="s">
        <v>216</v>
      </c>
      <c r="CE74" s="10" t="s">
        <v>227</v>
      </c>
      <c r="CF74" s="10" t="s">
        <v>329</v>
      </c>
      <c r="CG74" s="10" t="s">
        <v>215</v>
      </c>
      <c r="CH74" s="10" t="s">
        <v>216</v>
      </c>
      <c r="CI74" s="10" t="s">
        <v>65</v>
      </c>
      <c r="CK74" s="12" t="s">
        <v>73</v>
      </c>
      <c r="CL74" s="12" t="s">
        <v>73</v>
      </c>
      <c r="CM74" s="12"/>
      <c r="CN74" s="10" t="s">
        <v>65</v>
      </c>
      <c r="CO74" s="12"/>
      <c r="CP74" s="10" t="s">
        <v>73</v>
      </c>
      <c r="CQ74" s="10" t="s">
        <v>205</v>
      </c>
      <c r="CS74" s="10" t="s">
        <v>65</v>
      </c>
      <c r="CT74" s="10" t="s">
        <v>144</v>
      </c>
      <c r="CZ74" s="12"/>
      <c r="DB74" s="12"/>
      <c r="DH74" s="61"/>
    </row>
    <row r="75" spans="1:112" s="10" customFormat="1" ht="56.25">
      <c r="A75" s="9">
        <v>74</v>
      </c>
      <c r="B75" s="9"/>
      <c r="C75" s="26">
        <v>290</v>
      </c>
      <c r="D75" s="26">
        <v>60</v>
      </c>
      <c r="E75" s="26"/>
      <c r="F75" s="26">
        <v>0</v>
      </c>
      <c r="G75" s="26">
        <v>0</v>
      </c>
      <c r="H75" s="26">
        <v>1725</v>
      </c>
      <c r="I75" s="9">
        <f t="shared" si="3"/>
        <v>0</v>
      </c>
      <c r="J75" s="9">
        <f t="shared" si="4"/>
        <v>1725</v>
      </c>
      <c r="K75" s="9">
        <f t="shared" si="5"/>
        <v>1725</v>
      </c>
      <c r="L75" s="101">
        <v>0</v>
      </c>
      <c r="M75" s="101">
        <v>19.827586206896552</v>
      </c>
      <c r="N75" s="26"/>
      <c r="O75" s="9"/>
      <c r="P75" s="82">
        <v>0</v>
      </c>
      <c r="Q75" s="114"/>
      <c r="R75" s="21">
        <v>0</v>
      </c>
      <c r="S75" s="101"/>
      <c r="T75" s="65">
        <v>0</v>
      </c>
      <c r="U75" s="115"/>
      <c r="V75" s="10" t="s">
        <v>276</v>
      </c>
      <c r="W75" s="26" t="s">
        <v>65</v>
      </c>
      <c r="X75" s="9"/>
      <c r="Y75" s="26"/>
      <c r="Z75" s="9"/>
      <c r="AA75" s="26"/>
      <c r="AB75" s="26"/>
      <c r="AC75" s="26"/>
      <c r="AD75" s="26"/>
      <c r="AE75" s="26" t="s">
        <v>355</v>
      </c>
      <c r="AF75" s="26" t="s">
        <v>359</v>
      </c>
      <c r="AG75" s="26"/>
      <c r="AH75" s="10" t="s">
        <v>323</v>
      </c>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t="s">
        <v>66</v>
      </c>
      <c r="BR75" s="26" t="s">
        <v>70</v>
      </c>
      <c r="BS75" s="26" t="s">
        <v>67</v>
      </c>
      <c r="BT75" s="26"/>
      <c r="BU75" s="26"/>
      <c r="BV75" s="26"/>
      <c r="BW75" s="26"/>
      <c r="BX75" s="26"/>
      <c r="BY75" s="27" t="s">
        <v>106</v>
      </c>
      <c r="BZ75" s="12" t="s">
        <v>91</v>
      </c>
      <c r="CA75" s="12" t="s">
        <v>91</v>
      </c>
      <c r="CB75" s="12" t="s">
        <v>91</v>
      </c>
      <c r="CC75" s="26" t="s">
        <v>217</v>
      </c>
      <c r="CD75" s="26" t="s">
        <v>217</v>
      </c>
      <c r="CE75" s="26" t="s">
        <v>216</v>
      </c>
      <c r="CF75" s="26" t="s">
        <v>217</v>
      </c>
      <c r="CG75" s="10" t="s">
        <v>217</v>
      </c>
      <c r="CH75" s="10" t="s">
        <v>216</v>
      </c>
      <c r="CI75" s="10" t="s">
        <v>65</v>
      </c>
      <c r="CJ75" s="27"/>
      <c r="CK75" s="27" t="s">
        <v>73</v>
      </c>
      <c r="CL75" s="26" t="s">
        <v>73</v>
      </c>
      <c r="CM75" s="26"/>
      <c r="CN75" s="10" t="s">
        <v>65</v>
      </c>
      <c r="CO75" s="26"/>
      <c r="CP75" s="10" t="s">
        <v>73</v>
      </c>
      <c r="CQ75" s="10" t="s">
        <v>204</v>
      </c>
      <c r="CR75" s="26"/>
      <c r="CS75" s="10" t="s">
        <v>65</v>
      </c>
      <c r="CT75" s="10" t="s">
        <v>142</v>
      </c>
      <c r="CU75" s="26"/>
      <c r="CV75" s="27"/>
      <c r="CW75" s="26"/>
      <c r="CX75" s="27"/>
      <c r="CY75" s="26"/>
      <c r="CZ75" s="26"/>
      <c r="DA75" s="26"/>
      <c r="DB75" s="26"/>
      <c r="DC75" s="26"/>
      <c r="DH75" s="61"/>
    </row>
    <row r="76" spans="1:112" s="10" customFormat="1">
      <c r="A76" s="9">
        <v>75</v>
      </c>
      <c r="B76" s="9"/>
      <c r="C76" s="10">
        <v>194</v>
      </c>
      <c r="D76" s="10">
        <v>20</v>
      </c>
      <c r="F76" s="10">
        <v>0</v>
      </c>
      <c r="G76" s="10">
        <v>0</v>
      </c>
      <c r="H76" s="10">
        <v>1475</v>
      </c>
      <c r="I76" s="9">
        <f t="shared" si="3"/>
        <v>0</v>
      </c>
      <c r="J76" s="9">
        <f t="shared" si="4"/>
        <v>1475</v>
      </c>
      <c r="K76" s="9">
        <f t="shared" si="5"/>
        <v>1475</v>
      </c>
      <c r="L76" s="101">
        <v>0</v>
      </c>
      <c r="M76" s="101">
        <v>17.987804878048781</v>
      </c>
      <c r="P76" s="79">
        <v>0</v>
      </c>
      <c r="Q76" s="113"/>
      <c r="R76" s="21">
        <v>0</v>
      </c>
      <c r="T76" s="5">
        <v>0</v>
      </c>
      <c r="U76" s="113"/>
      <c r="V76" s="10" t="s">
        <v>276</v>
      </c>
      <c r="W76" s="10" t="s">
        <v>65</v>
      </c>
      <c r="AE76" s="10" t="s">
        <v>356</v>
      </c>
      <c r="AF76" s="10" t="s">
        <v>359</v>
      </c>
      <c r="AH76" s="10" t="s">
        <v>321</v>
      </c>
      <c r="AI76" s="10" t="s">
        <v>314</v>
      </c>
      <c r="AJ76" s="10" t="s">
        <v>69</v>
      </c>
      <c r="AL76" s="10" t="s">
        <v>69</v>
      </c>
      <c r="AM76" s="10" t="s">
        <v>69</v>
      </c>
      <c r="AN76" s="10" t="s">
        <v>69</v>
      </c>
      <c r="AO76" s="10" t="s">
        <v>69</v>
      </c>
      <c r="AQ76" s="10" t="s">
        <v>69</v>
      </c>
      <c r="AT76" s="10" t="s">
        <v>66</v>
      </c>
      <c r="AU76" s="10" t="s">
        <v>72</v>
      </c>
      <c r="AV76" s="10" t="s">
        <v>70</v>
      </c>
      <c r="AW76" s="10" t="s">
        <v>72</v>
      </c>
      <c r="AX76" s="10" t="s">
        <v>66</v>
      </c>
      <c r="BD76" s="10" t="s">
        <v>280</v>
      </c>
      <c r="BE76" s="10" t="s">
        <v>280</v>
      </c>
      <c r="BY76" s="12"/>
      <c r="BZ76" s="10" t="s">
        <v>103</v>
      </c>
      <c r="CA76" s="10" t="s">
        <v>103</v>
      </c>
      <c r="CB76" s="10" t="s">
        <v>103</v>
      </c>
      <c r="CC76" s="10" t="s">
        <v>216</v>
      </c>
      <c r="CD76" s="10" t="s">
        <v>216</v>
      </c>
      <c r="CE76" s="10" t="s">
        <v>227</v>
      </c>
      <c r="CF76" s="10" t="s">
        <v>216</v>
      </c>
      <c r="CG76" s="10" t="s">
        <v>215</v>
      </c>
      <c r="CH76" s="10" t="s">
        <v>216</v>
      </c>
      <c r="CI76" s="10" t="s">
        <v>65</v>
      </c>
      <c r="CK76" s="10" t="s">
        <v>73</v>
      </c>
      <c r="CL76" s="10" t="s">
        <v>65</v>
      </c>
      <c r="CN76" s="10" t="s">
        <v>65</v>
      </c>
      <c r="CP76" s="10" t="s">
        <v>73</v>
      </c>
      <c r="CQ76" s="10" t="s">
        <v>204</v>
      </c>
      <c r="CS76" s="10" t="s">
        <v>65</v>
      </c>
      <c r="CT76" s="10" t="s">
        <v>142</v>
      </c>
      <c r="CU76" s="12"/>
      <c r="CV76" s="10" t="s">
        <v>65</v>
      </c>
      <c r="DH76" s="61"/>
    </row>
    <row r="77" spans="1:112" s="10" customFormat="1">
      <c r="A77" s="9">
        <v>76</v>
      </c>
      <c r="B77" s="9"/>
      <c r="C77" s="10">
        <v>56</v>
      </c>
      <c r="F77" s="10">
        <v>0</v>
      </c>
      <c r="G77" s="10">
        <v>0</v>
      </c>
      <c r="H77" s="10">
        <v>0</v>
      </c>
      <c r="I77" s="9">
        <f t="shared" si="3"/>
        <v>0</v>
      </c>
      <c r="J77" s="9">
        <f t="shared" si="4"/>
        <v>0</v>
      </c>
      <c r="K77" s="9">
        <f t="shared" si="5"/>
        <v>0</v>
      </c>
      <c r="L77" s="101">
        <v>0</v>
      </c>
      <c r="M77" s="101">
        <v>0</v>
      </c>
      <c r="O77" s="9"/>
      <c r="P77" s="82">
        <v>0</v>
      </c>
      <c r="Q77" s="114"/>
      <c r="R77" s="21">
        <v>0</v>
      </c>
      <c r="S77" s="101"/>
      <c r="T77" s="24">
        <v>0</v>
      </c>
      <c r="U77" s="113"/>
      <c r="V77" s="10" t="s">
        <v>276</v>
      </c>
      <c r="W77" s="10" t="s">
        <v>65</v>
      </c>
      <c r="X77" s="9"/>
      <c r="Z77" s="9"/>
      <c r="AE77" s="10" t="s">
        <v>312</v>
      </c>
      <c r="AF77" s="10" t="s">
        <v>359</v>
      </c>
      <c r="AH77" s="10" t="s">
        <v>323</v>
      </c>
      <c r="BQ77" s="10" t="s">
        <v>66</v>
      </c>
      <c r="BR77" s="10" t="s">
        <v>70</v>
      </c>
      <c r="BY77" s="10" t="s">
        <v>116</v>
      </c>
      <c r="BZ77" s="10" t="s">
        <v>91</v>
      </c>
      <c r="CC77" s="10" t="s">
        <v>218</v>
      </c>
      <c r="CD77" s="10" t="s">
        <v>218</v>
      </c>
      <c r="CE77" s="10" t="s">
        <v>227</v>
      </c>
      <c r="CF77" s="10" t="s">
        <v>329</v>
      </c>
      <c r="CG77" s="10" t="s">
        <v>215</v>
      </c>
      <c r="CH77" s="10" t="s">
        <v>216</v>
      </c>
      <c r="CI77" s="10" t="s">
        <v>65</v>
      </c>
      <c r="CJ77" s="12"/>
      <c r="CK77" s="12" t="s">
        <v>65</v>
      </c>
      <c r="CL77" s="10" t="s">
        <v>65</v>
      </c>
      <c r="CN77" s="10" t="s">
        <v>65</v>
      </c>
      <c r="CP77" s="10" t="s">
        <v>65</v>
      </c>
      <c r="CQ77" s="10" t="s">
        <v>204</v>
      </c>
      <c r="CS77" s="10" t="s">
        <v>65</v>
      </c>
      <c r="CT77" s="10" t="s">
        <v>144</v>
      </c>
      <c r="CV77" s="12"/>
      <c r="CX77" s="12"/>
      <c r="DH77" s="61"/>
    </row>
    <row r="78" spans="1:112" s="10" customFormat="1">
      <c r="A78" s="9">
        <v>77</v>
      </c>
      <c r="B78" s="9"/>
      <c r="C78" s="10">
        <v>72</v>
      </c>
      <c r="F78" s="10">
        <v>0</v>
      </c>
      <c r="G78" s="10">
        <v>0</v>
      </c>
      <c r="H78" s="10">
        <v>0</v>
      </c>
      <c r="I78" s="9">
        <f t="shared" si="3"/>
        <v>0</v>
      </c>
      <c r="J78" s="9">
        <f t="shared" si="4"/>
        <v>0</v>
      </c>
      <c r="K78" s="9">
        <f t="shared" si="5"/>
        <v>0</v>
      </c>
      <c r="L78" s="101">
        <v>0</v>
      </c>
      <c r="M78" s="101">
        <v>0</v>
      </c>
      <c r="P78" s="78">
        <v>0</v>
      </c>
      <c r="Q78" s="113"/>
      <c r="R78" s="24">
        <v>0</v>
      </c>
      <c r="S78" s="9"/>
      <c r="T78" s="21">
        <v>0</v>
      </c>
      <c r="U78" s="114"/>
      <c r="V78" s="10" t="s">
        <v>276</v>
      </c>
      <c r="W78" s="101" t="s">
        <v>65</v>
      </c>
      <c r="Z78" s="11"/>
      <c r="AB78" s="9"/>
      <c r="AD78" s="9"/>
      <c r="AH78" s="10" t="s">
        <v>323</v>
      </c>
      <c r="BQ78" s="10" t="s">
        <v>66</v>
      </c>
      <c r="BR78" s="10" t="s">
        <v>70</v>
      </c>
      <c r="BY78" s="10" t="s">
        <v>116</v>
      </c>
      <c r="BZ78" s="10" t="s">
        <v>91</v>
      </c>
      <c r="CC78" s="10" t="s">
        <v>216</v>
      </c>
      <c r="CD78" s="10" t="s">
        <v>219</v>
      </c>
      <c r="CE78" s="10" t="s">
        <v>227</v>
      </c>
      <c r="CF78" s="10" t="s">
        <v>329</v>
      </c>
      <c r="CG78" s="10" t="s">
        <v>215</v>
      </c>
      <c r="CH78" s="10" t="s">
        <v>216</v>
      </c>
      <c r="CI78" s="10" t="s">
        <v>65</v>
      </c>
      <c r="CK78" s="12" t="s">
        <v>65</v>
      </c>
      <c r="CL78" s="12" t="s">
        <v>144</v>
      </c>
      <c r="CM78" s="12"/>
      <c r="CN78" s="10" t="s">
        <v>65</v>
      </c>
      <c r="CO78" s="12"/>
      <c r="CP78" s="10" t="s">
        <v>144</v>
      </c>
      <c r="CQ78" s="10" t="s">
        <v>204</v>
      </c>
      <c r="CS78" s="10" t="s">
        <v>65</v>
      </c>
      <c r="CT78" s="10" t="s">
        <v>142</v>
      </c>
      <c r="CZ78" s="12"/>
      <c r="DB78" s="12"/>
      <c r="DH78" s="61"/>
    </row>
    <row r="79" spans="1:112" s="10" customFormat="1">
      <c r="A79" s="9">
        <v>78</v>
      </c>
      <c r="B79" s="9"/>
      <c r="C79" s="10">
        <v>298</v>
      </c>
      <c r="E79" s="10">
        <v>2</v>
      </c>
      <c r="F79" s="10">
        <v>437.5</v>
      </c>
      <c r="G79" s="10">
        <v>0</v>
      </c>
      <c r="H79" s="10">
        <v>0</v>
      </c>
      <c r="I79" s="9">
        <f t="shared" si="3"/>
        <v>437.5</v>
      </c>
      <c r="J79" s="9">
        <f t="shared" si="4"/>
        <v>0</v>
      </c>
      <c r="K79" s="9">
        <f t="shared" si="5"/>
        <v>437.5</v>
      </c>
      <c r="L79" s="101">
        <v>5.7565789473684212</v>
      </c>
      <c r="M79" s="101">
        <v>0</v>
      </c>
      <c r="P79" s="80">
        <v>6.7000000000000002E-3</v>
      </c>
      <c r="Q79" s="113">
        <v>12</v>
      </c>
      <c r="R79" s="5">
        <v>0</v>
      </c>
      <c r="T79" s="5">
        <v>0</v>
      </c>
      <c r="U79" s="113"/>
      <c r="V79" s="10" t="s">
        <v>276</v>
      </c>
      <c r="W79" s="10" t="s">
        <v>65</v>
      </c>
      <c r="X79" s="10" t="s">
        <v>66</v>
      </c>
      <c r="AE79" s="10" t="s">
        <v>312</v>
      </c>
      <c r="AF79" s="10" t="s">
        <v>359</v>
      </c>
      <c r="AH79" s="10" t="s">
        <v>323</v>
      </c>
      <c r="BQ79" s="10" t="s">
        <v>66</v>
      </c>
      <c r="BR79" s="10" t="s">
        <v>67</v>
      </c>
      <c r="BS79" s="10" t="s">
        <v>68</v>
      </c>
      <c r="BT79" s="10" t="s">
        <v>70</v>
      </c>
      <c r="BY79" s="12"/>
      <c r="BZ79" s="10" t="s">
        <v>229</v>
      </c>
      <c r="CA79" s="10" t="s">
        <v>103</v>
      </c>
      <c r="CC79" s="10" t="s">
        <v>219</v>
      </c>
      <c r="CD79" s="10" t="s">
        <v>219</v>
      </c>
      <c r="CE79" s="10" t="s">
        <v>216</v>
      </c>
      <c r="CF79" s="10" t="s">
        <v>329</v>
      </c>
      <c r="CG79" s="10" t="s">
        <v>219</v>
      </c>
      <c r="CH79" s="10" t="s">
        <v>216</v>
      </c>
      <c r="CI79" s="10" t="s">
        <v>65</v>
      </c>
      <c r="CK79" s="10" t="s">
        <v>65</v>
      </c>
      <c r="CN79" s="10" t="s">
        <v>65</v>
      </c>
      <c r="CP79" s="10" t="s">
        <v>73</v>
      </c>
      <c r="CQ79" s="10" t="s">
        <v>204</v>
      </c>
      <c r="CS79" s="10" t="s">
        <v>65</v>
      </c>
      <c r="CT79" s="10" t="s">
        <v>142</v>
      </c>
      <c r="CU79" s="12"/>
      <c r="CV79" s="10" t="s">
        <v>73</v>
      </c>
      <c r="CW79" s="10" t="s">
        <v>167</v>
      </c>
      <c r="DA79" s="9"/>
      <c r="DB79" s="9"/>
      <c r="DC79" s="9"/>
      <c r="DD79" s="9"/>
      <c r="DE79" s="9"/>
      <c r="DF79" s="9"/>
      <c r="DG79" s="9"/>
      <c r="DH79" s="62"/>
    </row>
    <row r="80" spans="1:112" s="10" customFormat="1">
      <c r="A80" s="9">
        <v>79</v>
      </c>
      <c r="B80" s="9"/>
      <c r="C80" s="10">
        <v>75</v>
      </c>
      <c r="F80" s="10">
        <v>0</v>
      </c>
      <c r="G80" s="10">
        <v>0</v>
      </c>
      <c r="H80" s="10">
        <v>150</v>
      </c>
      <c r="I80" s="9">
        <f t="shared" si="3"/>
        <v>0</v>
      </c>
      <c r="J80" s="9">
        <f t="shared" si="4"/>
        <v>150</v>
      </c>
      <c r="K80" s="9">
        <f t="shared" si="5"/>
        <v>150</v>
      </c>
      <c r="L80" s="101">
        <v>0</v>
      </c>
      <c r="M80" s="101">
        <v>2.1428571428571428</v>
      </c>
      <c r="O80" s="10">
        <v>5</v>
      </c>
      <c r="P80" s="79">
        <v>0</v>
      </c>
      <c r="Q80" s="113"/>
      <c r="R80" s="5">
        <v>0</v>
      </c>
      <c r="T80" s="5">
        <v>0</v>
      </c>
      <c r="U80" s="113"/>
      <c r="V80" s="10" t="s">
        <v>276</v>
      </c>
      <c r="W80" s="10" t="s">
        <v>65</v>
      </c>
      <c r="X80" s="10" t="s">
        <v>155</v>
      </c>
      <c r="AD80" s="10" t="s">
        <v>155</v>
      </c>
      <c r="AE80" s="10" t="s">
        <v>312</v>
      </c>
      <c r="AF80" s="10" t="s">
        <v>359</v>
      </c>
      <c r="AG80" s="10" t="s">
        <v>1</v>
      </c>
      <c r="AH80" s="10" t="s">
        <v>323</v>
      </c>
      <c r="BQ80" s="10" t="s">
        <v>66</v>
      </c>
      <c r="BR80" s="10" t="s">
        <v>66</v>
      </c>
      <c r="BS80" s="10" t="s">
        <v>67</v>
      </c>
      <c r="BT80" s="10" t="s">
        <v>72</v>
      </c>
      <c r="BY80" s="12"/>
      <c r="BZ80" s="10" t="s">
        <v>103</v>
      </c>
      <c r="CA80" s="10" t="s">
        <v>1</v>
      </c>
      <c r="CB80" s="10" t="s">
        <v>1</v>
      </c>
      <c r="CC80" s="10" t="s">
        <v>216</v>
      </c>
      <c r="CD80" s="10" t="s">
        <v>216</v>
      </c>
      <c r="CE80" s="10" t="s">
        <v>227</v>
      </c>
      <c r="CF80" s="10" t="s">
        <v>329</v>
      </c>
      <c r="CG80" s="10" t="s">
        <v>215</v>
      </c>
      <c r="CH80" s="10" t="s">
        <v>216</v>
      </c>
      <c r="CI80" s="10" t="s">
        <v>65</v>
      </c>
      <c r="CK80" s="10" t="s">
        <v>65</v>
      </c>
      <c r="CN80" s="10" t="s">
        <v>65</v>
      </c>
      <c r="CP80" s="10" t="s">
        <v>65</v>
      </c>
      <c r="CQ80" s="10" t="s">
        <v>204</v>
      </c>
      <c r="CS80" s="10" t="s">
        <v>65</v>
      </c>
      <c r="CT80" s="10" t="s">
        <v>142</v>
      </c>
      <c r="CU80" s="12" t="s">
        <v>1</v>
      </c>
      <c r="CV80" s="10" t="s">
        <v>65</v>
      </c>
      <c r="CZ80" s="10" t="s">
        <v>1</v>
      </c>
      <c r="DH80" s="61"/>
    </row>
    <row r="81" spans="1:112" s="9" customFormat="1" ht="56.25">
      <c r="A81" s="9">
        <v>80</v>
      </c>
      <c r="C81" s="10">
        <v>58</v>
      </c>
      <c r="D81" s="10">
        <v>20</v>
      </c>
      <c r="E81" s="10"/>
      <c r="F81" s="10">
        <v>0</v>
      </c>
      <c r="G81" s="10">
        <v>0</v>
      </c>
      <c r="H81" s="10">
        <v>0</v>
      </c>
      <c r="I81" s="9">
        <f t="shared" si="3"/>
        <v>0</v>
      </c>
      <c r="J81" s="9">
        <f t="shared" si="4"/>
        <v>0</v>
      </c>
      <c r="K81" s="9">
        <f t="shared" si="5"/>
        <v>0</v>
      </c>
      <c r="L81" s="101">
        <v>0</v>
      </c>
      <c r="M81" s="101">
        <v>0</v>
      </c>
      <c r="N81" s="10"/>
      <c r="O81" s="10"/>
      <c r="P81" s="78">
        <v>6.4516129032258063E-2</v>
      </c>
      <c r="Q81" s="113">
        <v>12</v>
      </c>
      <c r="R81" s="24">
        <v>0</v>
      </c>
      <c r="T81" s="21">
        <v>0</v>
      </c>
      <c r="U81" s="114"/>
      <c r="V81" s="10" t="s">
        <v>276</v>
      </c>
      <c r="W81" s="101" t="s">
        <v>65</v>
      </c>
      <c r="X81" s="10" t="s">
        <v>67</v>
      </c>
      <c r="Y81" s="10" t="s">
        <v>71</v>
      </c>
      <c r="Z81" s="11"/>
      <c r="AA81" s="10"/>
      <c r="AC81" s="10"/>
      <c r="AD81" s="9" t="s">
        <v>134</v>
      </c>
      <c r="AE81" s="10" t="s">
        <v>312</v>
      </c>
      <c r="AF81" s="10" t="s">
        <v>359</v>
      </c>
      <c r="AG81" s="10"/>
      <c r="AH81" s="10" t="s">
        <v>323</v>
      </c>
      <c r="AI81" s="10"/>
      <c r="AJ81" s="10"/>
      <c r="AK81" s="10"/>
      <c r="AL81" s="10"/>
      <c r="AM81" s="10"/>
      <c r="AN81" s="10"/>
      <c r="AO81" s="10"/>
      <c r="AP81" s="10"/>
      <c r="AQ81" s="10"/>
      <c r="AR81" s="10"/>
      <c r="AS81" s="10"/>
      <c r="AT81" s="10"/>
      <c r="AU81" s="10"/>
      <c r="AV81" s="10"/>
      <c r="AW81" s="10"/>
      <c r="AX81" s="10"/>
      <c r="AY81" s="10"/>
      <c r="AZ81" s="10"/>
      <c r="BA81" s="10"/>
      <c r="BB81" s="10"/>
      <c r="BC81" s="10"/>
      <c r="BD81" s="10"/>
      <c r="BE81" s="10"/>
      <c r="BF81" s="10"/>
      <c r="BG81" s="10"/>
      <c r="BH81" s="10"/>
      <c r="BI81" s="10"/>
      <c r="BJ81" s="10"/>
      <c r="BK81" s="10"/>
      <c r="BL81" s="10"/>
      <c r="BM81" s="10"/>
      <c r="BN81" s="10"/>
      <c r="BO81" s="10"/>
      <c r="BP81" s="10"/>
      <c r="BQ81" s="10" t="s">
        <v>66</v>
      </c>
      <c r="BR81" s="10" t="s">
        <v>70</v>
      </c>
      <c r="BS81" s="10" t="s">
        <v>72</v>
      </c>
      <c r="BT81" s="10"/>
      <c r="BU81" s="10"/>
      <c r="BV81" s="10"/>
      <c r="BW81" s="10"/>
      <c r="BX81" s="10"/>
      <c r="BY81" s="12" t="s">
        <v>345</v>
      </c>
      <c r="BZ81" s="10"/>
      <c r="CA81" s="10"/>
      <c r="CB81" s="10" t="s">
        <v>91</v>
      </c>
      <c r="CC81" s="10" t="s">
        <v>219</v>
      </c>
      <c r="CD81" s="10" t="s">
        <v>219</v>
      </c>
      <c r="CE81" s="10" t="s">
        <v>227</v>
      </c>
      <c r="CF81" s="10" t="s">
        <v>217</v>
      </c>
      <c r="CG81" s="10" t="s">
        <v>215</v>
      </c>
      <c r="CH81" s="10" t="s">
        <v>216</v>
      </c>
      <c r="CI81" s="10" t="s">
        <v>218</v>
      </c>
      <c r="CJ81" s="10"/>
      <c r="CK81" s="12" t="s">
        <v>65</v>
      </c>
      <c r="CL81" s="12" t="s">
        <v>65</v>
      </c>
      <c r="CM81" s="27"/>
      <c r="CN81" s="10" t="s">
        <v>65</v>
      </c>
      <c r="CO81" s="12"/>
      <c r="CP81" s="10" t="s">
        <v>65</v>
      </c>
      <c r="CQ81" s="10" t="s">
        <v>204</v>
      </c>
      <c r="CR81" s="10"/>
      <c r="CS81" s="10" t="s">
        <v>65</v>
      </c>
      <c r="CT81" s="10" t="s">
        <v>143</v>
      </c>
      <c r="CU81" s="10"/>
      <c r="CV81" s="10"/>
      <c r="CW81" s="10"/>
      <c r="CX81" s="10"/>
      <c r="CY81" s="10"/>
      <c r="CZ81" s="12"/>
      <c r="DA81" s="10"/>
      <c r="DB81" s="12"/>
      <c r="DC81" s="10"/>
      <c r="DD81" s="10"/>
      <c r="DE81" s="10"/>
      <c r="DF81" s="10"/>
      <c r="DG81" s="10"/>
      <c r="DH81" s="61"/>
    </row>
    <row r="82" spans="1:112" s="10" customFormat="1" ht="56.25">
      <c r="A82" s="9">
        <v>81</v>
      </c>
      <c r="B82" s="9"/>
      <c r="C82" s="10">
        <v>39</v>
      </c>
      <c r="F82" s="10">
        <v>0</v>
      </c>
      <c r="G82" s="10">
        <v>60</v>
      </c>
      <c r="H82" s="10">
        <v>0</v>
      </c>
      <c r="I82" s="9">
        <f t="shared" si="3"/>
        <v>0</v>
      </c>
      <c r="J82" s="9">
        <f t="shared" si="4"/>
        <v>60</v>
      </c>
      <c r="K82" s="9">
        <f t="shared" si="5"/>
        <v>60</v>
      </c>
      <c r="L82" s="101">
        <v>0</v>
      </c>
      <c r="M82" s="101">
        <v>0.95238095238095233</v>
      </c>
      <c r="P82" s="78">
        <v>4.878048780487805E-2</v>
      </c>
      <c r="Q82" s="113"/>
      <c r="R82" s="24">
        <v>0</v>
      </c>
      <c r="S82" s="9"/>
      <c r="T82" s="21">
        <v>0</v>
      </c>
      <c r="U82" s="114"/>
      <c r="V82" s="10" t="s">
        <v>276</v>
      </c>
      <c r="W82" s="101" t="s">
        <v>65</v>
      </c>
      <c r="X82" s="10" t="s">
        <v>67</v>
      </c>
      <c r="Z82" s="11"/>
      <c r="AB82" s="9"/>
      <c r="AD82" s="9"/>
      <c r="AE82" s="10" t="s">
        <v>312</v>
      </c>
      <c r="AF82" s="10" t="s">
        <v>359</v>
      </c>
      <c r="AH82" s="10" t="s">
        <v>323</v>
      </c>
      <c r="BQ82" s="10" t="s">
        <v>66</v>
      </c>
      <c r="BR82" s="10" t="s">
        <v>66</v>
      </c>
      <c r="BS82" s="10" t="s">
        <v>67</v>
      </c>
      <c r="BY82" s="12" t="s">
        <v>346</v>
      </c>
      <c r="CC82" s="10" t="s">
        <v>219</v>
      </c>
      <c r="CD82" s="10" t="s">
        <v>219</v>
      </c>
      <c r="CE82" s="10" t="s">
        <v>227</v>
      </c>
      <c r="CF82" s="10" t="s">
        <v>329</v>
      </c>
      <c r="CG82" s="10" t="s">
        <v>216</v>
      </c>
      <c r="CH82" s="10" t="s">
        <v>219</v>
      </c>
      <c r="CI82" s="10" t="s">
        <v>65</v>
      </c>
      <c r="CK82" s="12" t="s">
        <v>65</v>
      </c>
      <c r="CL82" s="12" t="s">
        <v>73</v>
      </c>
      <c r="CM82" s="27"/>
      <c r="CN82" s="10" t="s">
        <v>65</v>
      </c>
      <c r="CO82" s="12"/>
      <c r="CP82" s="10" t="s">
        <v>73</v>
      </c>
      <c r="CQ82" s="10" t="s">
        <v>205</v>
      </c>
      <c r="CS82" s="10" t="s">
        <v>65</v>
      </c>
      <c r="CT82" s="10" t="s">
        <v>142</v>
      </c>
      <c r="CZ82" s="12"/>
      <c r="DB82" s="12"/>
      <c r="DH82" s="61"/>
    </row>
    <row r="83" spans="1:112" s="10" customFormat="1">
      <c r="A83" s="9">
        <v>82</v>
      </c>
      <c r="B83" s="9"/>
      <c r="C83" s="10">
        <v>76</v>
      </c>
      <c r="D83" s="10">
        <v>20</v>
      </c>
      <c r="F83" s="10">
        <v>62.5</v>
      </c>
      <c r="G83" s="10">
        <v>0</v>
      </c>
      <c r="H83" s="10">
        <v>162.5</v>
      </c>
      <c r="I83" s="9">
        <f t="shared" si="3"/>
        <v>62.5</v>
      </c>
      <c r="J83" s="9">
        <f t="shared" si="4"/>
        <v>162.5</v>
      </c>
      <c r="K83" s="9">
        <f t="shared" si="5"/>
        <v>225</v>
      </c>
      <c r="L83" s="101">
        <v>1.0416666666666667</v>
      </c>
      <c r="M83" s="101">
        <v>2.7083333333333335</v>
      </c>
      <c r="P83" s="79">
        <v>0.05</v>
      </c>
      <c r="Q83" s="113">
        <v>14</v>
      </c>
      <c r="R83" s="5">
        <v>0</v>
      </c>
      <c r="T83" s="5">
        <v>0</v>
      </c>
      <c r="U83" s="113"/>
      <c r="V83" s="10" t="s">
        <v>276</v>
      </c>
      <c r="W83" s="10" t="s">
        <v>65</v>
      </c>
      <c r="X83" s="10" t="s">
        <v>67</v>
      </c>
      <c r="AE83" s="10" t="s">
        <v>356</v>
      </c>
      <c r="AF83" s="10" t="s">
        <v>359</v>
      </c>
      <c r="AH83" s="10" t="s">
        <v>323</v>
      </c>
      <c r="BQ83" s="10" t="s">
        <v>66</v>
      </c>
      <c r="BR83" s="10" t="s">
        <v>70</v>
      </c>
      <c r="BS83" s="10" t="s">
        <v>67</v>
      </c>
      <c r="BT83" s="10" t="s">
        <v>72</v>
      </c>
      <c r="BY83" s="12"/>
      <c r="BZ83" s="10" t="s">
        <v>103</v>
      </c>
      <c r="CA83" s="10" t="s">
        <v>103</v>
      </c>
      <c r="CB83" s="10" t="s">
        <v>103</v>
      </c>
      <c r="CC83" s="10" t="s">
        <v>216</v>
      </c>
      <c r="CD83" s="10" t="s">
        <v>216</v>
      </c>
      <c r="CE83" s="10" t="s">
        <v>216</v>
      </c>
      <c r="CF83" s="10" t="s">
        <v>216</v>
      </c>
      <c r="CG83" s="10" t="s">
        <v>215</v>
      </c>
      <c r="CH83" s="10" t="s">
        <v>216</v>
      </c>
      <c r="CI83" s="10" t="s">
        <v>65</v>
      </c>
      <c r="CK83" s="10" t="s">
        <v>73</v>
      </c>
      <c r="CL83" s="10" t="s">
        <v>65</v>
      </c>
      <c r="CN83" s="10" t="s">
        <v>65</v>
      </c>
      <c r="CP83" s="10" t="s">
        <v>144</v>
      </c>
      <c r="CQ83" s="10" t="s">
        <v>205</v>
      </c>
      <c r="CS83" s="10" t="s">
        <v>65</v>
      </c>
      <c r="CT83" s="10" t="s">
        <v>142</v>
      </c>
      <c r="CU83" s="12"/>
      <c r="CV83" s="10" t="s">
        <v>73</v>
      </c>
      <c r="CW83" s="10" t="s">
        <v>154</v>
      </c>
      <c r="CX83" s="10" t="s">
        <v>155</v>
      </c>
      <c r="CY83" s="10" t="s">
        <v>155</v>
      </c>
      <c r="DH83" s="61"/>
    </row>
    <row r="84" spans="1:112" s="10" customFormat="1">
      <c r="A84" s="9">
        <v>83</v>
      </c>
      <c r="B84" s="9"/>
      <c r="C84" s="26">
        <v>58</v>
      </c>
      <c r="D84" s="26"/>
      <c r="E84" s="26"/>
      <c r="F84" s="26">
        <v>0</v>
      </c>
      <c r="G84" s="26">
        <v>380</v>
      </c>
      <c r="H84" s="26">
        <v>0</v>
      </c>
      <c r="I84" s="9">
        <f t="shared" si="3"/>
        <v>0</v>
      </c>
      <c r="J84" s="9">
        <f t="shared" si="4"/>
        <v>380</v>
      </c>
      <c r="K84" s="9">
        <f t="shared" si="5"/>
        <v>380</v>
      </c>
      <c r="L84" s="101">
        <v>0</v>
      </c>
      <c r="M84" s="101">
        <v>6.333333333333333</v>
      </c>
      <c r="N84" s="26"/>
      <c r="O84" s="26">
        <v>140</v>
      </c>
      <c r="P84" s="80">
        <v>0</v>
      </c>
      <c r="Q84" s="115"/>
      <c r="R84" s="25">
        <v>0</v>
      </c>
      <c r="S84" s="26"/>
      <c r="T84" s="25">
        <v>0</v>
      </c>
      <c r="U84" s="115"/>
      <c r="V84" s="10" t="s">
        <v>276</v>
      </c>
      <c r="W84" s="10" t="s">
        <v>65</v>
      </c>
      <c r="Y84" s="26"/>
      <c r="Z84" s="26"/>
      <c r="AA84" s="26"/>
      <c r="AB84" s="26"/>
      <c r="AC84" s="26"/>
      <c r="AE84" s="10" t="s">
        <v>312</v>
      </c>
      <c r="AF84" s="10" t="s">
        <v>359</v>
      </c>
      <c r="AH84" s="10" t="s">
        <v>323</v>
      </c>
      <c r="AJ84" s="26"/>
      <c r="AK84" s="26"/>
      <c r="AL84" s="26"/>
      <c r="AM84" s="26"/>
      <c r="AN84" s="26"/>
      <c r="AO84" s="26"/>
      <c r="AP84" s="26"/>
      <c r="AQ84" s="26"/>
      <c r="AR84" s="26"/>
      <c r="AS84" s="26"/>
      <c r="AY84" s="26"/>
      <c r="AZ84" s="26"/>
      <c r="BA84" s="26"/>
      <c r="BB84" s="26"/>
      <c r="BE84" s="26"/>
      <c r="BF84" s="26"/>
      <c r="BG84" s="26"/>
      <c r="BH84" s="26"/>
      <c r="BI84" s="26"/>
      <c r="BJ84" s="26"/>
      <c r="BK84" s="26"/>
      <c r="BL84" s="26"/>
      <c r="BM84" s="26"/>
      <c r="BN84" s="26"/>
      <c r="BO84" s="26"/>
      <c r="BP84" s="26"/>
      <c r="BQ84" s="10" t="s">
        <v>66</v>
      </c>
      <c r="BR84" s="10" t="s">
        <v>66</v>
      </c>
      <c r="BS84" s="10" t="s">
        <v>67</v>
      </c>
      <c r="BT84" s="10" t="s">
        <v>72</v>
      </c>
      <c r="BU84" s="26"/>
      <c r="BV84" s="26"/>
      <c r="BW84" s="26"/>
      <c r="BY84" s="27"/>
      <c r="BZ84" s="10" t="s">
        <v>103</v>
      </c>
      <c r="CA84" s="10" t="s">
        <v>103</v>
      </c>
      <c r="CB84" s="10" t="s">
        <v>103</v>
      </c>
      <c r="CC84" s="10" t="s">
        <v>216</v>
      </c>
      <c r="CD84" s="10" t="s">
        <v>216</v>
      </c>
      <c r="CE84" s="10" t="s">
        <v>227</v>
      </c>
      <c r="CF84" s="10" t="s">
        <v>329</v>
      </c>
      <c r="CG84" s="10" t="s">
        <v>215</v>
      </c>
      <c r="CH84" s="10" t="s">
        <v>216</v>
      </c>
      <c r="CI84" s="10" t="s">
        <v>65</v>
      </c>
      <c r="CK84" s="10" t="s">
        <v>65</v>
      </c>
      <c r="CL84" s="10" t="s">
        <v>65</v>
      </c>
      <c r="CN84" s="10" t="s">
        <v>65</v>
      </c>
      <c r="CP84" s="10" t="s">
        <v>65</v>
      </c>
      <c r="CQ84" s="10" t="s">
        <v>204</v>
      </c>
      <c r="CS84" s="10" t="s">
        <v>65</v>
      </c>
      <c r="CT84" s="10" t="s">
        <v>142</v>
      </c>
      <c r="CU84" s="12"/>
      <c r="CV84" s="10" t="s">
        <v>65</v>
      </c>
      <c r="DH84" s="61"/>
    </row>
    <row r="85" spans="1:112" s="10" customFormat="1">
      <c r="A85" s="9">
        <v>84</v>
      </c>
      <c r="B85" s="9"/>
      <c r="F85" s="10">
        <v>0</v>
      </c>
      <c r="G85" s="10">
        <v>0</v>
      </c>
      <c r="H85" s="10">
        <v>0</v>
      </c>
      <c r="I85" s="9">
        <f t="shared" si="3"/>
        <v>0</v>
      </c>
      <c r="J85" s="9">
        <f t="shared" si="4"/>
        <v>0</v>
      </c>
      <c r="K85" s="9">
        <f t="shared" si="5"/>
        <v>0</v>
      </c>
      <c r="L85" s="101">
        <v>0</v>
      </c>
      <c r="M85" s="101">
        <v>0</v>
      </c>
      <c r="P85" s="79">
        <v>1</v>
      </c>
      <c r="Q85" s="113"/>
      <c r="R85" s="5">
        <v>0</v>
      </c>
      <c r="T85" s="5">
        <v>0</v>
      </c>
      <c r="U85" s="113"/>
      <c r="V85" s="10" t="s">
        <v>276</v>
      </c>
      <c r="W85" s="10" t="s">
        <v>65</v>
      </c>
      <c r="AE85" s="10" t="s">
        <v>312</v>
      </c>
      <c r="AF85" s="10" t="s">
        <v>359</v>
      </c>
      <c r="AH85" s="10" t="s">
        <v>323</v>
      </c>
      <c r="BQ85" s="10" t="s">
        <v>66</v>
      </c>
      <c r="BR85" s="10" t="s">
        <v>66</v>
      </c>
      <c r="BS85" s="10" t="s">
        <v>67</v>
      </c>
      <c r="BY85" s="12"/>
      <c r="BZ85" s="10" t="s">
        <v>234</v>
      </c>
      <c r="CC85" s="10" t="s">
        <v>217</v>
      </c>
      <c r="CD85" s="10" t="s">
        <v>217</v>
      </c>
      <c r="CE85" s="10" t="s">
        <v>227</v>
      </c>
      <c r="CF85" s="10" t="s">
        <v>329</v>
      </c>
      <c r="CG85" s="10" t="s">
        <v>215</v>
      </c>
      <c r="CH85" s="10" t="s">
        <v>216</v>
      </c>
      <c r="CI85" s="10" t="s">
        <v>65</v>
      </c>
      <c r="CK85" s="10" t="s">
        <v>65</v>
      </c>
      <c r="CN85" s="10" t="s">
        <v>65</v>
      </c>
      <c r="CP85" s="10" t="s">
        <v>65</v>
      </c>
      <c r="CQ85" s="10" t="s">
        <v>204</v>
      </c>
      <c r="CS85" s="10" t="s">
        <v>65</v>
      </c>
      <c r="CT85" s="10" t="s">
        <v>144</v>
      </c>
      <c r="CU85" s="12"/>
      <c r="CV85" s="10" t="s">
        <v>65</v>
      </c>
      <c r="DH85" s="61"/>
    </row>
    <row r="86" spans="1:112" s="10" customFormat="1" ht="56.25">
      <c r="A86" s="9">
        <v>85</v>
      </c>
      <c r="B86" s="9"/>
      <c r="C86" s="10">
        <v>356</v>
      </c>
      <c r="D86" s="10">
        <v>80</v>
      </c>
      <c r="F86" s="10">
        <v>0</v>
      </c>
      <c r="G86" s="10">
        <v>4720</v>
      </c>
      <c r="H86" s="10">
        <v>0</v>
      </c>
      <c r="I86" s="9">
        <f t="shared" si="3"/>
        <v>0</v>
      </c>
      <c r="J86" s="9">
        <f t="shared" si="4"/>
        <v>4720</v>
      </c>
      <c r="K86" s="9">
        <f t="shared" si="5"/>
        <v>4720</v>
      </c>
      <c r="L86" s="101">
        <v>0</v>
      </c>
      <c r="M86" s="101">
        <v>78.666666666666671</v>
      </c>
      <c r="P86" s="79">
        <v>2.197802197802198E-2</v>
      </c>
      <c r="Q86" s="113"/>
      <c r="R86" s="5">
        <v>0</v>
      </c>
      <c r="T86" s="5">
        <v>0</v>
      </c>
      <c r="U86" s="113"/>
      <c r="V86" s="10" t="s">
        <v>276</v>
      </c>
      <c r="W86" s="10" t="s">
        <v>65</v>
      </c>
      <c r="X86" s="10" t="s">
        <v>80</v>
      </c>
      <c r="AD86" s="12" t="s">
        <v>279</v>
      </c>
      <c r="AE86" s="10" t="s">
        <v>354</v>
      </c>
      <c r="AF86" s="10" t="s">
        <v>358</v>
      </c>
      <c r="AG86" s="10" t="s">
        <v>265</v>
      </c>
      <c r="AH86" s="10" t="s">
        <v>321</v>
      </c>
      <c r="AI86" s="10" t="s">
        <v>314</v>
      </c>
      <c r="AL86" s="10" t="s">
        <v>69</v>
      </c>
      <c r="AM86" s="10" t="s">
        <v>69</v>
      </c>
      <c r="AN86" s="10" t="s">
        <v>69</v>
      </c>
      <c r="AO86" s="10" t="s">
        <v>69</v>
      </c>
      <c r="AT86" s="10" t="s">
        <v>70</v>
      </c>
      <c r="AU86" s="10" t="s">
        <v>71</v>
      </c>
      <c r="AV86" s="10" t="s">
        <v>70</v>
      </c>
      <c r="AW86" s="10" t="s">
        <v>71</v>
      </c>
      <c r="AX86" s="10" t="s">
        <v>70</v>
      </c>
      <c r="BL86" s="10" t="s">
        <v>280</v>
      </c>
      <c r="BM86" s="10" t="s">
        <v>280</v>
      </c>
      <c r="BN86" s="10" t="s">
        <v>280</v>
      </c>
      <c r="BP86" s="10" t="s">
        <v>280</v>
      </c>
      <c r="BS86" s="9"/>
      <c r="BY86" s="12"/>
      <c r="BZ86" s="10" t="s">
        <v>233</v>
      </c>
      <c r="CA86" s="10" t="s">
        <v>233</v>
      </c>
      <c r="CB86" s="10" t="s">
        <v>233</v>
      </c>
      <c r="CC86" s="10" t="s">
        <v>219</v>
      </c>
      <c r="CD86" s="10" t="s">
        <v>219</v>
      </c>
      <c r="CE86" s="10" t="s">
        <v>227</v>
      </c>
      <c r="CF86" s="10" t="s">
        <v>219</v>
      </c>
      <c r="CG86" s="10" t="s">
        <v>215</v>
      </c>
      <c r="CH86" s="10" t="s">
        <v>216</v>
      </c>
      <c r="CI86" s="10" t="s">
        <v>73</v>
      </c>
      <c r="CJ86" s="10" t="s">
        <v>225</v>
      </c>
      <c r="CK86" s="10" t="s">
        <v>65</v>
      </c>
      <c r="CN86" s="10" t="s">
        <v>65</v>
      </c>
      <c r="CP86" s="10" t="s">
        <v>73</v>
      </c>
      <c r="CQ86" s="10" t="s">
        <v>205</v>
      </c>
      <c r="CS86" s="10" t="s">
        <v>73</v>
      </c>
      <c r="CT86" s="10" t="s">
        <v>144</v>
      </c>
      <c r="CU86" s="12"/>
      <c r="CV86" s="10" t="s">
        <v>73</v>
      </c>
      <c r="CW86" s="10" t="s">
        <v>185</v>
      </c>
      <c r="CX86" s="10" t="s">
        <v>186</v>
      </c>
      <c r="CY86" s="10" t="s">
        <v>187</v>
      </c>
      <c r="DA86" s="9"/>
      <c r="DB86" s="9"/>
      <c r="DC86" s="9"/>
      <c r="DD86" s="9"/>
      <c r="DE86" s="9"/>
      <c r="DF86" s="9"/>
      <c r="DG86" s="9"/>
      <c r="DH86" s="62"/>
    </row>
    <row r="87" spans="1:112" s="10" customFormat="1" ht="56.25">
      <c r="A87" s="9">
        <v>86</v>
      </c>
      <c r="B87" s="9"/>
      <c r="F87" s="10">
        <v>0</v>
      </c>
      <c r="G87" s="10">
        <v>0</v>
      </c>
      <c r="H87" s="10">
        <v>0</v>
      </c>
      <c r="I87" s="9">
        <f t="shared" si="3"/>
        <v>0</v>
      </c>
      <c r="J87" s="9">
        <f t="shared" si="4"/>
        <v>0</v>
      </c>
      <c r="K87" s="9">
        <f t="shared" si="5"/>
        <v>0</v>
      </c>
      <c r="L87" s="101">
        <v>0</v>
      </c>
      <c r="M87" s="101">
        <v>0</v>
      </c>
      <c r="P87" s="78">
        <v>1</v>
      </c>
      <c r="Q87" s="113">
        <v>10</v>
      </c>
      <c r="R87" s="24">
        <v>0</v>
      </c>
      <c r="S87" s="9"/>
      <c r="T87" s="21">
        <v>0</v>
      </c>
      <c r="U87" s="114"/>
      <c r="V87" s="10" t="s">
        <v>276</v>
      </c>
      <c r="W87" s="101" t="s">
        <v>65</v>
      </c>
      <c r="X87" s="10" t="s">
        <v>66</v>
      </c>
      <c r="Z87" s="11"/>
      <c r="AB87" s="9"/>
      <c r="AD87" s="9"/>
      <c r="AE87" s="10" t="s">
        <v>355</v>
      </c>
      <c r="AF87" s="10" t="s">
        <v>359</v>
      </c>
      <c r="AH87" s="10" t="s">
        <v>323</v>
      </c>
      <c r="BQ87" s="10" t="s">
        <v>66</v>
      </c>
      <c r="BR87" s="10" t="s">
        <v>70</v>
      </c>
      <c r="BS87" s="10" t="s">
        <v>67</v>
      </c>
      <c r="BT87" s="10" t="s">
        <v>68</v>
      </c>
      <c r="BY87" s="12" t="s">
        <v>347</v>
      </c>
      <c r="BZ87" s="10" t="s">
        <v>96</v>
      </c>
      <c r="CC87" s="10" t="s">
        <v>218</v>
      </c>
      <c r="CD87" s="10" t="s">
        <v>227</v>
      </c>
      <c r="CE87" s="10" t="s">
        <v>227</v>
      </c>
      <c r="CF87" s="10" t="s">
        <v>329</v>
      </c>
      <c r="CG87" s="10" t="s">
        <v>215</v>
      </c>
      <c r="CH87" s="10" t="s">
        <v>216</v>
      </c>
      <c r="CI87" s="10" t="s">
        <v>65</v>
      </c>
      <c r="CK87" s="12" t="s">
        <v>65</v>
      </c>
      <c r="CL87" s="12" t="s">
        <v>65</v>
      </c>
      <c r="CM87" s="12"/>
      <c r="CN87" s="10" t="s">
        <v>65</v>
      </c>
      <c r="CO87" s="12"/>
      <c r="CP87" s="10" t="s">
        <v>65</v>
      </c>
      <c r="CQ87" s="10" t="s">
        <v>205</v>
      </c>
      <c r="CS87" s="10" t="s">
        <v>65</v>
      </c>
      <c r="CT87" s="10" t="s">
        <v>143</v>
      </c>
      <c r="CZ87" s="12"/>
      <c r="DB87" s="12"/>
      <c r="DH87" s="61"/>
    </row>
    <row r="88" spans="1:112" s="10" customFormat="1">
      <c r="A88" s="9">
        <v>87</v>
      </c>
      <c r="B88" s="9"/>
      <c r="C88" s="10">
        <v>64</v>
      </c>
      <c r="F88" s="10">
        <v>0</v>
      </c>
      <c r="G88" s="10">
        <v>0</v>
      </c>
      <c r="H88" s="10">
        <v>337.5</v>
      </c>
      <c r="I88" s="9">
        <f t="shared" si="3"/>
        <v>0</v>
      </c>
      <c r="J88" s="9">
        <f t="shared" si="4"/>
        <v>337.5</v>
      </c>
      <c r="K88" s="9">
        <f t="shared" si="5"/>
        <v>337.5</v>
      </c>
      <c r="L88" s="101">
        <v>0</v>
      </c>
      <c r="M88" s="101">
        <v>6.1363636363636367</v>
      </c>
      <c r="P88" s="79">
        <v>0</v>
      </c>
      <c r="Q88" s="113"/>
      <c r="R88" s="5">
        <v>0</v>
      </c>
      <c r="T88" s="5">
        <v>0</v>
      </c>
      <c r="U88" s="113"/>
      <c r="V88" s="10" t="s">
        <v>276</v>
      </c>
      <c r="W88" s="10" t="s">
        <v>65</v>
      </c>
      <c r="AE88" s="10" t="s">
        <v>312</v>
      </c>
      <c r="AF88" s="10" t="s">
        <v>357</v>
      </c>
      <c r="AH88" s="10" t="s">
        <v>323</v>
      </c>
      <c r="BQ88" s="10" t="s">
        <v>313</v>
      </c>
      <c r="BR88" s="10" t="s">
        <v>66</v>
      </c>
      <c r="BS88" s="10" t="s">
        <v>67</v>
      </c>
      <c r="BT88" s="10" t="s">
        <v>72</v>
      </c>
      <c r="BY88" s="12"/>
      <c r="BZ88" s="10" t="s">
        <v>103</v>
      </c>
      <c r="CA88" s="10" t="s">
        <v>103</v>
      </c>
      <c r="CB88" s="10" t="s">
        <v>103</v>
      </c>
      <c r="CC88" s="10" t="s">
        <v>217</v>
      </c>
      <c r="CD88" s="10" t="s">
        <v>217</v>
      </c>
      <c r="CE88" s="10" t="s">
        <v>227</v>
      </c>
      <c r="CF88" s="10" t="s">
        <v>329</v>
      </c>
      <c r="CG88" s="10" t="s">
        <v>215</v>
      </c>
      <c r="CH88" s="10" t="s">
        <v>216</v>
      </c>
      <c r="CI88" s="10" t="s">
        <v>65</v>
      </c>
      <c r="CK88" s="10" t="s">
        <v>65</v>
      </c>
      <c r="CN88" s="10" t="s">
        <v>65</v>
      </c>
      <c r="CP88" s="10" t="s">
        <v>73</v>
      </c>
      <c r="CQ88" s="10" t="s">
        <v>204</v>
      </c>
      <c r="CS88" s="10" t="s">
        <v>65</v>
      </c>
      <c r="CT88" s="10" t="s">
        <v>142</v>
      </c>
      <c r="CU88" s="12"/>
      <c r="CV88" s="10" t="s">
        <v>65</v>
      </c>
      <c r="DH88" s="61"/>
    </row>
    <row r="89" spans="1:112" s="10" customFormat="1">
      <c r="A89" s="9">
        <v>88</v>
      </c>
      <c r="B89" s="9"/>
      <c r="C89" s="10">
        <v>114</v>
      </c>
      <c r="F89" s="10">
        <v>0</v>
      </c>
      <c r="G89" s="10">
        <v>0</v>
      </c>
      <c r="H89" s="10">
        <v>0</v>
      </c>
      <c r="I89" s="9">
        <f t="shared" si="3"/>
        <v>0</v>
      </c>
      <c r="J89" s="9">
        <f t="shared" si="4"/>
        <v>0</v>
      </c>
      <c r="K89" s="9">
        <f t="shared" si="5"/>
        <v>0</v>
      </c>
      <c r="L89" s="101">
        <v>0</v>
      </c>
      <c r="M89" s="101">
        <v>0</v>
      </c>
      <c r="P89" s="79">
        <v>0</v>
      </c>
      <c r="Q89" s="113"/>
      <c r="R89" s="5">
        <v>0</v>
      </c>
      <c r="T89" s="21">
        <v>0</v>
      </c>
      <c r="U89" s="113"/>
      <c r="V89" s="10" t="s">
        <v>276</v>
      </c>
      <c r="W89" s="10" t="s">
        <v>65</v>
      </c>
      <c r="AE89" s="10" t="s">
        <v>312</v>
      </c>
      <c r="AF89" s="10" t="s">
        <v>359</v>
      </c>
      <c r="AH89" s="10" t="s">
        <v>323</v>
      </c>
      <c r="BQ89" s="10" t="s">
        <v>66</v>
      </c>
      <c r="BX89" s="10" t="s">
        <v>297</v>
      </c>
      <c r="BY89" s="12"/>
      <c r="BZ89" s="10" t="s">
        <v>103</v>
      </c>
      <c r="CA89" s="10" t="s">
        <v>1</v>
      </c>
      <c r="CB89" s="10" t="s">
        <v>1</v>
      </c>
      <c r="CC89" s="10" t="s">
        <v>216</v>
      </c>
      <c r="CD89" s="10" t="s">
        <v>216</v>
      </c>
      <c r="CE89" s="10" t="s">
        <v>216</v>
      </c>
      <c r="CF89" s="10" t="s">
        <v>216</v>
      </c>
      <c r="CG89" s="10" t="s">
        <v>215</v>
      </c>
      <c r="CH89" s="10" t="s">
        <v>216</v>
      </c>
      <c r="CI89" s="10" t="s">
        <v>65</v>
      </c>
      <c r="CK89" s="10" t="s">
        <v>65</v>
      </c>
      <c r="CN89" s="10" t="s">
        <v>65</v>
      </c>
      <c r="CP89" s="10" t="s">
        <v>73</v>
      </c>
      <c r="CQ89" s="10" t="s">
        <v>204</v>
      </c>
      <c r="CS89" s="10" t="s">
        <v>65</v>
      </c>
      <c r="CT89" s="10" t="s">
        <v>142</v>
      </c>
      <c r="CU89" s="12"/>
      <c r="CV89" s="10" t="s">
        <v>65</v>
      </c>
      <c r="DH89" s="61"/>
    </row>
    <row r="90" spans="1:112" s="10" customFormat="1" ht="56.25">
      <c r="A90" s="9">
        <v>89</v>
      </c>
      <c r="B90" s="9"/>
      <c r="C90" s="26">
        <v>118</v>
      </c>
      <c r="D90" s="29"/>
      <c r="F90" s="26">
        <v>0</v>
      </c>
      <c r="G90" s="26">
        <v>0</v>
      </c>
      <c r="H90" s="26">
        <v>125</v>
      </c>
      <c r="I90" s="9">
        <f t="shared" si="3"/>
        <v>0</v>
      </c>
      <c r="J90" s="9">
        <f t="shared" si="4"/>
        <v>125</v>
      </c>
      <c r="K90" s="9">
        <f t="shared" si="5"/>
        <v>125</v>
      </c>
      <c r="L90" s="101">
        <v>0</v>
      </c>
      <c r="M90" s="101">
        <v>2.4038461538461537</v>
      </c>
      <c r="N90" s="26">
        <v>40</v>
      </c>
      <c r="O90" s="26"/>
      <c r="P90" s="81">
        <v>0</v>
      </c>
      <c r="Q90" s="115"/>
      <c r="R90" s="65">
        <v>0</v>
      </c>
      <c r="S90" s="9"/>
      <c r="T90" s="21">
        <v>0</v>
      </c>
      <c r="U90" s="114"/>
      <c r="V90" s="101"/>
      <c r="W90" s="101"/>
      <c r="X90" s="26"/>
      <c r="Y90" s="26"/>
      <c r="Z90" s="28"/>
      <c r="AA90" s="26"/>
      <c r="AB90" s="9"/>
      <c r="AC90" s="26"/>
      <c r="AD90" s="9"/>
      <c r="AE90" s="26"/>
      <c r="AF90" s="26" t="s">
        <v>359</v>
      </c>
      <c r="AG90" s="26"/>
      <c r="AH90" s="10" t="s">
        <v>323</v>
      </c>
      <c r="AI90" s="26"/>
      <c r="AJ90" s="26"/>
      <c r="AK90" s="26"/>
      <c r="AL90" s="26"/>
      <c r="AM90" s="26"/>
      <c r="AN90" s="26"/>
      <c r="AO90" s="26"/>
      <c r="AP90" s="26"/>
      <c r="AQ90" s="26"/>
      <c r="AR90" s="26"/>
      <c r="AS90" s="26"/>
      <c r="AT90" s="26"/>
      <c r="AU90" s="26"/>
      <c r="AV90" s="26"/>
      <c r="AW90" s="26"/>
      <c r="AX90" s="26"/>
      <c r="AY90" s="26"/>
      <c r="AZ90" s="26"/>
      <c r="BA90" s="26"/>
      <c r="BB90" s="26"/>
      <c r="BC90" s="26"/>
      <c r="BE90" s="26"/>
      <c r="BF90" s="26"/>
      <c r="BG90" s="26"/>
      <c r="BH90" s="26"/>
      <c r="BI90" s="26"/>
      <c r="BJ90" s="26"/>
      <c r="BK90" s="26"/>
      <c r="BL90" s="26"/>
      <c r="BM90" s="26"/>
      <c r="BN90" s="26"/>
      <c r="BO90" s="26"/>
      <c r="BP90" s="26"/>
      <c r="BQ90" s="26" t="s">
        <v>66</v>
      </c>
      <c r="BR90" s="26" t="s">
        <v>70</v>
      </c>
      <c r="BS90" s="26" t="s">
        <v>66</v>
      </c>
      <c r="BT90" s="26" t="s">
        <v>67</v>
      </c>
      <c r="BU90" s="26" t="s">
        <v>72</v>
      </c>
      <c r="BV90" s="26"/>
      <c r="BW90" s="26"/>
      <c r="BX90" s="26"/>
      <c r="BY90" s="27" t="s">
        <v>341</v>
      </c>
      <c r="BZ90" s="26" t="s">
        <v>91</v>
      </c>
      <c r="CA90" s="26"/>
      <c r="CB90" s="26"/>
      <c r="CC90" s="26" t="s">
        <v>216</v>
      </c>
      <c r="CD90" s="26" t="s">
        <v>216</v>
      </c>
      <c r="CE90" s="26" t="s">
        <v>227</v>
      </c>
      <c r="CF90" s="26" t="s">
        <v>329</v>
      </c>
      <c r="CG90" s="10" t="s">
        <v>215</v>
      </c>
      <c r="CH90" s="10" t="s">
        <v>216</v>
      </c>
      <c r="CI90" s="10" t="s">
        <v>65</v>
      </c>
      <c r="CJ90" s="26"/>
      <c r="CK90" s="27" t="s">
        <v>65</v>
      </c>
      <c r="CL90" s="27" t="s">
        <v>73</v>
      </c>
      <c r="CM90" s="27"/>
      <c r="CN90" s="10" t="s">
        <v>65</v>
      </c>
      <c r="CO90" s="27"/>
      <c r="CP90" s="10" t="s">
        <v>73</v>
      </c>
      <c r="CQ90" s="26"/>
      <c r="CR90" s="26"/>
      <c r="CS90" s="10" t="s">
        <v>65</v>
      </c>
      <c r="CT90" s="10" t="s">
        <v>142</v>
      </c>
      <c r="CU90" s="26"/>
      <c r="CV90" s="26"/>
      <c r="CW90" s="26"/>
      <c r="CX90" s="26"/>
      <c r="CY90" s="26"/>
      <c r="CZ90" s="27"/>
      <c r="DA90" s="26"/>
      <c r="DB90" s="27"/>
      <c r="DC90" s="26"/>
      <c r="DD90" s="26"/>
      <c r="DE90" s="26"/>
      <c r="DF90" s="26"/>
      <c r="DG90" s="26"/>
      <c r="DH90" s="61"/>
    </row>
    <row r="91" spans="1:112" s="10" customFormat="1" ht="56.25">
      <c r="A91" s="9">
        <v>90</v>
      </c>
      <c r="B91" s="9"/>
      <c r="C91" s="10">
        <v>20</v>
      </c>
      <c r="F91" s="10">
        <v>0</v>
      </c>
      <c r="G91" s="10">
        <v>0</v>
      </c>
      <c r="H91" s="10">
        <v>0</v>
      </c>
      <c r="I91" s="9">
        <f t="shared" si="3"/>
        <v>0</v>
      </c>
      <c r="J91" s="9">
        <f t="shared" si="4"/>
        <v>0</v>
      </c>
      <c r="K91" s="9">
        <f t="shared" si="5"/>
        <v>0</v>
      </c>
      <c r="L91" s="101">
        <v>0</v>
      </c>
      <c r="M91" s="101">
        <v>0</v>
      </c>
      <c r="P91" s="78">
        <v>0</v>
      </c>
      <c r="Q91" s="113"/>
      <c r="R91" s="21">
        <v>0</v>
      </c>
      <c r="S91" s="9"/>
      <c r="T91" s="21">
        <v>0</v>
      </c>
      <c r="U91" s="114"/>
      <c r="V91" s="10" t="s">
        <v>276</v>
      </c>
      <c r="W91" s="10" t="s">
        <v>65</v>
      </c>
      <c r="Y91" s="28"/>
      <c r="AA91" s="9"/>
      <c r="AC91" s="9"/>
      <c r="BR91" s="10" t="s">
        <v>72</v>
      </c>
      <c r="BS91" s="10" t="s">
        <v>71</v>
      </c>
      <c r="BX91" s="10" t="s">
        <v>137</v>
      </c>
      <c r="BY91" s="12" t="s">
        <v>106</v>
      </c>
      <c r="BZ91" s="12" t="s">
        <v>91</v>
      </c>
      <c r="CA91" s="12" t="s">
        <v>91</v>
      </c>
      <c r="CB91" s="12" t="s">
        <v>91</v>
      </c>
      <c r="CC91" s="10" t="s">
        <v>216</v>
      </c>
      <c r="CD91" s="10" t="s">
        <v>216</v>
      </c>
      <c r="CE91" s="10" t="s">
        <v>227</v>
      </c>
      <c r="CF91" s="10" t="s">
        <v>217</v>
      </c>
      <c r="CJ91" s="12"/>
      <c r="CK91" s="12" t="s">
        <v>65</v>
      </c>
      <c r="CL91" s="12" t="s">
        <v>73</v>
      </c>
      <c r="CM91" s="12"/>
      <c r="CN91" s="10" t="s">
        <v>65</v>
      </c>
      <c r="CP91" s="10" t="s">
        <v>73</v>
      </c>
      <c r="CQ91" s="10" t="s">
        <v>204</v>
      </c>
      <c r="CS91" s="10" t="s">
        <v>144</v>
      </c>
      <c r="CT91" s="10" t="s">
        <v>144</v>
      </c>
      <c r="CY91" s="12"/>
      <c r="DA91" s="12"/>
      <c r="DH91" s="61"/>
    </row>
    <row r="92" spans="1:112" s="10" customFormat="1">
      <c r="A92" s="9">
        <v>91</v>
      </c>
      <c r="B92" s="9"/>
      <c r="C92" s="26">
        <v>12</v>
      </c>
      <c r="D92" s="26"/>
      <c r="E92" s="26"/>
      <c r="F92" s="26">
        <v>0</v>
      </c>
      <c r="G92" s="26">
        <v>0</v>
      </c>
      <c r="H92" s="26">
        <v>0</v>
      </c>
      <c r="I92" s="9">
        <f t="shared" si="3"/>
        <v>0</v>
      </c>
      <c r="J92" s="9">
        <f t="shared" si="4"/>
        <v>0</v>
      </c>
      <c r="K92" s="9">
        <f t="shared" si="5"/>
        <v>0</v>
      </c>
      <c r="L92" s="101">
        <v>0</v>
      </c>
      <c r="M92" s="101">
        <v>0</v>
      </c>
      <c r="N92" s="26"/>
      <c r="O92" s="26"/>
      <c r="P92" s="80">
        <v>0</v>
      </c>
      <c r="Q92" s="115"/>
      <c r="R92" s="5">
        <v>0</v>
      </c>
      <c r="S92" s="26"/>
      <c r="T92" s="5">
        <v>0</v>
      </c>
      <c r="U92" s="115"/>
      <c r="V92" s="10" t="s">
        <v>276</v>
      </c>
      <c r="W92" s="10" t="s">
        <v>65</v>
      </c>
      <c r="X92" s="10" t="s">
        <v>268</v>
      </c>
      <c r="Y92" s="26"/>
      <c r="Z92" s="26"/>
      <c r="AA92" s="26"/>
      <c r="AB92" s="26"/>
      <c r="AC92" s="26"/>
      <c r="AD92" s="10" t="s">
        <v>155</v>
      </c>
      <c r="AE92" s="10" t="s">
        <v>354</v>
      </c>
      <c r="AF92" s="10" t="s">
        <v>359</v>
      </c>
      <c r="AG92" s="10" t="s">
        <v>264</v>
      </c>
      <c r="AH92" s="10" t="s">
        <v>321</v>
      </c>
      <c r="AJ92" s="10" t="s">
        <v>69</v>
      </c>
      <c r="AK92" s="26"/>
      <c r="AL92" s="26"/>
      <c r="AM92" s="10" t="s">
        <v>69</v>
      </c>
      <c r="AN92" s="10" t="s">
        <v>69</v>
      </c>
      <c r="AO92" s="10" t="s">
        <v>69</v>
      </c>
      <c r="AP92" s="26"/>
      <c r="AQ92" s="10" t="s">
        <v>69</v>
      </c>
      <c r="AR92" s="26"/>
      <c r="AS92" s="26"/>
      <c r="AT92" s="10" t="s">
        <v>70</v>
      </c>
      <c r="AU92" s="10" t="s">
        <v>70</v>
      </c>
      <c r="AV92" s="10" t="s">
        <v>67</v>
      </c>
      <c r="AW92" s="10" t="s">
        <v>70</v>
      </c>
      <c r="AX92" s="10" t="s">
        <v>70</v>
      </c>
      <c r="AY92" s="26"/>
      <c r="AZ92" s="26"/>
      <c r="BA92" s="26"/>
      <c r="BB92" s="26"/>
      <c r="BE92" s="26"/>
      <c r="BF92" s="26"/>
      <c r="BG92" s="26"/>
      <c r="BH92" s="26"/>
      <c r="BI92" s="26"/>
      <c r="BJ92" s="26"/>
      <c r="BK92" s="26"/>
      <c r="BL92" s="10" t="s">
        <v>280</v>
      </c>
      <c r="BM92" s="26"/>
      <c r="BN92" s="10" t="s">
        <v>280</v>
      </c>
      <c r="BO92" s="26"/>
      <c r="BP92" s="10" t="s">
        <v>280</v>
      </c>
      <c r="BU92" s="26"/>
      <c r="BV92" s="26"/>
      <c r="BW92" s="26"/>
      <c r="BY92" s="27"/>
      <c r="BZ92" s="10" t="s">
        <v>103</v>
      </c>
      <c r="CA92" s="10" t="s">
        <v>103</v>
      </c>
      <c r="CB92" s="10" t="s">
        <v>103</v>
      </c>
      <c r="CC92" s="10" t="s">
        <v>217</v>
      </c>
      <c r="CD92" s="10" t="s">
        <v>216</v>
      </c>
      <c r="CE92" s="10" t="s">
        <v>227</v>
      </c>
      <c r="CF92" s="10" t="s">
        <v>329</v>
      </c>
      <c r="CG92" s="10" t="s">
        <v>218</v>
      </c>
      <c r="CH92" s="10" t="s">
        <v>216</v>
      </c>
      <c r="CI92" s="10" t="s">
        <v>65</v>
      </c>
      <c r="CK92" s="10" t="s">
        <v>65</v>
      </c>
      <c r="CN92" s="10" t="s">
        <v>65</v>
      </c>
      <c r="CP92" s="10" t="s">
        <v>73</v>
      </c>
      <c r="CQ92" s="10" t="s">
        <v>204</v>
      </c>
      <c r="CS92" s="10" t="s">
        <v>144</v>
      </c>
      <c r="CT92" s="10" t="s">
        <v>142</v>
      </c>
      <c r="CU92" s="12"/>
      <c r="CV92" s="10" t="s">
        <v>65</v>
      </c>
      <c r="DH92" s="61"/>
    </row>
    <row r="93" spans="1:112" s="10" customFormat="1">
      <c r="A93" s="9">
        <v>92</v>
      </c>
      <c r="B93" s="9"/>
      <c r="F93" s="10">
        <v>0</v>
      </c>
      <c r="G93" s="10">
        <v>0</v>
      </c>
      <c r="H93" s="10">
        <v>87.5</v>
      </c>
      <c r="I93" s="9">
        <f t="shared" si="3"/>
        <v>0</v>
      </c>
      <c r="J93" s="9">
        <f t="shared" si="4"/>
        <v>87.5</v>
      </c>
      <c r="K93" s="9">
        <f t="shared" si="5"/>
        <v>87.5</v>
      </c>
      <c r="L93" s="101">
        <v>0</v>
      </c>
      <c r="M93" s="101">
        <v>1.8229166666666667</v>
      </c>
      <c r="P93" s="79">
        <v>0</v>
      </c>
      <c r="Q93" s="113"/>
      <c r="R93" s="5">
        <v>0</v>
      </c>
      <c r="T93" s="5">
        <v>0</v>
      </c>
      <c r="U93" s="113"/>
      <c r="V93" s="10" t="s">
        <v>276</v>
      </c>
      <c r="W93" s="10" t="s">
        <v>65</v>
      </c>
      <c r="AE93" s="10" t="s">
        <v>356</v>
      </c>
      <c r="AF93" s="10" t="s">
        <v>359</v>
      </c>
      <c r="AH93" s="10" t="s">
        <v>323</v>
      </c>
      <c r="BQ93" s="10" t="s">
        <v>66</v>
      </c>
      <c r="BR93" s="10" t="s">
        <v>70</v>
      </c>
      <c r="BY93" s="12"/>
      <c r="BZ93" s="10" t="s">
        <v>103</v>
      </c>
      <c r="CC93" s="10" t="s">
        <v>218</v>
      </c>
      <c r="CD93" s="10" t="s">
        <v>218</v>
      </c>
      <c r="CE93" s="10" t="s">
        <v>227</v>
      </c>
      <c r="CF93" s="10" t="s">
        <v>329</v>
      </c>
      <c r="CG93" s="10" t="s">
        <v>215</v>
      </c>
      <c r="CH93" s="10" t="s">
        <v>216</v>
      </c>
      <c r="CI93" s="10" t="s">
        <v>65</v>
      </c>
      <c r="CK93" s="10" t="s">
        <v>73</v>
      </c>
      <c r="CL93" s="10" t="s">
        <v>65</v>
      </c>
      <c r="CN93" s="10" t="s">
        <v>65</v>
      </c>
      <c r="CP93" s="10" t="s">
        <v>65</v>
      </c>
      <c r="CQ93" s="10" t="s">
        <v>204</v>
      </c>
      <c r="CS93" s="10" t="s">
        <v>65</v>
      </c>
      <c r="CT93" s="10" t="s">
        <v>144</v>
      </c>
      <c r="CU93" s="12"/>
      <c r="CV93" s="10" t="s">
        <v>65</v>
      </c>
      <c r="DH93" s="61"/>
    </row>
    <row r="94" spans="1:112" s="23" customFormat="1" ht="18.600000000000001" customHeight="1" thickBot="1">
      <c r="A94" s="9">
        <v>93</v>
      </c>
      <c r="B94" s="9"/>
      <c r="C94" s="10">
        <v>60</v>
      </c>
      <c r="D94" s="10"/>
      <c r="E94" s="10"/>
      <c r="F94" s="10">
        <v>0</v>
      </c>
      <c r="G94" s="10">
        <v>0</v>
      </c>
      <c r="H94" s="10">
        <v>0</v>
      </c>
      <c r="I94" s="9">
        <f t="shared" si="3"/>
        <v>0</v>
      </c>
      <c r="J94" s="9">
        <f t="shared" si="4"/>
        <v>0</v>
      </c>
      <c r="K94" s="9">
        <f t="shared" si="5"/>
        <v>0</v>
      </c>
      <c r="L94" s="101">
        <v>0</v>
      </c>
      <c r="M94" s="101">
        <v>0</v>
      </c>
      <c r="N94" s="10"/>
      <c r="O94" s="10"/>
      <c r="P94" s="79">
        <v>0</v>
      </c>
      <c r="Q94" s="113"/>
      <c r="R94" s="5">
        <v>0</v>
      </c>
      <c r="S94" s="10"/>
      <c r="T94" s="5">
        <v>0</v>
      </c>
      <c r="U94" s="113"/>
      <c r="V94" s="10" t="s">
        <v>276</v>
      </c>
      <c r="W94" s="10" t="s">
        <v>65</v>
      </c>
      <c r="X94" s="10"/>
      <c r="Y94" s="10"/>
      <c r="Z94" s="10"/>
      <c r="AA94" s="10"/>
      <c r="AB94" s="10"/>
      <c r="AC94" s="10"/>
      <c r="AD94" s="10"/>
      <c r="AE94" s="10" t="s">
        <v>312</v>
      </c>
      <c r="AF94" s="10" t="s">
        <v>359</v>
      </c>
      <c r="AG94" s="10"/>
      <c r="AH94" s="10" t="s">
        <v>323</v>
      </c>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t="s">
        <v>66</v>
      </c>
      <c r="BR94" s="10" t="s">
        <v>70</v>
      </c>
      <c r="BS94" s="10"/>
      <c r="BT94" s="10"/>
      <c r="BU94" s="10"/>
      <c r="BV94" s="10"/>
      <c r="BW94" s="10"/>
      <c r="BX94" s="10"/>
      <c r="BY94" s="12"/>
      <c r="BZ94" s="10" t="s">
        <v>103</v>
      </c>
      <c r="CA94" s="10"/>
      <c r="CB94" s="10"/>
      <c r="CC94" s="10" t="s">
        <v>216</v>
      </c>
      <c r="CD94" s="10" t="s">
        <v>216</v>
      </c>
      <c r="CE94" s="10" t="s">
        <v>227</v>
      </c>
      <c r="CF94" s="10" t="s">
        <v>329</v>
      </c>
      <c r="CG94" s="10" t="s">
        <v>216</v>
      </c>
      <c r="CH94" s="10" t="s">
        <v>216</v>
      </c>
      <c r="CI94" s="10" t="s">
        <v>65</v>
      </c>
      <c r="CJ94" s="10"/>
      <c r="CK94" s="10" t="s">
        <v>65</v>
      </c>
      <c r="CL94" s="10"/>
      <c r="CM94" s="10"/>
      <c r="CN94" s="10" t="s">
        <v>65</v>
      </c>
      <c r="CO94" s="10"/>
      <c r="CP94" s="10" t="s">
        <v>73</v>
      </c>
      <c r="CQ94" s="10" t="s">
        <v>204</v>
      </c>
      <c r="CR94" s="10"/>
      <c r="CS94" s="10" t="s">
        <v>65</v>
      </c>
      <c r="CT94" s="10" t="s">
        <v>142</v>
      </c>
      <c r="CU94" s="12"/>
      <c r="CV94" s="10" t="s">
        <v>65</v>
      </c>
      <c r="CW94" s="10"/>
      <c r="CX94" s="10"/>
      <c r="CY94" s="10"/>
      <c r="CZ94" s="10"/>
      <c r="DA94" s="10"/>
      <c r="DB94" s="10"/>
      <c r="DC94" s="10"/>
      <c r="DD94" s="10"/>
      <c r="DE94" s="10"/>
      <c r="DF94" s="10"/>
      <c r="DG94" s="10"/>
      <c r="DH94" s="63"/>
    </row>
    <row r="95" spans="1:112" s="20" customFormat="1" ht="19.5" thickTop="1">
      <c r="A95" s="9">
        <v>94</v>
      </c>
      <c r="B95" s="9"/>
      <c r="C95" s="10">
        <v>8</v>
      </c>
      <c r="D95" s="10"/>
      <c r="E95" s="10"/>
      <c r="F95" s="10">
        <v>0</v>
      </c>
      <c r="G95" s="10">
        <v>0</v>
      </c>
      <c r="H95" s="10">
        <v>0</v>
      </c>
      <c r="I95" s="9">
        <f t="shared" si="3"/>
        <v>0</v>
      </c>
      <c r="J95" s="9">
        <f t="shared" si="4"/>
        <v>0</v>
      </c>
      <c r="K95" s="9">
        <f t="shared" si="5"/>
        <v>0</v>
      </c>
      <c r="L95" s="101">
        <v>0</v>
      </c>
      <c r="M95" s="101">
        <v>0</v>
      </c>
      <c r="N95" s="10"/>
      <c r="O95" s="10"/>
      <c r="P95" s="78">
        <v>0</v>
      </c>
      <c r="Q95" s="113"/>
      <c r="R95" s="24">
        <v>0</v>
      </c>
      <c r="S95" s="9"/>
      <c r="T95" s="21">
        <v>0</v>
      </c>
      <c r="U95" s="114"/>
      <c r="V95" s="10" t="s">
        <v>276</v>
      </c>
      <c r="W95" s="101" t="s">
        <v>65</v>
      </c>
      <c r="X95" s="10"/>
      <c r="Y95" s="10"/>
      <c r="Z95" s="28"/>
      <c r="AA95" s="10"/>
      <c r="AB95" s="9"/>
      <c r="AC95" s="10"/>
      <c r="AD95" s="9"/>
      <c r="AE95" s="10"/>
      <c r="AF95" s="10"/>
      <c r="AG95" s="10"/>
      <c r="AH95" s="10" t="s">
        <v>323</v>
      </c>
      <c r="AI95" s="10"/>
      <c r="AJ95" s="10"/>
      <c r="AK95" s="10"/>
      <c r="AL95" s="10"/>
      <c r="AM95" s="10"/>
      <c r="AN95" s="10"/>
      <c r="AO95" s="10"/>
      <c r="AP95" s="10"/>
      <c r="AQ95" s="10"/>
      <c r="AR95" s="10"/>
      <c r="AS95" s="10"/>
      <c r="AT95" s="10"/>
      <c r="AU95" s="10"/>
      <c r="AV95" s="10"/>
      <c r="AW95" s="10"/>
      <c r="AX95" s="10"/>
      <c r="AY95" s="10"/>
      <c r="AZ95" s="10"/>
      <c r="BA95" s="10"/>
      <c r="BB95" s="10"/>
      <c r="BC95" s="10"/>
      <c r="BD95" s="10"/>
      <c r="BE95" s="10"/>
      <c r="BF95" s="10"/>
      <c r="BG95" s="10"/>
      <c r="BH95" s="10"/>
      <c r="BI95" s="10"/>
      <c r="BJ95" s="10"/>
      <c r="BK95" s="10"/>
      <c r="BL95" s="10"/>
      <c r="BM95" s="10"/>
      <c r="BN95" s="10"/>
      <c r="BO95" s="10"/>
      <c r="BP95" s="10"/>
      <c r="BQ95" s="10" t="s">
        <v>66</v>
      </c>
      <c r="BR95" s="10" t="s">
        <v>67</v>
      </c>
      <c r="BS95" s="10"/>
      <c r="BT95" s="10"/>
      <c r="BU95" s="10"/>
      <c r="BV95" s="10"/>
      <c r="BW95" s="10"/>
      <c r="BX95" s="10"/>
      <c r="BY95" s="10"/>
      <c r="BZ95" s="10"/>
      <c r="CA95" s="10"/>
      <c r="CB95" s="10"/>
      <c r="CC95" s="10" t="s">
        <v>216</v>
      </c>
      <c r="CD95" s="10" t="s">
        <v>216</v>
      </c>
      <c r="CE95" s="10" t="s">
        <v>227</v>
      </c>
      <c r="CF95" s="10" t="s">
        <v>329</v>
      </c>
      <c r="CG95" s="10" t="s">
        <v>215</v>
      </c>
      <c r="CH95" s="10" t="s">
        <v>216</v>
      </c>
      <c r="CI95" s="10" t="s">
        <v>65</v>
      </c>
      <c r="CJ95" s="10"/>
      <c r="CK95" s="12" t="s">
        <v>65</v>
      </c>
      <c r="CL95" s="12" t="s">
        <v>65</v>
      </c>
      <c r="CM95" s="12"/>
      <c r="CN95" s="10" t="s">
        <v>65</v>
      </c>
      <c r="CO95" s="12"/>
      <c r="CP95" s="10" t="s">
        <v>65</v>
      </c>
      <c r="CQ95" s="10" t="s">
        <v>204</v>
      </c>
      <c r="CR95" s="10"/>
      <c r="CS95" s="10" t="s">
        <v>65</v>
      </c>
      <c r="CT95" s="10" t="s">
        <v>142</v>
      </c>
      <c r="CU95" s="10"/>
      <c r="CV95" s="10"/>
      <c r="CW95" s="10"/>
      <c r="CX95" s="10"/>
      <c r="CY95" s="10"/>
      <c r="CZ95" s="12"/>
      <c r="DA95" s="10"/>
      <c r="DB95" s="12"/>
      <c r="DC95" s="10"/>
      <c r="DD95" s="10"/>
      <c r="DE95" s="10"/>
      <c r="DF95" s="10"/>
      <c r="DG95" s="10"/>
      <c r="DH95" s="64"/>
    </row>
    <row r="96" spans="1:112" s="10" customFormat="1">
      <c r="A96" s="9">
        <v>95</v>
      </c>
      <c r="B96" s="9"/>
      <c r="C96" s="10">
        <v>31</v>
      </c>
      <c r="F96" s="10">
        <v>0</v>
      </c>
      <c r="G96" s="10">
        <v>0</v>
      </c>
      <c r="H96" s="10">
        <v>712.5</v>
      </c>
      <c r="I96" s="9">
        <f t="shared" si="3"/>
        <v>0</v>
      </c>
      <c r="J96" s="9">
        <f t="shared" si="4"/>
        <v>712.5</v>
      </c>
      <c r="K96" s="9">
        <f t="shared" si="5"/>
        <v>712.5</v>
      </c>
      <c r="L96" s="101">
        <v>0</v>
      </c>
      <c r="M96" s="101">
        <v>17.8125</v>
      </c>
      <c r="P96" s="79">
        <v>0</v>
      </c>
      <c r="Q96" s="113"/>
      <c r="R96" s="21">
        <v>0</v>
      </c>
      <c r="T96" s="21">
        <v>0</v>
      </c>
      <c r="U96" s="113"/>
      <c r="V96" s="10" t="s">
        <v>276</v>
      </c>
      <c r="W96" s="10" t="s">
        <v>65</v>
      </c>
      <c r="AE96" s="10" t="s">
        <v>312</v>
      </c>
      <c r="AF96" s="10" t="s">
        <v>359</v>
      </c>
      <c r="AH96" s="10" t="s">
        <v>323</v>
      </c>
      <c r="BQ96" s="10" t="s">
        <v>66</v>
      </c>
      <c r="BR96" s="10" t="s">
        <v>66</v>
      </c>
      <c r="BS96" s="10" t="s">
        <v>67</v>
      </c>
      <c r="BT96" s="10" t="s">
        <v>72</v>
      </c>
      <c r="BU96" s="10" t="s">
        <v>68</v>
      </c>
      <c r="BY96" s="12"/>
      <c r="BZ96" s="10" t="s">
        <v>103</v>
      </c>
      <c r="CA96" s="10" t="s">
        <v>1</v>
      </c>
      <c r="CB96" s="10" t="s">
        <v>1</v>
      </c>
      <c r="CC96" s="10" t="s">
        <v>216</v>
      </c>
      <c r="CD96" s="10" t="s">
        <v>216</v>
      </c>
      <c r="CE96" s="10" t="s">
        <v>227</v>
      </c>
      <c r="CF96" s="10" t="s">
        <v>329</v>
      </c>
      <c r="CG96" s="10" t="s">
        <v>216</v>
      </c>
      <c r="CH96" s="10" t="s">
        <v>216</v>
      </c>
      <c r="CI96" s="10" t="s">
        <v>65</v>
      </c>
      <c r="CK96" s="10" t="s">
        <v>73</v>
      </c>
      <c r="CL96" s="10" t="s">
        <v>144</v>
      </c>
      <c r="CN96" s="10" t="s">
        <v>144</v>
      </c>
      <c r="CP96" s="10" t="s">
        <v>65</v>
      </c>
      <c r="CQ96" s="10" t="s">
        <v>204</v>
      </c>
      <c r="CS96" s="10" t="s">
        <v>65</v>
      </c>
      <c r="CT96" s="10" t="s">
        <v>142</v>
      </c>
      <c r="CU96" s="12"/>
      <c r="CV96" s="10" t="s">
        <v>65</v>
      </c>
      <c r="DH96" s="61"/>
    </row>
    <row r="97" spans="1:112" s="10" customFormat="1">
      <c r="A97" s="9">
        <v>96</v>
      </c>
      <c r="B97" s="9"/>
      <c r="C97" s="10">
        <v>28</v>
      </c>
      <c r="F97" s="10">
        <v>0</v>
      </c>
      <c r="G97" s="10">
        <v>0</v>
      </c>
      <c r="H97" s="10">
        <v>0</v>
      </c>
      <c r="I97" s="9">
        <f t="shared" si="3"/>
        <v>0</v>
      </c>
      <c r="J97" s="9">
        <f t="shared" si="4"/>
        <v>0</v>
      </c>
      <c r="K97" s="9">
        <f t="shared" si="5"/>
        <v>0</v>
      </c>
      <c r="L97" s="101">
        <v>0</v>
      </c>
      <c r="M97" s="101">
        <v>0</v>
      </c>
      <c r="P97" s="79">
        <v>6.6666666666666666E-2</v>
      </c>
      <c r="Q97" s="113">
        <v>7</v>
      </c>
      <c r="R97" s="21">
        <v>0</v>
      </c>
      <c r="T97" s="21">
        <v>0</v>
      </c>
      <c r="U97" s="113"/>
      <c r="V97" s="10" t="s">
        <v>276</v>
      </c>
      <c r="W97" s="10" t="s">
        <v>65</v>
      </c>
      <c r="X97" s="10" t="s">
        <v>72</v>
      </c>
      <c r="AE97" s="10" t="s">
        <v>354</v>
      </c>
      <c r="AF97" s="10" t="s">
        <v>359</v>
      </c>
      <c r="AH97" s="10" t="s">
        <v>321</v>
      </c>
      <c r="AI97" s="10" t="s">
        <v>314</v>
      </c>
      <c r="AM97" s="10" t="s">
        <v>69</v>
      </c>
      <c r="AN97" s="10" t="s">
        <v>69</v>
      </c>
      <c r="AO97" s="10" t="s">
        <v>69</v>
      </c>
      <c r="AT97" s="10" t="s">
        <v>70</v>
      </c>
      <c r="AU97" s="10" t="s">
        <v>72</v>
      </c>
      <c r="AV97" s="10" t="s">
        <v>70</v>
      </c>
      <c r="AW97" s="10" t="s">
        <v>72</v>
      </c>
      <c r="AX97" s="10" t="s">
        <v>70</v>
      </c>
      <c r="BI97" s="10" t="s">
        <v>280</v>
      </c>
      <c r="BL97" s="10" t="s">
        <v>280</v>
      </c>
      <c r="BN97" s="10" t="s">
        <v>280</v>
      </c>
      <c r="BY97" s="12"/>
      <c r="BZ97" s="10" t="s">
        <v>257</v>
      </c>
      <c r="CA97" s="10" t="s">
        <v>257</v>
      </c>
      <c r="CB97" s="10" t="s">
        <v>258</v>
      </c>
      <c r="CC97" s="10" t="s">
        <v>216</v>
      </c>
      <c r="CD97" s="10" t="s">
        <v>216</v>
      </c>
      <c r="CE97" s="10" t="s">
        <v>227</v>
      </c>
      <c r="CF97" s="10" t="s">
        <v>329</v>
      </c>
      <c r="CG97" s="10" t="s">
        <v>215</v>
      </c>
      <c r="CH97" s="10" t="s">
        <v>216</v>
      </c>
      <c r="CI97" s="10" t="s">
        <v>65</v>
      </c>
      <c r="CK97" s="10" t="s">
        <v>65</v>
      </c>
      <c r="CN97" s="10" t="s">
        <v>65</v>
      </c>
      <c r="CP97" s="10" t="s">
        <v>73</v>
      </c>
      <c r="CQ97" s="10" t="s">
        <v>205</v>
      </c>
      <c r="CS97" s="10" t="s">
        <v>73</v>
      </c>
      <c r="CT97" s="10" t="s">
        <v>144</v>
      </c>
      <c r="CU97" s="12"/>
      <c r="CV97" s="10" t="s">
        <v>73</v>
      </c>
      <c r="CW97" s="10" t="s">
        <v>198</v>
      </c>
      <c r="DH97" s="61"/>
    </row>
    <row r="98" spans="1:112" s="10" customFormat="1">
      <c r="A98" s="9">
        <v>97</v>
      </c>
      <c r="B98" s="9"/>
      <c r="C98" s="26">
        <v>4</v>
      </c>
      <c r="D98" s="26"/>
      <c r="E98" s="26"/>
      <c r="F98" s="26">
        <v>0</v>
      </c>
      <c r="G98" s="26">
        <v>0</v>
      </c>
      <c r="H98" s="26">
        <v>0</v>
      </c>
      <c r="I98" s="9">
        <f t="shared" si="3"/>
        <v>0</v>
      </c>
      <c r="J98" s="9">
        <f t="shared" si="4"/>
        <v>0</v>
      </c>
      <c r="K98" s="9">
        <f t="shared" si="5"/>
        <v>0</v>
      </c>
      <c r="L98" s="101">
        <v>0</v>
      </c>
      <c r="M98" s="101">
        <v>0</v>
      </c>
      <c r="N98" s="26"/>
      <c r="O98" s="26"/>
      <c r="P98" s="80">
        <v>0</v>
      </c>
      <c r="Q98" s="115"/>
      <c r="R98" s="5">
        <v>0</v>
      </c>
      <c r="S98" s="26"/>
      <c r="T98" s="5">
        <v>0</v>
      </c>
      <c r="U98" s="115"/>
      <c r="V98" s="10" t="s">
        <v>276</v>
      </c>
      <c r="W98" s="10" t="s">
        <v>65</v>
      </c>
      <c r="Y98" s="26"/>
      <c r="Z98" s="26"/>
      <c r="AA98" s="26"/>
      <c r="AB98" s="26"/>
      <c r="AC98" s="26"/>
      <c r="AE98" s="10" t="s">
        <v>356</v>
      </c>
      <c r="AF98" s="10" t="s">
        <v>359</v>
      </c>
      <c r="AH98" s="10" t="s">
        <v>321</v>
      </c>
      <c r="AI98" s="10" t="s">
        <v>314</v>
      </c>
      <c r="AJ98" s="26"/>
      <c r="AK98" s="26"/>
      <c r="AL98" s="10" t="s">
        <v>69</v>
      </c>
      <c r="AM98" s="10" t="s">
        <v>69</v>
      </c>
      <c r="AN98" s="10" t="s">
        <v>69</v>
      </c>
      <c r="AO98" s="10" t="s">
        <v>69</v>
      </c>
      <c r="AP98" s="26"/>
      <c r="AQ98" s="10" t="s">
        <v>69</v>
      </c>
      <c r="AR98" s="26"/>
      <c r="AS98" s="26"/>
      <c r="AT98" s="10" t="s">
        <v>70</v>
      </c>
      <c r="AU98" s="10" t="s">
        <v>317</v>
      </c>
      <c r="AV98" s="10" t="s">
        <v>70</v>
      </c>
      <c r="AW98" s="10" t="s">
        <v>74</v>
      </c>
      <c r="AX98" s="10" t="s">
        <v>70</v>
      </c>
      <c r="AY98" s="26"/>
      <c r="AZ98" s="26"/>
      <c r="BA98" s="26"/>
      <c r="BB98" s="26"/>
      <c r="BD98" s="10" t="s">
        <v>280</v>
      </c>
      <c r="BE98" s="26"/>
      <c r="BF98" s="26"/>
      <c r="BG98" s="26"/>
      <c r="BH98" s="26"/>
      <c r="BI98" s="10" t="s">
        <v>280</v>
      </c>
      <c r="BJ98" s="26"/>
      <c r="BK98" s="26"/>
      <c r="BL98" s="26"/>
      <c r="BM98" s="10" t="s">
        <v>280</v>
      </c>
      <c r="BN98" s="26"/>
      <c r="BO98" s="26"/>
      <c r="BP98" s="10" t="s">
        <v>280</v>
      </c>
      <c r="BU98" s="26"/>
      <c r="BV98" s="26"/>
      <c r="BW98" s="26"/>
      <c r="BY98" s="27"/>
      <c r="BZ98" s="10" t="s">
        <v>242</v>
      </c>
      <c r="CA98" s="10" t="s">
        <v>243</v>
      </c>
      <c r="CB98" s="10" t="s">
        <v>243</v>
      </c>
      <c r="CC98" s="10" t="s">
        <v>217</v>
      </c>
      <c r="CD98" s="10" t="s">
        <v>217</v>
      </c>
      <c r="CE98" s="10" t="s">
        <v>227</v>
      </c>
      <c r="CF98" s="10" t="s">
        <v>329</v>
      </c>
      <c r="CG98" s="10" t="s">
        <v>215</v>
      </c>
      <c r="CH98" s="10" t="s">
        <v>216</v>
      </c>
      <c r="CI98" s="10" t="s">
        <v>65</v>
      </c>
      <c r="CK98" s="10" t="s">
        <v>65</v>
      </c>
      <c r="CN98" s="10" t="s">
        <v>73</v>
      </c>
      <c r="CP98" s="10" t="s">
        <v>73</v>
      </c>
      <c r="CQ98" s="10" t="s">
        <v>204</v>
      </c>
      <c r="CS98" s="10" t="s">
        <v>65</v>
      </c>
      <c r="CT98" s="10" t="s">
        <v>144</v>
      </c>
      <c r="CU98" s="12"/>
      <c r="CV98" s="10" t="s">
        <v>65</v>
      </c>
      <c r="DH98" s="61"/>
    </row>
    <row r="99" spans="1:112" s="10" customFormat="1">
      <c r="A99" s="9">
        <v>98</v>
      </c>
      <c r="B99" s="9"/>
      <c r="C99" s="10">
        <v>66</v>
      </c>
      <c r="F99" s="10">
        <v>0</v>
      </c>
      <c r="G99" s="10">
        <v>0</v>
      </c>
      <c r="H99" s="10">
        <v>25</v>
      </c>
      <c r="I99" s="9">
        <f t="shared" si="3"/>
        <v>0</v>
      </c>
      <c r="J99" s="9">
        <f t="shared" si="4"/>
        <v>25</v>
      </c>
      <c r="K99" s="9">
        <f t="shared" si="5"/>
        <v>25</v>
      </c>
      <c r="L99" s="101">
        <v>0</v>
      </c>
      <c r="M99" s="101">
        <v>0.7142857142857143</v>
      </c>
      <c r="P99" s="79">
        <v>0</v>
      </c>
      <c r="Q99" s="113"/>
      <c r="R99" s="5">
        <v>0</v>
      </c>
      <c r="T99" s="5">
        <v>0</v>
      </c>
      <c r="U99" s="113"/>
      <c r="V99" s="10" t="s">
        <v>276</v>
      </c>
      <c r="W99" s="10" t="s">
        <v>65</v>
      </c>
      <c r="AE99" s="10" t="s">
        <v>312</v>
      </c>
      <c r="AF99" s="10" t="s">
        <v>359</v>
      </c>
      <c r="AH99" s="10" t="s">
        <v>323</v>
      </c>
      <c r="BQ99" s="10" t="s">
        <v>66</v>
      </c>
      <c r="BR99" s="10" t="s">
        <v>70</v>
      </c>
      <c r="BY99" s="12"/>
      <c r="BZ99" s="10" t="s">
        <v>103</v>
      </c>
      <c r="CC99" s="10" t="s">
        <v>219</v>
      </c>
      <c r="CD99" s="10" t="s">
        <v>219</v>
      </c>
      <c r="CE99" s="10" t="s">
        <v>227</v>
      </c>
      <c r="CF99" s="10" t="s">
        <v>329</v>
      </c>
      <c r="CG99" s="10" t="s">
        <v>215</v>
      </c>
      <c r="CH99" s="10" t="s">
        <v>216</v>
      </c>
      <c r="CI99" s="10" t="s">
        <v>65</v>
      </c>
      <c r="CK99" s="10" t="s">
        <v>65</v>
      </c>
      <c r="CN99" s="10" t="s">
        <v>65</v>
      </c>
      <c r="CP99" s="10" t="s">
        <v>73</v>
      </c>
      <c r="CQ99" s="10" t="s">
        <v>204</v>
      </c>
      <c r="CS99" s="10" t="s">
        <v>65</v>
      </c>
      <c r="CT99" s="10" t="s">
        <v>144</v>
      </c>
      <c r="CU99" s="12"/>
      <c r="CV99" s="10" t="s">
        <v>65</v>
      </c>
      <c r="DH99" s="61"/>
    </row>
    <row r="100" spans="1:112" s="10" customFormat="1">
      <c r="A100" s="9">
        <v>99</v>
      </c>
      <c r="B100" s="9"/>
      <c r="C100" s="10">
        <v>18</v>
      </c>
      <c r="F100" s="10">
        <v>0</v>
      </c>
      <c r="G100" s="10">
        <v>140</v>
      </c>
      <c r="H100" s="10">
        <v>0</v>
      </c>
      <c r="I100" s="9">
        <f t="shared" si="3"/>
        <v>0</v>
      </c>
      <c r="J100" s="9">
        <f t="shared" si="4"/>
        <v>140</v>
      </c>
      <c r="K100" s="9">
        <f t="shared" si="5"/>
        <v>140</v>
      </c>
      <c r="L100" s="101">
        <v>0</v>
      </c>
      <c r="M100" s="101">
        <v>4.666666666666667</v>
      </c>
      <c r="P100" s="78">
        <v>0</v>
      </c>
      <c r="Q100" s="113"/>
      <c r="R100" s="24">
        <v>0</v>
      </c>
      <c r="S100" s="9"/>
      <c r="T100" s="21">
        <v>0</v>
      </c>
      <c r="U100" s="114"/>
      <c r="V100" s="10" t="s">
        <v>276</v>
      </c>
      <c r="W100" s="101" t="s">
        <v>65</v>
      </c>
      <c r="Z100" s="11"/>
      <c r="AB100" s="11"/>
      <c r="AD100" s="9"/>
      <c r="AE100" s="10" t="s">
        <v>354</v>
      </c>
      <c r="AF100" s="10" t="s">
        <v>357</v>
      </c>
      <c r="AH100" s="10" t="s">
        <v>321</v>
      </c>
      <c r="AI100" s="10" t="s">
        <v>314</v>
      </c>
      <c r="AL100" s="10" t="s">
        <v>69</v>
      </c>
      <c r="AM100" s="10" t="s">
        <v>69</v>
      </c>
      <c r="AN100" s="10" t="s">
        <v>69</v>
      </c>
      <c r="AO100" s="10" t="s">
        <v>69</v>
      </c>
      <c r="AT100" s="10" t="s">
        <v>70</v>
      </c>
      <c r="AU100" s="10" t="s">
        <v>66</v>
      </c>
      <c r="AV100" s="10" t="s">
        <v>66</v>
      </c>
      <c r="AW100" s="10" t="s">
        <v>70</v>
      </c>
      <c r="AX100" s="10" t="s">
        <v>67</v>
      </c>
      <c r="BK100" s="10" t="s">
        <v>69</v>
      </c>
      <c r="BL100" s="10" t="s">
        <v>69</v>
      </c>
      <c r="CG100" s="10" t="s">
        <v>215</v>
      </c>
      <c r="CH100" s="10" t="s">
        <v>216</v>
      </c>
      <c r="CI100" s="10" t="s">
        <v>65</v>
      </c>
      <c r="CK100" s="12" t="s">
        <v>65</v>
      </c>
      <c r="CL100" s="12" t="s">
        <v>73</v>
      </c>
      <c r="CM100" s="12"/>
      <c r="CN100" s="10" t="s">
        <v>65</v>
      </c>
      <c r="CO100" s="12"/>
      <c r="CP100" s="10" t="s">
        <v>73</v>
      </c>
      <c r="CQ100" s="10" t="s">
        <v>204</v>
      </c>
      <c r="CS100" s="10" t="s">
        <v>65</v>
      </c>
      <c r="CT100" s="10" t="s">
        <v>144</v>
      </c>
      <c r="CZ100" s="12"/>
      <c r="DB100" s="12"/>
      <c r="DH100" s="61"/>
    </row>
    <row r="101" spans="1:112" s="10" customFormat="1">
      <c r="A101" s="9">
        <v>100</v>
      </c>
      <c r="B101" s="9"/>
      <c r="C101" s="10">
        <v>40</v>
      </c>
      <c r="E101" s="10">
        <v>26</v>
      </c>
      <c r="F101" s="10">
        <v>12.5</v>
      </c>
      <c r="G101" s="10">
        <v>0</v>
      </c>
      <c r="H101" s="10">
        <v>0</v>
      </c>
      <c r="I101" s="9">
        <f t="shared" si="3"/>
        <v>12.5</v>
      </c>
      <c r="J101" s="9">
        <f t="shared" si="4"/>
        <v>0</v>
      </c>
      <c r="K101" s="9">
        <f t="shared" si="5"/>
        <v>12.5</v>
      </c>
      <c r="L101" s="101">
        <v>0.41666666666666669</v>
      </c>
      <c r="M101" s="101">
        <v>0</v>
      </c>
      <c r="P101" s="78">
        <v>0</v>
      </c>
      <c r="Q101" s="113"/>
      <c r="R101" s="24">
        <v>0</v>
      </c>
      <c r="S101" s="9"/>
      <c r="T101" s="21">
        <v>7.1428571428571425E-2</v>
      </c>
      <c r="U101" s="114"/>
      <c r="V101" s="10" t="s">
        <v>276</v>
      </c>
      <c r="W101" s="101" t="s">
        <v>65</v>
      </c>
      <c r="X101" s="10" t="s">
        <v>71</v>
      </c>
      <c r="Z101" s="11"/>
      <c r="AB101" s="9"/>
      <c r="AD101" s="9" t="s">
        <v>123</v>
      </c>
      <c r="CK101" s="12"/>
      <c r="CL101" s="12"/>
      <c r="CM101" s="12"/>
      <c r="CN101" s="12"/>
      <c r="CO101" s="12"/>
      <c r="CZ101" s="12"/>
      <c r="DB101" s="12"/>
      <c r="DH101" s="61"/>
    </row>
    <row r="102" spans="1:112" s="10" customFormat="1">
      <c r="A102" s="9">
        <v>101</v>
      </c>
      <c r="B102" s="9"/>
      <c r="C102" s="10">
        <v>20</v>
      </c>
      <c r="E102" s="10">
        <v>4</v>
      </c>
      <c r="F102" s="10">
        <v>0</v>
      </c>
      <c r="G102" s="10">
        <v>0</v>
      </c>
      <c r="H102" s="10">
        <v>0</v>
      </c>
      <c r="I102" s="9">
        <f t="shared" si="3"/>
        <v>0</v>
      </c>
      <c r="J102" s="9">
        <f t="shared" si="4"/>
        <v>0</v>
      </c>
      <c r="K102" s="9">
        <f t="shared" si="5"/>
        <v>0</v>
      </c>
      <c r="L102" s="101">
        <v>0</v>
      </c>
      <c r="M102" s="101">
        <v>0</v>
      </c>
      <c r="P102" s="78">
        <v>0</v>
      </c>
      <c r="Q102" s="113"/>
      <c r="R102" s="24">
        <v>0</v>
      </c>
      <c r="S102" s="9"/>
      <c r="T102" s="21">
        <v>0.5</v>
      </c>
      <c r="U102" s="114">
        <v>87</v>
      </c>
      <c r="V102" s="10" t="s">
        <v>276</v>
      </c>
      <c r="W102" s="101" t="s">
        <v>65</v>
      </c>
      <c r="X102" s="10" t="s">
        <v>70</v>
      </c>
      <c r="Z102" s="28"/>
      <c r="AB102" s="9"/>
      <c r="AD102" s="9"/>
      <c r="AE102" s="10" t="s">
        <v>356</v>
      </c>
      <c r="AF102" s="10" t="s">
        <v>359</v>
      </c>
      <c r="BL102" s="10" t="s">
        <v>69</v>
      </c>
      <c r="BQ102" s="10" t="s">
        <v>66</v>
      </c>
      <c r="BR102" s="10" t="s">
        <v>70</v>
      </c>
      <c r="CC102" s="10" t="s">
        <v>217</v>
      </c>
      <c r="CD102" s="10" t="s">
        <v>217</v>
      </c>
      <c r="CE102" s="10" t="s">
        <v>217</v>
      </c>
      <c r="CF102" s="10" t="s">
        <v>329</v>
      </c>
      <c r="CG102" s="10" t="s">
        <v>218</v>
      </c>
      <c r="CH102" s="10" t="s">
        <v>216</v>
      </c>
      <c r="CI102" s="10" t="s">
        <v>65</v>
      </c>
      <c r="CK102" s="12" t="s">
        <v>65</v>
      </c>
      <c r="CL102" s="12" t="s">
        <v>73</v>
      </c>
      <c r="CM102" s="12"/>
      <c r="CN102" s="10" t="s">
        <v>65</v>
      </c>
      <c r="CO102" s="12"/>
      <c r="CP102" s="10" t="s">
        <v>73</v>
      </c>
      <c r="CQ102" s="10" t="s">
        <v>204</v>
      </c>
      <c r="CS102" s="10" t="s">
        <v>65</v>
      </c>
      <c r="CT102" s="10" t="s">
        <v>143</v>
      </c>
      <c r="CZ102" s="12"/>
      <c r="DB102" s="12"/>
      <c r="DH102" s="61"/>
    </row>
    <row r="103" spans="1:112" s="10" customFormat="1">
      <c r="A103" s="9">
        <v>102</v>
      </c>
      <c r="B103" s="9"/>
      <c r="F103" s="10">
        <v>0</v>
      </c>
      <c r="G103" s="10">
        <v>0</v>
      </c>
      <c r="H103" s="10">
        <v>0</v>
      </c>
      <c r="I103" s="9">
        <f t="shared" si="3"/>
        <v>0</v>
      </c>
      <c r="J103" s="9">
        <f t="shared" si="4"/>
        <v>0</v>
      </c>
      <c r="K103" s="9">
        <f t="shared" si="5"/>
        <v>0</v>
      </c>
      <c r="L103" s="101">
        <v>0</v>
      </c>
      <c r="M103" s="101">
        <v>0</v>
      </c>
      <c r="P103" s="79">
        <v>0</v>
      </c>
      <c r="Q103" s="113"/>
      <c r="R103" s="5">
        <v>0</v>
      </c>
      <c r="T103" s="5">
        <v>0</v>
      </c>
      <c r="U103" s="113"/>
      <c r="V103" s="10" t="s">
        <v>276</v>
      </c>
      <c r="W103" s="10" t="s">
        <v>65</v>
      </c>
      <c r="AE103" s="10" t="s">
        <v>355</v>
      </c>
      <c r="AF103" s="10" t="s">
        <v>359</v>
      </c>
      <c r="AH103" s="10" t="s">
        <v>323</v>
      </c>
      <c r="BQ103" s="10" t="s">
        <v>66</v>
      </c>
      <c r="BR103" s="10" t="s">
        <v>67</v>
      </c>
      <c r="BY103" s="12"/>
      <c r="BZ103" s="10" t="s">
        <v>103</v>
      </c>
      <c r="CA103" s="10" t="s">
        <v>103</v>
      </c>
      <c r="CB103" s="10" t="s">
        <v>103</v>
      </c>
      <c r="CC103" s="10" t="s">
        <v>216</v>
      </c>
      <c r="CD103" s="10" t="s">
        <v>216</v>
      </c>
      <c r="CE103" s="10" t="s">
        <v>216</v>
      </c>
      <c r="CF103" s="10" t="s">
        <v>216</v>
      </c>
      <c r="CG103" s="10" t="s">
        <v>215</v>
      </c>
      <c r="CH103" s="10" t="s">
        <v>216</v>
      </c>
      <c r="CI103" s="10" t="s">
        <v>65</v>
      </c>
      <c r="CK103" s="10" t="s">
        <v>65</v>
      </c>
      <c r="CN103" s="10" t="s">
        <v>65</v>
      </c>
      <c r="CP103" s="10" t="s">
        <v>73</v>
      </c>
      <c r="CQ103" s="10" t="s">
        <v>205</v>
      </c>
      <c r="CS103" s="10" t="s">
        <v>65</v>
      </c>
      <c r="CT103" s="10" t="s">
        <v>142</v>
      </c>
      <c r="CU103" s="12"/>
      <c r="CV103" s="10" t="s">
        <v>65</v>
      </c>
      <c r="DH103" s="61"/>
    </row>
    <row r="104" spans="1:112" s="10" customFormat="1">
      <c r="A104" s="9">
        <v>103</v>
      </c>
      <c r="B104" s="9"/>
      <c r="C104" s="10">
        <v>40</v>
      </c>
      <c r="F104" s="10">
        <v>0</v>
      </c>
      <c r="G104" s="10">
        <v>0</v>
      </c>
      <c r="H104" s="10">
        <v>1012.5</v>
      </c>
      <c r="I104" s="9">
        <f t="shared" si="3"/>
        <v>0</v>
      </c>
      <c r="J104" s="9">
        <f t="shared" si="4"/>
        <v>1012.5</v>
      </c>
      <c r="K104" s="9">
        <f t="shared" si="5"/>
        <v>1012.5</v>
      </c>
      <c r="L104" s="101">
        <v>0</v>
      </c>
      <c r="M104" s="101">
        <v>53.289473684210527</v>
      </c>
      <c r="P104" s="79">
        <v>0</v>
      </c>
      <c r="Q104" s="113"/>
      <c r="R104" s="5">
        <v>0</v>
      </c>
      <c r="T104" s="5">
        <v>0</v>
      </c>
      <c r="U104" s="113"/>
      <c r="V104" s="10" t="s">
        <v>276</v>
      </c>
      <c r="W104" s="10" t="s">
        <v>65</v>
      </c>
      <c r="AE104" s="10" t="s">
        <v>312</v>
      </c>
      <c r="AF104" s="10" t="s">
        <v>359</v>
      </c>
      <c r="AH104" s="10" t="s">
        <v>323</v>
      </c>
      <c r="BQ104" s="10" t="s">
        <v>66</v>
      </c>
      <c r="BR104" s="10" t="s">
        <v>70</v>
      </c>
      <c r="BY104" s="12"/>
      <c r="BZ104" s="10" t="s">
        <v>229</v>
      </c>
      <c r="CC104" s="10" t="s">
        <v>216</v>
      </c>
      <c r="CD104" s="10" t="s">
        <v>216</v>
      </c>
      <c r="CE104" s="10" t="s">
        <v>227</v>
      </c>
      <c r="CF104" s="10" t="s">
        <v>329</v>
      </c>
      <c r="CG104" s="10" t="s">
        <v>216</v>
      </c>
      <c r="CH104" s="10" t="s">
        <v>216</v>
      </c>
      <c r="CI104" s="10" t="s">
        <v>65</v>
      </c>
      <c r="CK104" s="10" t="s">
        <v>65</v>
      </c>
      <c r="CN104" s="10" t="s">
        <v>65</v>
      </c>
      <c r="CP104" s="10" t="s">
        <v>65</v>
      </c>
      <c r="CQ104" s="10" t="s">
        <v>204</v>
      </c>
      <c r="CS104" s="10" t="s">
        <v>65</v>
      </c>
      <c r="CT104" s="10" t="s">
        <v>143</v>
      </c>
      <c r="CU104" s="12"/>
      <c r="CV104" s="10" t="s">
        <v>65</v>
      </c>
      <c r="DH104" s="61"/>
    </row>
    <row r="105" spans="1:112" s="10" customFormat="1">
      <c r="A105" s="9">
        <v>104</v>
      </c>
      <c r="B105" s="9"/>
      <c r="C105" s="10">
        <v>10</v>
      </c>
      <c r="F105" s="10">
        <v>0</v>
      </c>
      <c r="G105" s="10">
        <v>0</v>
      </c>
      <c r="H105" s="10">
        <v>0</v>
      </c>
      <c r="I105" s="9">
        <f t="shared" si="3"/>
        <v>0</v>
      </c>
      <c r="J105" s="9">
        <f t="shared" si="4"/>
        <v>0</v>
      </c>
      <c r="K105" s="9">
        <f t="shared" si="5"/>
        <v>0</v>
      </c>
      <c r="L105" s="101">
        <v>0</v>
      </c>
      <c r="M105" s="101">
        <v>0</v>
      </c>
      <c r="P105" s="79">
        <v>0</v>
      </c>
      <c r="Q105" s="113"/>
      <c r="R105" s="5">
        <v>0</v>
      </c>
      <c r="T105" s="5">
        <v>0</v>
      </c>
      <c r="U105" s="113"/>
      <c r="V105" s="10" t="s">
        <v>276</v>
      </c>
      <c r="W105" s="10" t="s">
        <v>65</v>
      </c>
      <c r="AD105" s="10" t="s">
        <v>149</v>
      </c>
      <c r="AE105" s="10" t="s">
        <v>356</v>
      </c>
      <c r="AF105" s="10" t="s">
        <v>357</v>
      </c>
      <c r="AH105" s="10" t="s">
        <v>323</v>
      </c>
      <c r="BQ105" s="10" t="s">
        <v>66</v>
      </c>
      <c r="BR105" s="10" t="s">
        <v>70</v>
      </c>
      <c r="BS105" s="10" t="s">
        <v>67</v>
      </c>
      <c r="BT105" s="10" t="s">
        <v>72</v>
      </c>
      <c r="BU105" s="10" t="s">
        <v>68</v>
      </c>
      <c r="BY105" s="12"/>
      <c r="BZ105" s="10" t="s">
        <v>103</v>
      </c>
      <c r="CC105" s="10" t="s">
        <v>217</v>
      </c>
      <c r="CD105" s="10" t="s">
        <v>217</v>
      </c>
      <c r="CE105" s="10" t="s">
        <v>227</v>
      </c>
      <c r="CF105" s="10" t="s">
        <v>329</v>
      </c>
      <c r="CG105" s="10" t="s">
        <v>215</v>
      </c>
      <c r="CH105" s="10" t="s">
        <v>216</v>
      </c>
      <c r="CI105" s="10" t="s">
        <v>65</v>
      </c>
      <c r="CK105" s="10" t="s">
        <v>73</v>
      </c>
      <c r="CL105" s="10" t="s">
        <v>65</v>
      </c>
      <c r="CN105" s="10" t="s">
        <v>65</v>
      </c>
      <c r="CP105" s="10" t="s">
        <v>65</v>
      </c>
      <c r="CQ105" s="10" t="s">
        <v>204</v>
      </c>
      <c r="CS105" s="10" t="s">
        <v>65</v>
      </c>
      <c r="CT105" s="10" t="s">
        <v>144</v>
      </c>
      <c r="CU105" s="12"/>
      <c r="CV105" s="10" t="s">
        <v>65</v>
      </c>
      <c r="DH105" s="61"/>
    </row>
    <row r="106" spans="1:112" s="10" customFormat="1">
      <c r="A106" s="9">
        <v>105</v>
      </c>
      <c r="B106" s="9"/>
      <c r="C106" s="10">
        <v>8</v>
      </c>
      <c r="F106" s="10">
        <v>0</v>
      </c>
      <c r="G106" s="10">
        <v>180</v>
      </c>
      <c r="H106" s="10">
        <v>0</v>
      </c>
      <c r="I106" s="9">
        <f t="shared" si="3"/>
        <v>0</v>
      </c>
      <c r="J106" s="9">
        <f t="shared" si="4"/>
        <v>180</v>
      </c>
      <c r="K106" s="9">
        <f t="shared" si="5"/>
        <v>180</v>
      </c>
      <c r="L106" s="101">
        <v>0</v>
      </c>
      <c r="M106" s="101">
        <v>9.473684210526315</v>
      </c>
      <c r="P106" s="79">
        <v>0</v>
      </c>
      <c r="Q106" s="113"/>
      <c r="R106" s="5">
        <v>0</v>
      </c>
      <c r="T106" s="5">
        <v>0</v>
      </c>
      <c r="U106" s="113"/>
      <c r="V106" s="10" t="s">
        <v>276</v>
      </c>
      <c r="W106" s="10" t="s">
        <v>65</v>
      </c>
      <c r="AE106" s="10" t="s">
        <v>312</v>
      </c>
      <c r="AF106" s="10" t="s">
        <v>359</v>
      </c>
      <c r="AH106" s="10" t="s">
        <v>323</v>
      </c>
      <c r="BQ106" s="10" t="s">
        <v>66</v>
      </c>
      <c r="BR106" s="10" t="s">
        <v>70</v>
      </c>
      <c r="BY106" s="12"/>
      <c r="BZ106" s="10" t="s">
        <v>103</v>
      </c>
      <c r="CC106" s="10" t="s">
        <v>217</v>
      </c>
      <c r="CD106" s="10" t="s">
        <v>217</v>
      </c>
      <c r="CE106" s="10" t="s">
        <v>227</v>
      </c>
      <c r="CF106" s="10" t="s">
        <v>329</v>
      </c>
      <c r="CG106" s="10" t="s">
        <v>215</v>
      </c>
      <c r="CH106" s="10" t="s">
        <v>216</v>
      </c>
      <c r="CI106" s="10" t="s">
        <v>65</v>
      </c>
      <c r="CK106" s="10" t="s">
        <v>65</v>
      </c>
      <c r="CN106" s="10" t="s">
        <v>65</v>
      </c>
      <c r="CP106" s="10" t="s">
        <v>144</v>
      </c>
      <c r="CQ106" s="10" t="s">
        <v>204</v>
      </c>
      <c r="CS106" s="10" t="s">
        <v>65</v>
      </c>
      <c r="CT106" s="10" t="s">
        <v>144</v>
      </c>
      <c r="CU106" s="12"/>
      <c r="CV106" s="10" t="s">
        <v>65</v>
      </c>
      <c r="DH106" s="61"/>
    </row>
    <row r="107" spans="1:112" s="10" customFormat="1" ht="75">
      <c r="A107" s="9">
        <v>106</v>
      </c>
      <c r="B107" s="9"/>
      <c r="C107" s="10">
        <v>58</v>
      </c>
      <c r="F107" s="10">
        <v>0</v>
      </c>
      <c r="G107" s="10">
        <v>0</v>
      </c>
      <c r="H107" s="10">
        <v>0</v>
      </c>
      <c r="I107" s="9">
        <f t="shared" si="3"/>
        <v>0</v>
      </c>
      <c r="J107" s="9">
        <f t="shared" si="4"/>
        <v>0</v>
      </c>
      <c r="K107" s="9">
        <f t="shared" si="5"/>
        <v>0</v>
      </c>
      <c r="L107" s="101">
        <v>0</v>
      </c>
      <c r="M107" s="101">
        <v>0</v>
      </c>
      <c r="P107" s="79">
        <v>0</v>
      </c>
      <c r="Q107" s="113"/>
      <c r="R107" s="5">
        <v>0</v>
      </c>
      <c r="T107" s="5">
        <v>0</v>
      </c>
      <c r="U107" s="113"/>
      <c r="V107" s="10" t="s">
        <v>276</v>
      </c>
      <c r="W107" s="10" t="s">
        <v>65</v>
      </c>
      <c r="AE107" s="10" t="s">
        <v>356</v>
      </c>
      <c r="AF107" s="10" t="s">
        <v>359</v>
      </c>
      <c r="AH107" s="10" t="s">
        <v>323</v>
      </c>
      <c r="BQ107" s="10" t="s">
        <v>313</v>
      </c>
      <c r="BR107" s="10" t="s">
        <v>70</v>
      </c>
      <c r="BX107" s="12" t="s">
        <v>296</v>
      </c>
      <c r="BY107" s="12"/>
      <c r="BZ107" s="10" t="s">
        <v>232</v>
      </c>
      <c r="CA107" s="10" t="s">
        <v>232</v>
      </c>
      <c r="CC107" s="10" t="s">
        <v>219</v>
      </c>
      <c r="CD107" s="10" t="s">
        <v>219</v>
      </c>
      <c r="CE107" s="10" t="s">
        <v>227</v>
      </c>
      <c r="CF107" s="10" t="s">
        <v>329</v>
      </c>
      <c r="CG107" s="10" t="s">
        <v>215</v>
      </c>
      <c r="CH107" s="10" t="s">
        <v>216</v>
      </c>
      <c r="CI107" s="10" t="s">
        <v>65</v>
      </c>
      <c r="CK107" s="10" t="s">
        <v>73</v>
      </c>
      <c r="CL107" s="10" t="s">
        <v>65</v>
      </c>
      <c r="CN107" s="10" t="s">
        <v>65</v>
      </c>
      <c r="CP107" s="10" t="s">
        <v>65</v>
      </c>
      <c r="CQ107" s="10" t="s">
        <v>204</v>
      </c>
      <c r="CS107" s="10" t="s">
        <v>65</v>
      </c>
      <c r="CT107" s="10" t="s">
        <v>144</v>
      </c>
      <c r="CU107" s="12"/>
      <c r="CV107" s="10" t="s">
        <v>65</v>
      </c>
      <c r="DH107" s="61"/>
    </row>
    <row r="108" spans="1:112" s="10" customFormat="1">
      <c r="A108" s="9">
        <v>107</v>
      </c>
      <c r="B108" s="9"/>
      <c r="C108" s="9">
        <v>30</v>
      </c>
      <c r="D108" s="9"/>
      <c r="E108" s="9"/>
      <c r="F108" s="9">
        <v>0</v>
      </c>
      <c r="G108" s="9">
        <v>0</v>
      </c>
      <c r="H108" s="9">
        <v>0</v>
      </c>
      <c r="I108" s="9">
        <f t="shared" si="3"/>
        <v>0</v>
      </c>
      <c r="J108" s="9">
        <f t="shared" si="4"/>
        <v>0</v>
      </c>
      <c r="K108" s="9">
        <f t="shared" si="5"/>
        <v>0</v>
      </c>
      <c r="L108" s="101">
        <v>0</v>
      </c>
      <c r="M108" s="101">
        <v>0</v>
      </c>
      <c r="N108" s="9"/>
      <c r="O108" s="9"/>
      <c r="P108" s="82">
        <v>0</v>
      </c>
      <c r="Q108" s="114"/>
      <c r="R108" s="21">
        <v>0</v>
      </c>
      <c r="S108" s="9"/>
      <c r="T108" s="21">
        <v>0</v>
      </c>
      <c r="U108" s="114"/>
      <c r="V108" s="10" t="s">
        <v>276</v>
      </c>
      <c r="W108" s="10" t="s">
        <v>65</v>
      </c>
      <c r="Y108" s="9"/>
      <c r="Z108" s="9"/>
      <c r="AA108" s="9"/>
      <c r="AB108" s="9"/>
      <c r="AC108" s="9"/>
      <c r="AE108" s="10" t="s">
        <v>356</v>
      </c>
      <c r="AF108" s="10" t="s">
        <v>359</v>
      </c>
      <c r="AH108" s="10" t="s">
        <v>323</v>
      </c>
      <c r="AJ108" s="9"/>
      <c r="AK108" s="9"/>
      <c r="AL108" s="9"/>
      <c r="AM108" s="9"/>
      <c r="AN108" s="9"/>
      <c r="AO108" s="9"/>
      <c r="AP108" s="9"/>
      <c r="AQ108" s="9"/>
      <c r="AR108" s="9"/>
      <c r="AS108" s="9"/>
      <c r="AY108" s="9"/>
      <c r="AZ108" s="9"/>
      <c r="BA108" s="9"/>
      <c r="BB108" s="9"/>
      <c r="BE108" s="9"/>
      <c r="BF108" s="9"/>
      <c r="BG108" s="9"/>
      <c r="BH108" s="9"/>
      <c r="BI108" s="9"/>
      <c r="BJ108" s="9"/>
      <c r="BK108" s="9"/>
      <c r="BL108" s="9"/>
      <c r="BM108" s="9"/>
      <c r="BN108" s="9"/>
      <c r="BO108" s="9"/>
      <c r="BP108" s="9"/>
      <c r="BQ108" s="10" t="s">
        <v>66</v>
      </c>
      <c r="BR108" s="10" t="s">
        <v>70</v>
      </c>
      <c r="BS108" s="10" t="s">
        <v>72</v>
      </c>
      <c r="BU108" s="9"/>
      <c r="BV108" s="9"/>
      <c r="BW108" s="9"/>
      <c r="BY108" s="22"/>
      <c r="BZ108" s="10" t="s">
        <v>103</v>
      </c>
      <c r="CC108" s="10" t="s">
        <v>217</v>
      </c>
      <c r="CD108" s="10" t="s">
        <v>217</v>
      </c>
      <c r="CE108" s="10" t="s">
        <v>227</v>
      </c>
      <c r="CF108" s="10" t="s">
        <v>329</v>
      </c>
      <c r="CG108" s="10" t="s">
        <v>215</v>
      </c>
      <c r="CH108" s="10" t="s">
        <v>216</v>
      </c>
      <c r="CI108" s="10" t="s">
        <v>65</v>
      </c>
      <c r="CK108" s="10" t="s">
        <v>65</v>
      </c>
      <c r="CN108" s="10" t="s">
        <v>65</v>
      </c>
      <c r="CP108" s="10" t="s">
        <v>65</v>
      </c>
      <c r="CQ108" s="10" t="s">
        <v>204</v>
      </c>
      <c r="CS108" s="10" t="s">
        <v>65</v>
      </c>
      <c r="CT108" s="10" t="s">
        <v>144</v>
      </c>
      <c r="CU108" s="12"/>
      <c r="CV108" s="10" t="s">
        <v>65</v>
      </c>
      <c r="DH108" s="61"/>
    </row>
    <row r="109" spans="1:112" s="10" customFormat="1">
      <c r="A109" s="9">
        <v>108</v>
      </c>
      <c r="B109" s="9"/>
      <c r="C109" s="10">
        <v>16</v>
      </c>
      <c r="F109" s="10">
        <v>0</v>
      </c>
      <c r="G109" s="10">
        <v>0</v>
      </c>
      <c r="H109" s="10">
        <v>0</v>
      </c>
      <c r="I109" s="9">
        <f t="shared" si="3"/>
        <v>0</v>
      </c>
      <c r="J109" s="9">
        <f t="shared" si="4"/>
        <v>0</v>
      </c>
      <c r="K109" s="9">
        <f t="shared" si="5"/>
        <v>0</v>
      </c>
      <c r="L109" s="101">
        <v>0</v>
      </c>
      <c r="M109" s="101">
        <v>0</v>
      </c>
      <c r="P109" s="79">
        <v>0</v>
      </c>
      <c r="Q109" s="113"/>
      <c r="R109" s="5">
        <v>0</v>
      </c>
      <c r="T109" s="5">
        <v>0</v>
      </c>
      <c r="U109" s="113"/>
      <c r="V109" s="10" t="s">
        <v>276</v>
      </c>
      <c r="W109" s="10" t="s">
        <v>65</v>
      </c>
      <c r="AE109" s="10" t="s">
        <v>356</v>
      </c>
      <c r="AF109" s="10" t="s">
        <v>359</v>
      </c>
      <c r="AH109" s="10" t="s">
        <v>323</v>
      </c>
      <c r="BQ109" s="10" t="s">
        <v>66</v>
      </c>
      <c r="BR109" s="10" t="s">
        <v>70</v>
      </c>
      <c r="BS109" s="9"/>
      <c r="BY109" s="12"/>
      <c r="BZ109" s="10" t="s">
        <v>236</v>
      </c>
      <c r="CA109" s="10" t="s">
        <v>236</v>
      </c>
      <c r="CB109" s="10" t="s">
        <v>236</v>
      </c>
      <c r="CC109" s="10" t="s">
        <v>217</v>
      </c>
      <c r="CD109" s="10" t="s">
        <v>219</v>
      </c>
      <c r="CE109" s="10" t="s">
        <v>227</v>
      </c>
      <c r="CF109" s="10" t="s">
        <v>329</v>
      </c>
      <c r="CG109" s="10" t="s">
        <v>215</v>
      </c>
      <c r="CH109" s="10" t="s">
        <v>219</v>
      </c>
      <c r="CI109" s="10" t="s">
        <v>65</v>
      </c>
      <c r="CK109" s="10" t="s">
        <v>73</v>
      </c>
      <c r="CL109" s="10" t="s">
        <v>73</v>
      </c>
      <c r="CM109" s="10" t="s">
        <v>109</v>
      </c>
      <c r="CN109" s="10" t="s">
        <v>65</v>
      </c>
      <c r="CP109" s="10" t="s">
        <v>144</v>
      </c>
      <c r="CQ109" s="10" t="s">
        <v>204</v>
      </c>
      <c r="CS109" s="10" t="s">
        <v>144</v>
      </c>
      <c r="CT109" s="10" t="s">
        <v>142</v>
      </c>
      <c r="CU109" s="12"/>
      <c r="CV109" s="10" t="s">
        <v>65</v>
      </c>
      <c r="DA109" s="9"/>
      <c r="DB109" s="9"/>
      <c r="DC109" s="9"/>
      <c r="DD109" s="9"/>
      <c r="DE109" s="9"/>
      <c r="DF109" s="9"/>
      <c r="DG109" s="9"/>
      <c r="DH109" s="62"/>
    </row>
    <row r="110" spans="1:112" s="10" customFormat="1" ht="37.5">
      <c r="A110" s="9">
        <v>109</v>
      </c>
      <c r="B110" s="9"/>
      <c r="F110" s="10">
        <v>0</v>
      </c>
      <c r="G110" s="10">
        <v>0</v>
      </c>
      <c r="H110" s="10">
        <v>0</v>
      </c>
      <c r="I110" s="9">
        <f t="shared" si="3"/>
        <v>0</v>
      </c>
      <c r="J110" s="9">
        <f t="shared" si="4"/>
        <v>0</v>
      </c>
      <c r="K110" s="9">
        <f t="shared" si="5"/>
        <v>0</v>
      </c>
      <c r="L110" s="101">
        <v>0</v>
      </c>
      <c r="M110" s="101">
        <v>0</v>
      </c>
      <c r="P110" s="79">
        <v>0</v>
      </c>
      <c r="Q110" s="113"/>
      <c r="R110" s="5">
        <v>0</v>
      </c>
      <c r="T110" s="5">
        <v>0</v>
      </c>
      <c r="U110" s="113"/>
      <c r="V110" s="10" t="s">
        <v>276</v>
      </c>
      <c r="W110" s="10" t="s">
        <v>65</v>
      </c>
      <c r="AE110" s="10" t="s">
        <v>356</v>
      </c>
      <c r="AF110" s="10" t="s">
        <v>359</v>
      </c>
      <c r="AH110" s="10" t="s">
        <v>321</v>
      </c>
      <c r="AI110" s="10" t="s">
        <v>314</v>
      </c>
      <c r="AJ110" s="10" t="s">
        <v>69</v>
      </c>
      <c r="AM110" s="10" t="s">
        <v>69</v>
      </c>
      <c r="AO110" s="10" t="s">
        <v>69</v>
      </c>
      <c r="AQ110" s="10" t="s">
        <v>69</v>
      </c>
      <c r="AS110" s="12" t="s">
        <v>275</v>
      </c>
      <c r="AT110" s="10" t="s">
        <v>70</v>
      </c>
      <c r="AU110" s="10" t="s">
        <v>74</v>
      </c>
      <c r="AV110" s="10" t="s">
        <v>70</v>
      </c>
      <c r="AW110" s="10" t="s">
        <v>74</v>
      </c>
      <c r="AX110" s="10" t="s">
        <v>70</v>
      </c>
      <c r="BF110" s="10" t="s">
        <v>280</v>
      </c>
      <c r="BG110" s="10" t="s">
        <v>280</v>
      </c>
      <c r="BK110" s="10" t="s">
        <v>280</v>
      </c>
      <c r="BL110" s="10" t="s">
        <v>280</v>
      </c>
      <c r="BN110" s="10" t="s">
        <v>280</v>
      </c>
      <c r="BY110" s="12"/>
      <c r="CC110" s="10" t="s">
        <v>216</v>
      </c>
      <c r="CD110" s="10" t="s">
        <v>217</v>
      </c>
      <c r="CE110" s="10" t="s">
        <v>227</v>
      </c>
      <c r="CF110" s="10" t="s">
        <v>329</v>
      </c>
      <c r="CG110" s="10" t="s">
        <v>217</v>
      </c>
      <c r="CH110" s="10" t="s">
        <v>217</v>
      </c>
      <c r="CI110" s="10" t="s">
        <v>73</v>
      </c>
      <c r="CJ110" s="10" t="s">
        <v>221</v>
      </c>
      <c r="CK110" s="10" t="s">
        <v>65</v>
      </c>
      <c r="CN110" s="10" t="s">
        <v>65</v>
      </c>
      <c r="CP110" s="10" t="s">
        <v>73</v>
      </c>
      <c r="CQ110" s="10" t="s">
        <v>205</v>
      </c>
      <c r="CS110" s="10" t="s">
        <v>144</v>
      </c>
      <c r="CT110" s="10" t="s">
        <v>142</v>
      </c>
      <c r="CU110" s="12"/>
      <c r="CV110" s="10" t="s">
        <v>65</v>
      </c>
      <c r="DH110" s="61"/>
    </row>
    <row r="111" spans="1:112" s="10" customFormat="1">
      <c r="A111" s="9">
        <v>110</v>
      </c>
      <c r="B111" s="9"/>
      <c r="C111" s="10">
        <v>4</v>
      </c>
      <c r="F111" s="10">
        <v>0</v>
      </c>
      <c r="G111" s="10">
        <v>0</v>
      </c>
      <c r="H111" s="10">
        <v>0</v>
      </c>
      <c r="I111" s="9">
        <f t="shared" si="3"/>
        <v>0</v>
      </c>
      <c r="J111" s="9">
        <f t="shared" si="4"/>
        <v>0</v>
      </c>
      <c r="K111" s="9">
        <f t="shared" si="5"/>
        <v>0</v>
      </c>
      <c r="L111" s="101">
        <v>0</v>
      </c>
      <c r="M111" s="101">
        <v>0</v>
      </c>
      <c r="P111" s="79">
        <v>0</v>
      </c>
      <c r="Q111" s="113"/>
      <c r="R111" s="5">
        <v>0</v>
      </c>
      <c r="T111" s="5">
        <v>0</v>
      </c>
      <c r="U111" s="113"/>
      <c r="V111" s="10" t="s">
        <v>276</v>
      </c>
      <c r="W111" s="10" t="s">
        <v>65</v>
      </c>
      <c r="AE111" s="10" t="s">
        <v>356</v>
      </c>
      <c r="AF111" s="10" t="s">
        <v>357</v>
      </c>
      <c r="AH111" s="10" t="s">
        <v>323</v>
      </c>
      <c r="BQ111" s="10" t="s">
        <v>66</v>
      </c>
      <c r="BR111" s="10" t="s">
        <v>66</v>
      </c>
      <c r="BS111" s="10" t="s">
        <v>67</v>
      </c>
      <c r="BY111" s="12"/>
      <c r="BZ111" s="10" t="s">
        <v>103</v>
      </c>
      <c r="CC111" s="10" t="s">
        <v>217</v>
      </c>
      <c r="CD111" s="10" t="s">
        <v>217</v>
      </c>
      <c r="CE111" s="10" t="s">
        <v>227</v>
      </c>
      <c r="CF111" s="10" t="s">
        <v>329</v>
      </c>
      <c r="CG111" s="10" t="s">
        <v>215</v>
      </c>
      <c r="CH111" s="10" t="s">
        <v>216</v>
      </c>
      <c r="CI111" s="10" t="s">
        <v>65</v>
      </c>
      <c r="CK111" s="10" t="s">
        <v>65</v>
      </c>
      <c r="CN111" s="10" t="s">
        <v>65</v>
      </c>
      <c r="CP111" s="10" t="s">
        <v>73</v>
      </c>
      <c r="CQ111" s="10" t="s">
        <v>204</v>
      </c>
      <c r="CS111" s="10" t="s">
        <v>65</v>
      </c>
      <c r="CT111" s="10" t="s">
        <v>142</v>
      </c>
      <c r="CU111" s="12"/>
      <c r="CV111" s="10" t="s">
        <v>65</v>
      </c>
      <c r="DA111" s="9"/>
      <c r="DB111" s="9"/>
      <c r="DC111" s="9"/>
      <c r="DD111" s="9"/>
      <c r="DE111" s="9"/>
      <c r="DF111" s="9"/>
      <c r="DG111" s="9"/>
      <c r="DH111" s="62"/>
    </row>
    <row r="112" spans="1:112" s="10" customFormat="1">
      <c r="A112" s="9">
        <v>111</v>
      </c>
      <c r="B112" s="9"/>
      <c r="F112" s="10">
        <v>0</v>
      </c>
      <c r="G112" s="10">
        <v>0</v>
      </c>
      <c r="H112" s="10">
        <v>0</v>
      </c>
      <c r="I112" s="9">
        <f t="shared" si="3"/>
        <v>0</v>
      </c>
      <c r="J112" s="9">
        <f t="shared" si="4"/>
        <v>0</v>
      </c>
      <c r="K112" s="9">
        <f t="shared" si="5"/>
        <v>0</v>
      </c>
      <c r="L112" s="101">
        <v>0</v>
      </c>
      <c r="M112" s="101">
        <v>0</v>
      </c>
      <c r="P112" s="79">
        <v>0</v>
      </c>
      <c r="Q112" s="113"/>
      <c r="R112" s="5">
        <v>0</v>
      </c>
      <c r="T112" s="5">
        <v>0</v>
      </c>
      <c r="U112" s="113"/>
      <c r="V112" s="10" t="s">
        <v>276</v>
      </c>
      <c r="W112" s="10" t="s">
        <v>65</v>
      </c>
      <c r="X112" s="10" t="s">
        <v>267</v>
      </c>
      <c r="AD112" s="10" t="s">
        <v>119</v>
      </c>
      <c r="AE112" s="10" t="s">
        <v>356</v>
      </c>
      <c r="AF112" s="10" t="s">
        <v>359</v>
      </c>
      <c r="AH112" s="10" t="s">
        <v>323</v>
      </c>
      <c r="BQ112" s="10" t="s">
        <v>66</v>
      </c>
      <c r="BR112" s="10" t="s">
        <v>66</v>
      </c>
      <c r="BS112" s="10" t="s">
        <v>67</v>
      </c>
      <c r="BT112" s="10" t="s">
        <v>72</v>
      </c>
      <c r="BU112" s="10" t="s">
        <v>68</v>
      </c>
      <c r="BY112" s="12"/>
      <c r="BZ112" s="10" t="s">
        <v>103</v>
      </c>
      <c r="CA112" s="10" t="s">
        <v>103</v>
      </c>
      <c r="CB112" s="10" t="s">
        <v>103</v>
      </c>
      <c r="CC112" s="10" t="s">
        <v>217</v>
      </c>
      <c r="CD112" s="10" t="s">
        <v>218</v>
      </c>
      <c r="CE112" s="10" t="s">
        <v>218</v>
      </c>
      <c r="CF112" s="10" t="s">
        <v>218</v>
      </c>
      <c r="CG112" s="10" t="s">
        <v>215</v>
      </c>
      <c r="CH112" s="10" t="s">
        <v>216</v>
      </c>
      <c r="CI112" s="10" t="s">
        <v>65</v>
      </c>
      <c r="CK112" s="10" t="s">
        <v>65</v>
      </c>
      <c r="CN112" s="10" t="s">
        <v>65</v>
      </c>
      <c r="CP112" s="10" t="s">
        <v>73</v>
      </c>
      <c r="CQ112" s="10" t="s">
        <v>204</v>
      </c>
      <c r="CS112" s="10" t="s">
        <v>65</v>
      </c>
      <c r="CT112" s="10" t="s">
        <v>144</v>
      </c>
      <c r="CU112" s="12"/>
      <c r="CV112" s="10" t="s">
        <v>65</v>
      </c>
      <c r="DH112" s="61"/>
    </row>
    <row r="113" spans="1:112" s="10" customFormat="1">
      <c r="A113" s="9">
        <v>112</v>
      </c>
      <c r="B113" s="9"/>
      <c r="C113" s="10">
        <v>146</v>
      </c>
      <c r="F113" s="10">
        <v>0</v>
      </c>
      <c r="G113" s="10">
        <v>0</v>
      </c>
      <c r="H113" s="10">
        <v>1662.5</v>
      </c>
      <c r="I113" s="9">
        <f t="shared" si="3"/>
        <v>0</v>
      </c>
      <c r="J113" s="9">
        <f t="shared" si="4"/>
        <v>1662.5</v>
      </c>
      <c r="K113" s="9">
        <f t="shared" si="5"/>
        <v>1662.5</v>
      </c>
      <c r="L113" s="101">
        <v>0</v>
      </c>
      <c r="M113" s="101">
        <v>87.5</v>
      </c>
      <c r="P113" s="79">
        <v>0</v>
      </c>
      <c r="Q113" s="113"/>
      <c r="R113" s="5">
        <v>0</v>
      </c>
      <c r="T113" s="5">
        <v>0</v>
      </c>
      <c r="U113" s="113"/>
      <c r="V113" s="10" t="s">
        <v>276</v>
      </c>
      <c r="W113" s="10" t="s">
        <v>65</v>
      </c>
      <c r="AE113" s="10" t="s">
        <v>356</v>
      </c>
      <c r="AF113" s="10" t="s">
        <v>359</v>
      </c>
      <c r="AH113" s="10" t="s">
        <v>323</v>
      </c>
      <c r="BQ113" s="10" t="s">
        <v>66</v>
      </c>
      <c r="BR113" s="10" t="s">
        <v>67</v>
      </c>
      <c r="BS113" s="10" t="s">
        <v>72</v>
      </c>
      <c r="BY113" s="12"/>
      <c r="BZ113" s="10" t="s">
        <v>238</v>
      </c>
      <c r="CA113" s="10" t="s">
        <v>238</v>
      </c>
      <c r="CB113" s="10" t="s">
        <v>238</v>
      </c>
      <c r="CC113" s="10" t="s">
        <v>218</v>
      </c>
      <c r="CD113" s="10" t="s">
        <v>218</v>
      </c>
      <c r="CE113" s="10" t="s">
        <v>218</v>
      </c>
      <c r="CF113" s="10" t="s">
        <v>218</v>
      </c>
      <c r="CG113" s="10" t="s">
        <v>215</v>
      </c>
      <c r="CH113" s="10" t="s">
        <v>216</v>
      </c>
      <c r="CI113" s="10" t="s">
        <v>65</v>
      </c>
      <c r="CK113" s="10" t="s">
        <v>73</v>
      </c>
      <c r="CL113" s="10" t="s">
        <v>65</v>
      </c>
      <c r="CM113" s="10" t="s">
        <v>171</v>
      </c>
      <c r="CN113" s="10" t="s">
        <v>65</v>
      </c>
      <c r="CP113" s="10" t="s">
        <v>65</v>
      </c>
      <c r="CQ113" s="10" t="s">
        <v>204</v>
      </c>
      <c r="CS113" s="10" t="s">
        <v>65</v>
      </c>
      <c r="CT113" s="10" t="s">
        <v>142</v>
      </c>
      <c r="CU113" s="12" t="s">
        <v>171</v>
      </c>
      <c r="CV113" s="10" t="s">
        <v>65</v>
      </c>
      <c r="CZ113" s="10" t="s">
        <v>171</v>
      </c>
      <c r="DH113" s="61"/>
    </row>
    <row r="114" spans="1:112" s="10" customFormat="1" ht="18" customHeight="1">
      <c r="A114" s="9">
        <v>113</v>
      </c>
      <c r="B114" s="9"/>
      <c r="F114" s="10">
        <v>0</v>
      </c>
      <c r="G114" s="10">
        <v>0</v>
      </c>
      <c r="H114" s="10">
        <v>0</v>
      </c>
      <c r="I114" s="9">
        <f t="shared" si="3"/>
        <v>0</v>
      </c>
      <c r="J114" s="9">
        <f t="shared" si="4"/>
        <v>0</v>
      </c>
      <c r="K114" s="9">
        <f t="shared" si="5"/>
        <v>0</v>
      </c>
      <c r="L114" s="101">
        <v>0</v>
      </c>
      <c r="M114" s="101">
        <v>0</v>
      </c>
      <c r="P114" s="79">
        <v>0</v>
      </c>
      <c r="Q114" s="113"/>
      <c r="R114" s="5">
        <v>0</v>
      </c>
      <c r="T114" s="5">
        <v>0</v>
      </c>
      <c r="U114" s="113"/>
      <c r="V114" s="10" t="s">
        <v>276</v>
      </c>
      <c r="W114" s="10" t="s">
        <v>65</v>
      </c>
      <c r="X114" s="10" t="s">
        <v>269</v>
      </c>
      <c r="AE114" s="10" t="s">
        <v>356</v>
      </c>
      <c r="AF114" s="10" t="s">
        <v>359</v>
      </c>
      <c r="AH114" s="10" t="s">
        <v>323</v>
      </c>
      <c r="BQ114" s="10" t="s">
        <v>313</v>
      </c>
      <c r="BY114" s="12"/>
      <c r="BZ114" s="10" t="s">
        <v>240</v>
      </c>
      <c r="CA114" s="10" t="s">
        <v>240</v>
      </c>
      <c r="CB114" s="10" t="s">
        <v>240</v>
      </c>
      <c r="CC114" s="10" t="s">
        <v>218</v>
      </c>
      <c r="CD114" s="10" t="s">
        <v>218</v>
      </c>
      <c r="CE114" s="10" t="s">
        <v>218</v>
      </c>
      <c r="CF114" s="10" t="s">
        <v>218</v>
      </c>
      <c r="CG114" s="10" t="s">
        <v>215</v>
      </c>
      <c r="CH114" s="10" t="s">
        <v>216</v>
      </c>
      <c r="CI114" s="10" t="s">
        <v>218</v>
      </c>
      <c r="CK114" s="10" t="s">
        <v>65</v>
      </c>
      <c r="CN114" s="10" t="s">
        <v>65</v>
      </c>
      <c r="CP114" s="10" t="s">
        <v>65</v>
      </c>
      <c r="CQ114" s="10" t="s">
        <v>204</v>
      </c>
      <c r="CS114" s="10" t="s">
        <v>65</v>
      </c>
      <c r="CT114" s="10" t="s">
        <v>142</v>
      </c>
      <c r="CU114" s="12"/>
      <c r="CV114" s="10" t="s">
        <v>65</v>
      </c>
      <c r="DH114" s="61"/>
    </row>
    <row r="115" spans="1:112" s="10" customFormat="1">
      <c r="A115" s="9">
        <v>114</v>
      </c>
      <c r="B115" s="9"/>
      <c r="F115" s="10">
        <v>0</v>
      </c>
      <c r="G115" s="10">
        <v>0</v>
      </c>
      <c r="H115" s="10">
        <v>0</v>
      </c>
      <c r="I115" s="9">
        <f t="shared" si="3"/>
        <v>0</v>
      </c>
      <c r="J115" s="9">
        <f t="shared" si="4"/>
        <v>0</v>
      </c>
      <c r="K115" s="9">
        <f t="shared" si="5"/>
        <v>0</v>
      </c>
      <c r="L115" s="101">
        <v>0</v>
      </c>
      <c r="M115" s="101">
        <v>0</v>
      </c>
      <c r="P115" s="79">
        <v>0</v>
      </c>
      <c r="Q115" s="113"/>
      <c r="R115" s="5">
        <v>0</v>
      </c>
      <c r="T115" s="5">
        <v>0</v>
      </c>
      <c r="U115" s="113"/>
      <c r="V115" s="10" t="s">
        <v>276</v>
      </c>
      <c r="W115" s="10" t="s">
        <v>65</v>
      </c>
      <c r="AE115" s="10" t="s">
        <v>312</v>
      </c>
      <c r="AF115" s="10" t="s">
        <v>359</v>
      </c>
      <c r="AH115" s="10" t="s">
        <v>323</v>
      </c>
      <c r="BQ115" s="10" t="s">
        <v>66</v>
      </c>
      <c r="BX115" s="10" t="s">
        <v>260</v>
      </c>
      <c r="BY115" s="12"/>
      <c r="BZ115" s="10" t="s">
        <v>241</v>
      </c>
      <c r="CA115" s="10" t="s">
        <v>241</v>
      </c>
      <c r="CB115" s="10" t="s">
        <v>241</v>
      </c>
      <c r="CC115" s="10" t="s">
        <v>217</v>
      </c>
      <c r="CD115" s="10" t="s">
        <v>227</v>
      </c>
      <c r="CE115" s="10" t="s">
        <v>227</v>
      </c>
      <c r="CF115" s="10" t="s">
        <v>329</v>
      </c>
      <c r="CG115" s="10" t="s">
        <v>215</v>
      </c>
      <c r="CH115" s="10" t="s">
        <v>216</v>
      </c>
      <c r="CI115" s="10" t="s">
        <v>65</v>
      </c>
      <c r="CK115" s="10" t="s">
        <v>65</v>
      </c>
      <c r="CN115" s="10" t="s">
        <v>65</v>
      </c>
      <c r="CP115" s="10" t="s">
        <v>65</v>
      </c>
      <c r="CQ115" s="10" t="s">
        <v>204</v>
      </c>
      <c r="CS115" s="10" t="s">
        <v>65</v>
      </c>
      <c r="CT115" s="10" t="s">
        <v>142</v>
      </c>
      <c r="CU115" s="12"/>
      <c r="CV115" s="10" t="s">
        <v>65</v>
      </c>
      <c r="DH115" s="61"/>
    </row>
    <row r="116" spans="1:112" s="10" customFormat="1">
      <c r="A116" s="9">
        <v>115</v>
      </c>
      <c r="B116" s="9"/>
      <c r="C116" s="10">
        <v>42</v>
      </c>
      <c r="F116" s="10">
        <v>0</v>
      </c>
      <c r="G116" s="10">
        <v>170</v>
      </c>
      <c r="H116" s="10">
        <v>0</v>
      </c>
      <c r="I116" s="9">
        <f t="shared" si="3"/>
        <v>0</v>
      </c>
      <c r="J116" s="9">
        <f t="shared" si="4"/>
        <v>170</v>
      </c>
      <c r="K116" s="9">
        <f t="shared" si="5"/>
        <v>170</v>
      </c>
      <c r="L116" s="101">
        <v>0</v>
      </c>
      <c r="M116" s="101">
        <v>8.9473684210526319</v>
      </c>
      <c r="P116" s="79">
        <v>0</v>
      </c>
      <c r="Q116" s="113"/>
      <c r="R116" s="5">
        <v>0</v>
      </c>
      <c r="T116" s="5">
        <v>0</v>
      </c>
      <c r="U116" s="113"/>
      <c r="V116" s="10" t="s">
        <v>276</v>
      </c>
      <c r="W116" s="10" t="s">
        <v>65</v>
      </c>
      <c r="AE116" s="10" t="s">
        <v>356</v>
      </c>
      <c r="AF116" s="10" t="s">
        <v>357</v>
      </c>
      <c r="AH116" s="10" t="s">
        <v>323</v>
      </c>
      <c r="BQ116" s="10" t="s">
        <v>66</v>
      </c>
      <c r="BR116" s="10" t="s">
        <v>72</v>
      </c>
      <c r="BY116" s="12"/>
      <c r="BZ116" s="10" t="s">
        <v>103</v>
      </c>
      <c r="CC116" s="10" t="s">
        <v>219</v>
      </c>
      <c r="CD116" s="10" t="s">
        <v>219</v>
      </c>
      <c r="CE116" s="10" t="s">
        <v>227</v>
      </c>
      <c r="CF116" s="10" t="s">
        <v>329</v>
      </c>
      <c r="CG116" s="10" t="s">
        <v>215</v>
      </c>
      <c r="CH116" s="10" t="s">
        <v>218</v>
      </c>
      <c r="CI116" s="10" t="s">
        <v>65</v>
      </c>
      <c r="CK116" s="10" t="s">
        <v>73</v>
      </c>
      <c r="CL116" s="10" t="s">
        <v>73</v>
      </c>
      <c r="CN116" s="10" t="s">
        <v>144</v>
      </c>
      <c r="CP116" s="10" t="s">
        <v>73</v>
      </c>
      <c r="CQ116" s="10" t="s">
        <v>204</v>
      </c>
      <c r="CS116" s="10" t="s">
        <v>144</v>
      </c>
      <c r="CT116" s="10" t="s">
        <v>144</v>
      </c>
      <c r="CU116" s="12"/>
      <c r="CV116" s="10" t="s">
        <v>65</v>
      </c>
      <c r="DH116" s="61"/>
    </row>
    <row r="117" spans="1:112" s="10" customFormat="1">
      <c r="A117" s="9">
        <v>116</v>
      </c>
      <c r="B117" s="9"/>
      <c r="C117" s="26">
        <v>18</v>
      </c>
      <c r="D117" s="26"/>
      <c r="E117" s="26"/>
      <c r="F117" s="26">
        <v>0</v>
      </c>
      <c r="G117" s="26">
        <v>0</v>
      </c>
      <c r="H117" s="26">
        <v>0</v>
      </c>
      <c r="I117" s="9">
        <f t="shared" si="3"/>
        <v>0</v>
      </c>
      <c r="J117" s="9">
        <f t="shared" si="4"/>
        <v>0</v>
      </c>
      <c r="K117" s="9">
        <f t="shared" si="5"/>
        <v>0</v>
      </c>
      <c r="L117" s="101">
        <v>0</v>
      </c>
      <c r="M117" s="101">
        <v>0</v>
      </c>
      <c r="N117" s="26"/>
      <c r="O117" s="26"/>
      <c r="P117" s="80">
        <v>0</v>
      </c>
      <c r="Q117" s="115"/>
      <c r="R117" s="5">
        <v>0</v>
      </c>
      <c r="S117" s="26"/>
      <c r="T117" s="5">
        <v>0</v>
      </c>
      <c r="U117" s="115"/>
      <c r="V117" s="10" t="s">
        <v>276</v>
      </c>
      <c r="W117" s="10" t="s">
        <v>65</v>
      </c>
      <c r="Y117" s="26"/>
      <c r="Z117" s="26"/>
      <c r="AA117" s="26"/>
      <c r="AB117" s="26"/>
      <c r="AC117" s="26"/>
      <c r="AE117" s="10" t="s">
        <v>354</v>
      </c>
      <c r="AF117" s="10" t="s">
        <v>359</v>
      </c>
      <c r="AH117" s="10" t="s">
        <v>323</v>
      </c>
      <c r="AJ117" s="26"/>
      <c r="AK117" s="26"/>
      <c r="AL117" s="26"/>
      <c r="AM117" s="26"/>
      <c r="AN117" s="26"/>
      <c r="AO117" s="26"/>
      <c r="AP117" s="26"/>
      <c r="AQ117" s="26"/>
      <c r="AR117" s="26"/>
      <c r="AS117" s="26"/>
      <c r="AY117" s="26"/>
      <c r="AZ117" s="26"/>
      <c r="BA117" s="26"/>
      <c r="BB117" s="26"/>
      <c r="BE117" s="26"/>
      <c r="BF117" s="26"/>
      <c r="BG117" s="26"/>
      <c r="BH117" s="26"/>
      <c r="BI117" s="26"/>
      <c r="BJ117" s="26"/>
      <c r="BK117" s="26"/>
      <c r="BL117" s="26"/>
      <c r="BM117" s="26"/>
      <c r="BN117" s="26"/>
      <c r="BO117" s="26"/>
      <c r="BP117" s="26"/>
      <c r="BQ117" s="10" t="s">
        <v>66</v>
      </c>
      <c r="BR117" s="10" t="s">
        <v>70</v>
      </c>
      <c r="BS117" s="10" t="s">
        <v>72</v>
      </c>
      <c r="BU117" s="26"/>
      <c r="BV117" s="26"/>
      <c r="BW117" s="26"/>
      <c r="BY117" s="27"/>
      <c r="BZ117" s="10" t="s">
        <v>246</v>
      </c>
      <c r="CC117" s="10" t="s">
        <v>217</v>
      </c>
      <c r="CD117" s="10" t="s">
        <v>217</v>
      </c>
      <c r="CE117" s="10" t="s">
        <v>227</v>
      </c>
      <c r="CF117" s="10" t="s">
        <v>329</v>
      </c>
      <c r="CG117" s="10" t="s">
        <v>215</v>
      </c>
      <c r="CH117" s="10" t="s">
        <v>216</v>
      </c>
      <c r="CI117" s="10" t="s">
        <v>65</v>
      </c>
      <c r="CK117" s="10" t="s">
        <v>65</v>
      </c>
      <c r="CN117" s="10" t="s">
        <v>65</v>
      </c>
      <c r="CP117" s="10" t="s">
        <v>65</v>
      </c>
      <c r="CQ117" s="10" t="s">
        <v>204</v>
      </c>
      <c r="CS117" s="10" t="s">
        <v>65</v>
      </c>
      <c r="CT117" s="10" t="s">
        <v>142</v>
      </c>
      <c r="CU117" s="12"/>
      <c r="CV117" s="10" t="s">
        <v>65</v>
      </c>
      <c r="DH117" s="61"/>
    </row>
    <row r="118" spans="1:112" s="10" customFormat="1">
      <c r="A118" s="9">
        <v>117</v>
      </c>
      <c r="B118" s="9"/>
      <c r="C118" s="10">
        <v>6</v>
      </c>
      <c r="F118" s="10">
        <v>0</v>
      </c>
      <c r="G118" s="10">
        <v>0</v>
      </c>
      <c r="H118" s="10">
        <v>0</v>
      </c>
      <c r="I118" s="9">
        <f t="shared" si="3"/>
        <v>0</v>
      </c>
      <c r="J118" s="9">
        <f t="shared" si="4"/>
        <v>0</v>
      </c>
      <c r="K118" s="9">
        <f t="shared" si="5"/>
        <v>0</v>
      </c>
      <c r="L118" s="101">
        <v>0</v>
      </c>
      <c r="M118" s="101">
        <v>0</v>
      </c>
      <c r="P118" s="78">
        <v>0</v>
      </c>
      <c r="Q118" s="113"/>
      <c r="R118" s="24">
        <v>0</v>
      </c>
      <c r="S118" s="9"/>
      <c r="T118" s="21">
        <v>0</v>
      </c>
      <c r="U118" s="114"/>
      <c r="V118" s="10" t="s">
        <v>276</v>
      </c>
      <c r="W118" s="101" t="s">
        <v>65</v>
      </c>
      <c r="Z118" s="11"/>
      <c r="AB118" s="9"/>
      <c r="AD118" s="11"/>
      <c r="AH118" s="10" t="s">
        <v>323</v>
      </c>
      <c r="BQ118" s="10" t="s">
        <v>66</v>
      </c>
      <c r="BR118" s="10" t="s">
        <v>72</v>
      </c>
      <c r="CG118" s="10" t="s">
        <v>215</v>
      </c>
      <c r="CH118" s="10" t="s">
        <v>216</v>
      </c>
      <c r="CK118" s="12" t="s">
        <v>73</v>
      </c>
      <c r="CL118" s="12" t="s">
        <v>73</v>
      </c>
      <c r="CM118" s="12"/>
      <c r="CN118" s="10" t="s">
        <v>65</v>
      </c>
      <c r="CO118" s="12"/>
      <c r="CP118" s="10" t="s">
        <v>73</v>
      </c>
      <c r="CS118" s="10" t="s">
        <v>65</v>
      </c>
      <c r="CZ118" s="12"/>
      <c r="DB118" s="12"/>
      <c r="DH118" s="61"/>
    </row>
    <row r="119" spans="1:112" s="10" customFormat="1">
      <c r="A119" s="9">
        <v>118</v>
      </c>
      <c r="B119" s="9"/>
      <c r="F119" s="10">
        <v>0</v>
      </c>
      <c r="G119" s="10">
        <v>0</v>
      </c>
      <c r="H119" s="10">
        <v>0</v>
      </c>
      <c r="I119" s="9">
        <f t="shared" si="3"/>
        <v>0</v>
      </c>
      <c r="J119" s="9">
        <f t="shared" si="4"/>
        <v>0</v>
      </c>
      <c r="K119" s="9">
        <f t="shared" si="5"/>
        <v>0</v>
      </c>
      <c r="L119" s="101">
        <v>0</v>
      </c>
      <c r="M119" s="101">
        <v>0</v>
      </c>
      <c r="P119" s="78">
        <v>0</v>
      </c>
      <c r="Q119" s="113"/>
      <c r="R119" s="24">
        <v>0</v>
      </c>
      <c r="S119" s="9"/>
      <c r="T119" s="21">
        <v>0</v>
      </c>
      <c r="U119" s="114"/>
      <c r="V119" s="10" t="s">
        <v>276</v>
      </c>
      <c r="W119" s="101" t="s">
        <v>65</v>
      </c>
      <c r="Z119" s="11"/>
      <c r="AB119" s="9"/>
      <c r="AD119" s="9"/>
      <c r="AH119" s="10" t="s">
        <v>323</v>
      </c>
      <c r="BQ119" s="10" t="s">
        <v>66</v>
      </c>
      <c r="BR119" s="10" t="s">
        <v>70</v>
      </c>
      <c r="CH119" s="10" t="s">
        <v>216</v>
      </c>
      <c r="CI119" s="10" t="s">
        <v>65</v>
      </c>
      <c r="CK119" s="12" t="s">
        <v>65</v>
      </c>
      <c r="CL119" s="12" t="s">
        <v>73</v>
      </c>
      <c r="CM119" s="12"/>
      <c r="CN119" s="10" t="s">
        <v>65</v>
      </c>
      <c r="CO119" s="12"/>
      <c r="CP119" s="10" t="s">
        <v>73</v>
      </c>
      <c r="CQ119" s="10" t="s">
        <v>204</v>
      </c>
      <c r="CS119" s="10" t="s">
        <v>65</v>
      </c>
      <c r="CT119" s="10" t="s">
        <v>142</v>
      </c>
      <c r="CZ119" s="12"/>
      <c r="DB119" s="12"/>
      <c r="DH119" s="61"/>
    </row>
    <row r="120" spans="1:112" s="10" customFormat="1">
      <c r="A120" s="9">
        <v>119</v>
      </c>
      <c r="B120" s="9"/>
      <c r="F120" s="10">
        <v>0</v>
      </c>
      <c r="G120" s="10">
        <v>0</v>
      </c>
      <c r="H120" s="10">
        <v>0</v>
      </c>
      <c r="I120" s="9">
        <f t="shared" si="3"/>
        <v>0</v>
      </c>
      <c r="J120" s="9">
        <f t="shared" si="4"/>
        <v>0</v>
      </c>
      <c r="K120" s="9">
        <f t="shared" si="5"/>
        <v>0</v>
      </c>
      <c r="L120" s="101">
        <v>0</v>
      </c>
      <c r="M120" s="101">
        <v>0</v>
      </c>
      <c r="P120" s="78">
        <v>0</v>
      </c>
      <c r="Q120" s="113"/>
      <c r="R120" s="24">
        <v>0</v>
      </c>
      <c r="S120" s="9"/>
      <c r="T120" s="21">
        <v>0</v>
      </c>
      <c r="U120" s="114"/>
      <c r="V120" s="10" t="s">
        <v>276</v>
      </c>
      <c r="W120" s="101" t="s">
        <v>65</v>
      </c>
      <c r="Z120" s="11"/>
      <c r="AB120" s="9"/>
      <c r="AD120" s="9"/>
      <c r="BQ120" s="10" t="s">
        <v>66</v>
      </c>
      <c r="BR120" s="10" t="s">
        <v>71</v>
      </c>
      <c r="BX120" s="10" t="s">
        <v>107</v>
      </c>
      <c r="CK120" s="12"/>
      <c r="CL120" s="12"/>
      <c r="CM120" s="12"/>
      <c r="CN120" s="12"/>
      <c r="CO120" s="12"/>
      <c r="CZ120" s="12"/>
      <c r="DB120" s="12"/>
      <c r="DH120" s="61"/>
    </row>
    <row r="121" spans="1:112" s="10" customFormat="1">
      <c r="A121" s="9">
        <v>120</v>
      </c>
      <c r="B121" s="9"/>
      <c r="F121" s="10">
        <v>0</v>
      </c>
      <c r="G121" s="10">
        <v>0</v>
      </c>
      <c r="H121" s="10">
        <v>0</v>
      </c>
      <c r="I121" s="9">
        <f t="shared" si="3"/>
        <v>0</v>
      </c>
      <c r="J121" s="9">
        <f t="shared" si="4"/>
        <v>0</v>
      </c>
      <c r="K121" s="9">
        <f t="shared" si="5"/>
        <v>0</v>
      </c>
      <c r="L121" s="101">
        <v>0</v>
      </c>
      <c r="M121" s="101">
        <v>0</v>
      </c>
      <c r="P121" s="78">
        <v>0</v>
      </c>
      <c r="Q121" s="113"/>
      <c r="R121" s="24">
        <v>0</v>
      </c>
      <c r="S121" s="9"/>
      <c r="T121" s="21">
        <v>0</v>
      </c>
      <c r="U121" s="114"/>
      <c r="V121" s="10" t="s">
        <v>276</v>
      </c>
      <c r="W121" s="101" t="s">
        <v>65</v>
      </c>
      <c r="Z121" s="28"/>
      <c r="AB121" s="9"/>
      <c r="AD121" s="9"/>
      <c r="BQ121" s="10" t="s">
        <v>66</v>
      </c>
      <c r="BR121" s="10" t="s">
        <v>70</v>
      </c>
      <c r="BS121" s="10" t="s">
        <v>66</v>
      </c>
      <c r="BT121" s="10" t="s">
        <v>72</v>
      </c>
      <c r="BU121" s="10" t="s">
        <v>68</v>
      </c>
      <c r="CK121" s="12"/>
      <c r="CL121" s="12"/>
      <c r="CM121" s="12"/>
      <c r="CN121" s="12"/>
      <c r="CO121" s="12"/>
      <c r="CZ121" s="12"/>
      <c r="DB121" s="12"/>
      <c r="DH121" s="61"/>
    </row>
    <row r="122" spans="1:112" s="10" customFormat="1">
      <c r="A122" s="9">
        <v>121</v>
      </c>
      <c r="B122" s="9"/>
      <c r="C122" s="10">
        <v>12</v>
      </c>
      <c r="D122" s="10">
        <v>5</v>
      </c>
      <c r="F122" s="10">
        <v>0</v>
      </c>
      <c r="G122" s="10">
        <v>0</v>
      </c>
      <c r="H122" s="10">
        <v>0</v>
      </c>
      <c r="I122" s="9">
        <f t="shared" si="3"/>
        <v>0</v>
      </c>
      <c r="J122" s="9">
        <f t="shared" si="4"/>
        <v>0</v>
      </c>
      <c r="K122" s="9">
        <f t="shared" si="5"/>
        <v>0</v>
      </c>
      <c r="L122" s="101">
        <v>0</v>
      </c>
      <c r="M122" s="101">
        <v>0</v>
      </c>
      <c r="P122" s="78">
        <v>0</v>
      </c>
      <c r="Q122" s="113"/>
      <c r="R122" s="24">
        <v>0</v>
      </c>
      <c r="S122" s="9"/>
      <c r="T122" s="21">
        <v>0</v>
      </c>
      <c r="U122" s="114"/>
      <c r="V122" s="10" t="s">
        <v>276</v>
      </c>
      <c r="W122" s="101" t="s">
        <v>65</v>
      </c>
      <c r="Z122" s="28"/>
      <c r="AB122" s="9"/>
      <c r="AD122" s="9"/>
      <c r="AH122" s="10" t="s">
        <v>323</v>
      </c>
      <c r="BQ122" s="10" t="s">
        <v>70</v>
      </c>
      <c r="BR122" s="10" t="s">
        <v>70</v>
      </c>
      <c r="CC122" s="10" t="s">
        <v>218</v>
      </c>
      <c r="CD122" s="10" t="s">
        <v>216</v>
      </c>
      <c r="CE122" s="10" t="s">
        <v>227</v>
      </c>
      <c r="CF122" s="10" t="s">
        <v>216</v>
      </c>
      <c r="CG122" s="10" t="s">
        <v>215</v>
      </c>
      <c r="CH122" s="10" t="s">
        <v>216</v>
      </c>
      <c r="CI122" s="10" t="s">
        <v>65</v>
      </c>
      <c r="CK122" s="12" t="s">
        <v>65</v>
      </c>
      <c r="CL122" s="12" t="s">
        <v>73</v>
      </c>
      <c r="CM122" s="12"/>
      <c r="CN122" s="10" t="s">
        <v>65</v>
      </c>
      <c r="CO122" s="12"/>
      <c r="CP122" s="10" t="s">
        <v>73</v>
      </c>
      <c r="CQ122" s="10" t="s">
        <v>204</v>
      </c>
      <c r="CS122" s="10" t="s">
        <v>65</v>
      </c>
      <c r="CT122" s="10" t="s">
        <v>142</v>
      </c>
      <c r="CZ122" s="12"/>
      <c r="DB122" s="12"/>
      <c r="DH122" s="61"/>
    </row>
    <row r="123" spans="1:112" s="10" customFormat="1">
      <c r="A123" s="9">
        <v>122</v>
      </c>
      <c r="B123" s="9"/>
      <c r="C123" s="10">
        <v>14</v>
      </c>
      <c r="F123" s="10">
        <v>0</v>
      </c>
      <c r="G123" s="10">
        <v>170</v>
      </c>
      <c r="H123" s="10">
        <v>0</v>
      </c>
      <c r="I123" s="9">
        <f t="shared" si="3"/>
        <v>0</v>
      </c>
      <c r="J123" s="9">
        <f t="shared" si="4"/>
        <v>170</v>
      </c>
      <c r="K123" s="9">
        <f t="shared" si="5"/>
        <v>170</v>
      </c>
      <c r="L123" s="101">
        <v>0</v>
      </c>
      <c r="M123" s="101">
        <v>8.9473684210526319</v>
      </c>
      <c r="P123" s="78">
        <v>0</v>
      </c>
      <c r="Q123" s="113"/>
      <c r="R123" s="24">
        <v>0</v>
      </c>
      <c r="S123" s="9"/>
      <c r="T123" s="21">
        <v>0</v>
      </c>
      <c r="U123" s="114"/>
      <c r="V123" s="10" t="s">
        <v>276</v>
      </c>
      <c r="W123" s="101" t="s">
        <v>65</v>
      </c>
      <c r="Z123" s="11"/>
      <c r="AB123" s="9"/>
      <c r="AD123" s="9"/>
      <c r="AH123" s="10" t="s">
        <v>323</v>
      </c>
      <c r="BQ123" s="10" t="s">
        <v>66</v>
      </c>
      <c r="BR123" s="10" t="s">
        <v>70</v>
      </c>
      <c r="BY123" s="10" t="s">
        <v>115</v>
      </c>
      <c r="CD123" s="10" t="s">
        <v>216</v>
      </c>
      <c r="CE123" s="10" t="s">
        <v>227</v>
      </c>
      <c r="CF123" s="10" t="s">
        <v>329</v>
      </c>
      <c r="CG123" s="10" t="s">
        <v>215</v>
      </c>
      <c r="CH123" s="10" t="s">
        <v>216</v>
      </c>
      <c r="CI123" s="10" t="s">
        <v>65</v>
      </c>
      <c r="CK123" s="12" t="s">
        <v>73</v>
      </c>
      <c r="CL123" s="12" t="s">
        <v>65</v>
      </c>
      <c r="CM123" s="12"/>
      <c r="CN123" s="10" t="s">
        <v>65</v>
      </c>
      <c r="CO123" s="12"/>
      <c r="CP123" s="10" t="s">
        <v>65</v>
      </c>
      <c r="CQ123" s="10" t="s">
        <v>204</v>
      </c>
      <c r="CS123" s="10" t="s">
        <v>65</v>
      </c>
      <c r="CT123" s="10" t="s">
        <v>142</v>
      </c>
      <c r="CZ123" s="12"/>
      <c r="DB123" s="12"/>
      <c r="DH123" s="61"/>
    </row>
    <row r="124" spans="1:112" s="10" customFormat="1">
      <c r="A124" s="9">
        <v>123</v>
      </c>
      <c r="B124" s="9"/>
      <c r="C124" s="10">
        <v>12</v>
      </c>
      <c r="F124" s="10">
        <v>0</v>
      </c>
      <c r="G124" s="10">
        <v>0</v>
      </c>
      <c r="H124" s="10">
        <v>0</v>
      </c>
      <c r="I124" s="9">
        <f t="shared" si="3"/>
        <v>0</v>
      </c>
      <c r="J124" s="9">
        <f t="shared" si="4"/>
        <v>0</v>
      </c>
      <c r="K124" s="9">
        <f t="shared" si="5"/>
        <v>0</v>
      </c>
      <c r="L124" s="101">
        <v>0</v>
      </c>
      <c r="M124" s="101">
        <v>0</v>
      </c>
      <c r="P124" s="78">
        <v>0</v>
      </c>
      <c r="Q124" s="113"/>
      <c r="R124" s="24">
        <v>0</v>
      </c>
      <c r="S124" s="9"/>
      <c r="T124" s="21">
        <v>0</v>
      </c>
      <c r="U124" s="114"/>
      <c r="V124" s="10" t="s">
        <v>276</v>
      </c>
      <c r="W124" s="101" t="s">
        <v>65</v>
      </c>
      <c r="Z124" s="28"/>
      <c r="AB124" s="9"/>
      <c r="AD124" s="9"/>
      <c r="AH124" s="10" t="s">
        <v>323</v>
      </c>
      <c r="AT124" s="10" t="s">
        <v>66</v>
      </c>
      <c r="BY124" s="10" t="s">
        <v>110</v>
      </c>
      <c r="BZ124" s="10" t="s">
        <v>92</v>
      </c>
      <c r="CC124" s="10" t="s">
        <v>216</v>
      </c>
      <c r="CD124" s="10" t="s">
        <v>216</v>
      </c>
      <c r="CE124" s="10" t="s">
        <v>216</v>
      </c>
      <c r="CF124" s="10" t="s">
        <v>216</v>
      </c>
      <c r="CG124" s="10" t="s">
        <v>216</v>
      </c>
      <c r="CH124" s="10" t="s">
        <v>216</v>
      </c>
      <c r="CI124" s="10" t="s">
        <v>65</v>
      </c>
      <c r="CK124" s="12" t="s">
        <v>65</v>
      </c>
      <c r="CL124" s="12" t="s">
        <v>65</v>
      </c>
      <c r="CN124" s="10" t="s">
        <v>65</v>
      </c>
      <c r="CP124" s="10" t="s">
        <v>65</v>
      </c>
      <c r="CQ124" s="10" t="s">
        <v>204</v>
      </c>
      <c r="CS124" s="10" t="s">
        <v>65</v>
      </c>
      <c r="CT124" s="10" t="s">
        <v>142</v>
      </c>
      <c r="CZ124" s="12"/>
      <c r="DB124" s="12"/>
      <c r="DH124" s="61"/>
    </row>
    <row r="125" spans="1:112" s="10" customFormat="1" ht="56.25">
      <c r="A125" s="9">
        <v>124</v>
      </c>
      <c r="B125" s="9"/>
      <c r="C125" s="10">
        <v>46</v>
      </c>
      <c r="F125" s="10">
        <v>0</v>
      </c>
      <c r="G125" s="10">
        <v>0</v>
      </c>
      <c r="H125" s="10">
        <v>0</v>
      </c>
      <c r="I125" s="9">
        <f t="shared" si="3"/>
        <v>0</v>
      </c>
      <c r="J125" s="9">
        <f t="shared" si="4"/>
        <v>0</v>
      </c>
      <c r="K125" s="9">
        <f t="shared" si="5"/>
        <v>0</v>
      </c>
      <c r="L125" s="101">
        <v>0</v>
      </c>
      <c r="M125" s="101">
        <v>0</v>
      </c>
      <c r="P125" s="78">
        <v>0</v>
      </c>
      <c r="Q125" s="113"/>
      <c r="R125" s="24">
        <v>0</v>
      </c>
      <c r="S125" s="9"/>
      <c r="T125" s="21">
        <v>0</v>
      </c>
      <c r="U125" s="114"/>
      <c r="V125" s="10" t="s">
        <v>276</v>
      </c>
      <c r="W125" s="101" t="s">
        <v>65</v>
      </c>
      <c r="Z125" s="28"/>
      <c r="AB125" s="9"/>
      <c r="AD125" s="9"/>
      <c r="AH125" s="10" t="s">
        <v>323</v>
      </c>
      <c r="BQ125" s="10" t="s">
        <v>66</v>
      </c>
      <c r="BR125" s="10" t="s">
        <v>66</v>
      </c>
      <c r="BS125" s="10" t="s">
        <v>67</v>
      </c>
      <c r="BT125" s="10" t="s">
        <v>72</v>
      </c>
      <c r="BY125" s="12" t="s">
        <v>347</v>
      </c>
      <c r="BZ125" s="10" t="s">
        <v>300</v>
      </c>
      <c r="CC125" s="10" t="s">
        <v>219</v>
      </c>
      <c r="CD125" s="10" t="s">
        <v>219</v>
      </c>
      <c r="CE125" s="10" t="s">
        <v>227</v>
      </c>
      <c r="CF125" s="10" t="s">
        <v>329</v>
      </c>
      <c r="CG125" s="10" t="s">
        <v>219</v>
      </c>
      <c r="CH125" s="10" t="s">
        <v>216</v>
      </c>
      <c r="CI125" s="10" t="s">
        <v>65</v>
      </c>
      <c r="CK125" s="12" t="s">
        <v>65</v>
      </c>
      <c r="CL125" s="12" t="s">
        <v>73</v>
      </c>
      <c r="CM125" s="12"/>
      <c r="CN125" s="10" t="s">
        <v>65</v>
      </c>
      <c r="CO125" s="12"/>
      <c r="CP125" s="10" t="s">
        <v>73</v>
      </c>
      <c r="CQ125" s="10" t="s">
        <v>204</v>
      </c>
      <c r="CS125" s="10" t="s">
        <v>65</v>
      </c>
      <c r="CT125" s="10" t="s">
        <v>142</v>
      </c>
      <c r="CZ125" s="12"/>
      <c r="DB125" s="12"/>
      <c r="DH125" s="61"/>
    </row>
    <row r="126" spans="1:112" s="10" customFormat="1">
      <c r="A126" s="9">
        <v>125</v>
      </c>
      <c r="B126" s="9"/>
      <c r="C126" s="10">
        <v>4</v>
      </c>
      <c r="F126" s="10">
        <v>0</v>
      </c>
      <c r="G126" s="10">
        <v>0</v>
      </c>
      <c r="H126" s="10">
        <v>0</v>
      </c>
      <c r="I126" s="9">
        <f t="shared" si="3"/>
        <v>0</v>
      </c>
      <c r="J126" s="9">
        <f t="shared" si="4"/>
        <v>0</v>
      </c>
      <c r="K126" s="9">
        <f t="shared" si="5"/>
        <v>0</v>
      </c>
      <c r="L126" s="101">
        <v>0</v>
      </c>
      <c r="M126" s="101">
        <v>0</v>
      </c>
      <c r="P126" s="78">
        <v>0</v>
      </c>
      <c r="Q126" s="113"/>
      <c r="R126" s="24">
        <v>0</v>
      </c>
      <c r="S126" s="9"/>
      <c r="T126" s="21">
        <v>0</v>
      </c>
      <c r="U126" s="114"/>
      <c r="V126" s="10" t="s">
        <v>276</v>
      </c>
      <c r="W126" s="101" t="s">
        <v>65</v>
      </c>
      <c r="Z126" s="11"/>
      <c r="AB126" s="9"/>
      <c r="AD126" s="11"/>
      <c r="AH126" s="10" t="s">
        <v>323</v>
      </c>
      <c r="BQ126" s="10" t="s">
        <v>66</v>
      </c>
      <c r="BR126" s="10" t="s">
        <v>70</v>
      </c>
      <c r="BS126" s="10" t="s">
        <v>72</v>
      </c>
      <c r="CC126" s="10" t="s">
        <v>216</v>
      </c>
      <c r="CD126" s="10" t="s">
        <v>218</v>
      </c>
      <c r="CE126" s="10" t="s">
        <v>227</v>
      </c>
      <c r="CF126" s="10" t="s">
        <v>329</v>
      </c>
      <c r="CG126" s="10" t="s">
        <v>215</v>
      </c>
      <c r="CH126" s="10" t="s">
        <v>216</v>
      </c>
      <c r="CI126" s="10" t="s">
        <v>65</v>
      </c>
      <c r="CK126" s="12" t="s">
        <v>73</v>
      </c>
      <c r="CL126" s="12" t="s">
        <v>65</v>
      </c>
      <c r="CM126" s="12"/>
      <c r="CN126" s="10" t="s">
        <v>65</v>
      </c>
      <c r="CO126" s="12"/>
      <c r="CP126" s="10" t="s">
        <v>65</v>
      </c>
      <c r="CQ126" s="10" t="s">
        <v>204</v>
      </c>
      <c r="CS126" s="10" t="s">
        <v>65</v>
      </c>
      <c r="CT126" s="10" t="s">
        <v>144</v>
      </c>
      <c r="CZ126" s="12"/>
      <c r="DB126" s="12"/>
      <c r="DH126" s="61"/>
    </row>
    <row r="127" spans="1:112" s="10" customFormat="1">
      <c r="A127" s="9">
        <v>126</v>
      </c>
      <c r="B127" s="9"/>
      <c r="F127" s="10">
        <v>0</v>
      </c>
      <c r="G127" s="10">
        <v>0</v>
      </c>
      <c r="H127" s="10">
        <v>0</v>
      </c>
      <c r="I127" s="9">
        <f t="shared" si="3"/>
        <v>0</v>
      </c>
      <c r="J127" s="9">
        <f t="shared" si="4"/>
        <v>0</v>
      </c>
      <c r="K127" s="9">
        <f t="shared" si="5"/>
        <v>0</v>
      </c>
      <c r="L127" s="101">
        <v>0</v>
      </c>
      <c r="M127" s="101">
        <v>0</v>
      </c>
      <c r="P127" s="78">
        <v>0</v>
      </c>
      <c r="Q127" s="113"/>
      <c r="R127" s="24">
        <v>0</v>
      </c>
      <c r="S127" s="9"/>
      <c r="T127" s="21">
        <v>0</v>
      </c>
      <c r="U127" s="114"/>
      <c r="V127" s="10" t="s">
        <v>276</v>
      </c>
      <c r="Z127" s="28"/>
      <c r="AB127" s="9"/>
      <c r="AD127" s="9"/>
      <c r="BI127" s="10" t="s">
        <v>69</v>
      </c>
      <c r="BK127" s="10" t="s">
        <v>69</v>
      </c>
      <c r="BQ127" s="10" t="s">
        <v>66</v>
      </c>
      <c r="BR127" s="10" t="s">
        <v>70</v>
      </c>
      <c r="BS127" s="10" t="s">
        <v>66</v>
      </c>
      <c r="BT127" s="10" t="s">
        <v>67</v>
      </c>
      <c r="BY127" s="10" t="s">
        <v>130</v>
      </c>
      <c r="CC127" s="10" t="s">
        <v>217</v>
      </c>
      <c r="CD127" s="10" t="s">
        <v>227</v>
      </c>
      <c r="CE127" s="10" t="s">
        <v>227</v>
      </c>
      <c r="CF127" s="10" t="s">
        <v>329</v>
      </c>
      <c r="CG127" s="10" t="s">
        <v>215</v>
      </c>
      <c r="CH127" s="10" t="s">
        <v>218</v>
      </c>
      <c r="CI127" s="10" t="s">
        <v>218</v>
      </c>
      <c r="CK127" s="12" t="s">
        <v>65</v>
      </c>
      <c r="CL127" s="12" t="s">
        <v>65</v>
      </c>
      <c r="CM127" s="12"/>
      <c r="CN127" s="10" t="s">
        <v>65</v>
      </c>
      <c r="CO127" s="12"/>
      <c r="CP127" s="10" t="s">
        <v>65</v>
      </c>
      <c r="CQ127" s="10" t="s">
        <v>204</v>
      </c>
      <c r="CS127" s="10" t="s">
        <v>65</v>
      </c>
      <c r="CT127" s="10" t="s">
        <v>142</v>
      </c>
      <c r="CZ127" s="12"/>
      <c r="DB127" s="12"/>
      <c r="DH127" s="61"/>
    </row>
    <row r="128" spans="1:112" s="10" customFormat="1">
      <c r="A128" s="9">
        <v>127</v>
      </c>
      <c r="B128" s="9"/>
      <c r="C128" s="10">
        <v>24</v>
      </c>
      <c r="F128" s="10">
        <v>0</v>
      </c>
      <c r="G128" s="10">
        <v>0</v>
      </c>
      <c r="H128" s="10">
        <v>0</v>
      </c>
      <c r="I128" s="9">
        <f t="shared" si="3"/>
        <v>0</v>
      </c>
      <c r="J128" s="9">
        <f t="shared" si="4"/>
        <v>0</v>
      </c>
      <c r="K128" s="9">
        <f t="shared" si="5"/>
        <v>0</v>
      </c>
      <c r="L128" s="101">
        <v>0</v>
      </c>
      <c r="M128" s="101">
        <v>0</v>
      </c>
      <c r="O128" s="9"/>
      <c r="P128" s="82">
        <v>0</v>
      </c>
      <c r="Q128" s="114"/>
      <c r="R128" s="21">
        <v>0</v>
      </c>
      <c r="S128" s="101"/>
      <c r="T128" s="24">
        <v>0</v>
      </c>
      <c r="U128" s="113"/>
      <c r="V128" s="10" t="s">
        <v>276</v>
      </c>
      <c r="W128" s="10" t="s">
        <v>65</v>
      </c>
      <c r="X128" s="9"/>
      <c r="Z128" s="9"/>
      <c r="AH128" s="10" t="s">
        <v>323</v>
      </c>
      <c r="BQ128" s="10" t="s">
        <v>66</v>
      </c>
      <c r="BR128" s="10" t="s">
        <v>70</v>
      </c>
      <c r="BY128" s="10" t="s">
        <v>348</v>
      </c>
      <c r="BZ128" s="10" t="s">
        <v>300</v>
      </c>
      <c r="CC128" s="10" t="s">
        <v>217</v>
      </c>
      <c r="CD128" s="10" t="s">
        <v>217</v>
      </c>
      <c r="CE128" s="10" t="s">
        <v>227</v>
      </c>
      <c r="CF128" s="10" t="s">
        <v>329</v>
      </c>
      <c r="CG128" s="10" t="s">
        <v>218</v>
      </c>
      <c r="CH128" s="10" t="s">
        <v>216</v>
      </c>
      <c r="CI128" s="10" t="s">
        <v>65</v>
      </c>
      <c r="CJ128" s="12"/>
      <c r="CK128" s="12" t="s">
        <v>65</v>
      </c>
      <c r="CL128" s="10" t="s">
        <v>144</v>
      </c>
      <c r="CN128" s="10" t="s">
        <v>65</v>
      </c>
      <c r="CP128" s="10" t="s">
        <v>144</v>
      </c>
      <c r="CQ128" s="10" t="s">
        <v>204</v>
      </c>
      <c r="CS128" s="10" t="s">
        <v>144</v>
      </c>
      <c r="CT128" s="10" t="s">
        <v>142</v>
      </c>
      <c r="CV128" s="12"/>
      <c r="CX128" s="12"/>
      <c r="DH128" s="61"/>
    </row>
    <row r="129" spans="1:112" s="10" customFormat="1">
      <c r="A129" s="9">
        <v>128</v>
      </c>
      <c r="B129" s="9"/>
      <c r="C129" s="10">
        <v>24</v>
      </c>
      <c r="F129" s="10">
        <v>0</v>
      </c>
      <c r="G129" s="10">
        <v>0</v>
      </c>
      <c r="H129" s="10">
        <v>0</v>
      </c>
      <c r="I129" s="9">
        <f t="shared" si="3"/>
        <v>0</v>
      </c>
      <c r="J129" s="9">
        <f t="shared" si="4"/>
        <v>0</v>
      </c>
      <c r="K129" s="9">
        <f t="shared" si="5"/>
        <v>0</v>
      </c>
      <c r="L129" s="101">
        <v>0</v>
      </c>
      <c r="M129" s="101">
        <v>0</v>
      </c>
      <c r="P129" s="79">
        <v>0.14285714285714285</v>
      </c>
      <c r="Q129" s="113">
        <v>10</v>
      </c>
      <c r="R129" s="5">
        <v>0</v>
      </c>
      <c r="T129" s="5">
        <v>0</v>
      </c>
      <c r="U129" s="113"/>
      <c r="V129" s="10" t="s">
        <v>276</v>
      </c>
      <c r="W129" s="10" t="s">
        <v>65</v>
      </c>
      <c r="X129" s="10" t="s">
        <v>70</v>
      </c>
      <c r="AE129" s="10" t="s">
        <v>356</v>
      </c>
      <c r="AF129" s="10" t="s">
        <v>359</v>
      </c>
      <c r="AH129" s="10" t="s">
        <v>323</v>
      </c>
      <c r="BQ129" s="10" t="s">
        <v>66</v>
      </c>
      <c r="BR129" s="10" t="s">
        <v>70</v>
      </c>
      <c r="BY129" s="12"/>
      <c r="BZ129" s="10" t="s">
        <v>103</v>
      </c>
      <c r="CC129" s="10" t="s">
        <v>216</v>
      </c>
      <c r="CD129" s="10" t="s">
        <v>216</v>
      </c>
      <c r="CE129" s="10" t="s">
        <v>227</v>
      </c>
      <c r="CF129" s="10" t="s">
        <v>329</v>
      </c>
      <c r="CG129" s="10" t="s">
        <v>215</v>
      </c>
      <c r="CH129" s="10" t="s">
        <v>216</v>
      </c>
      <c r="CI129" s="10" t="s">
        <v>65</v>
      </c>
      <c r="CK129" s="10" t="s">
        <v>65</v>
      </c>
      <c r="CN129" s="10" t="s">
        <v>65</v>
      </c>
      <c r="CP129" s="10" t="s">
        <v>65</v>
      </c>
      <c r="CQ129" s="10" t="s">
        <v>204</v>
      </c>
      <c r="CS129" s="10" t="s">
        <v>65</v>
      </c>
      <c r="CT129" s="10" t="s">
        <v>144</v>
      </c>
      <c r="CU129" s="12"/>
      <c r="CV129" s="10" t="s">
        <v>73</v>
      </c>
      <c r="CW129" s="10" t="s">
        <v>172</v>
      </c>
      <c r="DH129" s="61"/>
    </row>
    <row r="130" spans="1:112" s="10" customFormat="1">
      <c r="A130" s="9">
        <v>129</v>
      </c>
      <c r="B130" s="9"/>
      <c r="F130" s="10">
        <v>0</v>
      </c>
      <c r="G130" s="10">
        <v>0</v>
      </c>
      <c r="H130" s="10">
        <v>0</v>
      </c>
      <c r="I130" s="9">
        <f t="shared" ref="I130:I176" si="6">F130</f>
        <v>0</v>
      </c>
      <c r="J130" s="9">
        <f t="shared" ref="J130:J176" si="7">G130+H130</f>
        <v>0</v>
      </c>
      <c r="K130" s="9">
        <f t="shared" ref="K130:K176" si="8">I130+J130</f>
        <v>0</v>
      </c>
      <c r="L130" s="101">
        <v>0</v>
      </c>
      <c r="M130" s="101">
        <v>0</v>
      </c>
      <c r="P130" s="79">
        <v>0</v>
      </c>
      <c r="Q130" s="113"/>
      <c r="R130" s="21">
        <v>0</v>
      </c>
      <c r="T130" s="21">
        <v>0</v>
      </c>
      <c r="U130" s="113"/>
      <c r="V130" s="10" t="s">
        <v>276</v>
      </c>
      <c r="W130" s="10" t="s">
        <v>65</v>
      </c>
      <c r="AE130" s="10" t="s">
        <v>355</v>
      </c>
      <c r="AF130" s="10" t="s">
        <v>357</v>
      </c>
      <c r="AH130" s="10" t="s">
        <v>323</v>
      </c>
      <c r="BQ130" s="10" t="s">
        <v>66</v>
      </c>
      <c r="BY130" s="12"/>
      <c r="BZ130" s="10" t="s">
        <v>241</v>
      </c>
      <c r="CA130" s="10" t="s">
        <v>241</v>
      </c>
      <c r="CC130" s="10" t="s">
        <v>217</v>
      </c>
      <c r="CD130" s="10" t="s">
        <v>227</v>
      </c>
      <c r="CE130" s="10" t="s">
        <v>227</v>
      </c>
      <c r="CF130" s="10" t="s">
        <v>329</v>
      </c>
      <c r="CG130" s="10" t="s">
        <v>217</v>
      </c>
      <c r="CH130" s="10" t="s">
        <v>216</v>
      </c>
      <c r="CI130" s="10" t="s">
        <v>65</v>
      </c>
      <c r="CK130" s="10" t="s">
        <v>65</v>
      </c>
      <c r="CL130" s="10" t="s">
        <v>144</v>
      </c>
      <c r="CN130" s="10" t="s">
        <v>65</v>
      </c>
      <c r="CP130" s="10" t="s">
        <v>65</v>
      </c>
      <c r="CQ130" s="10" t="s">
        <v>204</v>
      </c>
      <c r="CS130" s="10" t="s">
        <v>65</v>
      </c>
      <c r="CT130" s="10" t="s">
        <v>142</v>
      </c>
      <c r="CU130" s="12"/>
      <c r="CV130" s="10" t="s">
        <v>65</v>
      </c>
      <c r="DH130" s="61"/>
    </row>
    <row r="131" spans="1:112" s="10" customFormat="1" ht="56.25">
      <c r="A131" s="9">
        <v>130</v>
      </c>
      <c r="B131" s="9"/>
      <c r="C131" s="10">
        <v>14</v>
      </c>
      <c r="F131" s="10">
        <v>0</v>
      </c>
      <c r="G131" s="10">
        <v>480</v>
      </c>
      <c r="H131" s="10">
        <v>0</v>
      </c>
      <c r="I131" s="9">
        <f t="shared" si="6"/>
        <v>0</v>
      </c>
      <c r="J131" s="9">
        <f t="shared" si="7"/>
        <v>480</v>
      </c>
      <c r="K131" s="9">
        <f t="shared" si="8"/>
        <v>480</v>
      </c>
      <c r="L131" s="101">
        <v>0</v>
      </c>
      <c r="M131" s="101">
        <v>28.235294117647058</v>
      </c>
      <c r="P131" s="78">
        <v>0</v>
      </c>
      <c r="Q131" s="113"/>
      <c r="R131" s="24">
        <v>0</v>
      </c>
      <c r="S131" s="9"/>
      <c r="T131" s="21">
        <v>0</v>
      </c>
      <c r="U131" s="114"/>
      <c r="V131" s="10" t="s">
        <v>276</v>
      </c>
      <c r="W131" s="101" t="s">
        <v>65</v>
      </c>
      <c r="X131" s="10" t="s">
        <v>71</v>
      </c>
      <c r="Z131" s="11"/>
      <c r="AB131" s="9"/>
      <c r="AD131" s="9" t="s">
        <v>104</v>
      </c>
      <c r="AH131" s="10" t="s">
        <v>323</v>
      </c>
      <c r="BQ131" s="10" t="s">
        <v>66</v>
      </c>
      <c r="BR131" s="10" t="s">
        <v>70</v>
      </c>
      <c r="BS131" s="10" t="s">
        <v>72</v>
      </c>
      <c r="BT131" s="10" t="s">
        <v>71</v>
      </c>
      <c r="BX131" s="10" t="s">
        <v>105</v>
      </c>
      <c r="BY131" s="12" t="s">
        <v>342</v>
      </c>
      <c r="BZ131" s="10" t="s">
        <v>91</v>
      </c>
      <c r="CA131" s="10" t="s">
        <v>91</v>
      </c>
      <c r="CB131" s="10" t="s">
        <v>91</v>
      </c>
      <c r="CC131" s="10" t="s">
        <v>216</v>
      </c>
      <c r="CD131" s="10" t="s">
        <v>216</v>
      </c>
      <c r="CE131" s="10" t="s">
        <v>227</v>
      </c>
      <c r="CF131" s="10" t="s">
        <v>329</v>
      </c>
      <c r="CG131" s="10" t="s">
        <v>215</v>
      </c>
      <c r="CH131" s="10" t="s">
        <v>216</v>
      </c>
      <c r="CI131" s="10" t="s">
        <v>65</v>
      </c>
      <c r="CK131" s="12" t="s">
        <v>65</v>
      </c>
      <c r="CL131" s="12" t="s">
        <v>65</v>
      </c>
      <c r="CM131" s="12"/>
      <c r="CN131" s="10" t="s">
        <v>65</v>
      </c>
      <c r="CO131" s="12"/>
      <c r="CP131" s="10" t="s">
        <v>65</v>
      </c>
      <c r="CQ131" s="10" t="s">
        <v>204</v>
      </c>
      <c r="CS131" s="10" t="s">
        <v>65</v>
      </c>
      <c r="CT131" s="10" t="s">
        <v>143</v>
      </c>
      <c r="CZ131" s="12"/>
      <c r="DB131" s="12"/>
      <c r="DH131" s="61"/>
    </row>
    <row r="132" spans="1:112" s="10" customFormat="1">
      <c r="A132" s="9">
        <v>131</v>
      </c>
      <c r="B132" s="9"/>
      <c r="F132" s="10">
        <v>0</v>
      </c>
      <c r="G132" s="10">
        <v>0</v>
      </c>
      <c r="H132" s="10">
        <v>162.5</v>
      </c>
      <c r="I132" s="9">
        <f t="shared" si="6"/>
        <v>0</v>
      </c>
      <c r="J132" s="9">
        <f t="shared" si="7"/>
        <v>162.5</v>
      </c>
      <c r="K132" s="9">
        <f t="shared" si="8"/>
        <v>162.5</v>
      </c>
      <c r="L132" s="101">
        <v>0</v>
      </c>
      <c r="M132" s="101">
        <v>9.5588235294117645</v>
      </c>
      <c r="P132" s="78">
        <v>0</v>
      </c>
      <c r="Q132" s="113"/>
      <c r="R132" s="24">
        <v>0</v>
      </c>
      <c r="S132" s="9"/>
      <c r="T132" s="21">
        <v>0</v>
      </c>
      <c r="U132" s="114"/>
      <c r="V132" s="10" t="s">
        <v>276</v>
      </c>
      <c r="W132" s="101" t="s">
        <v>65</v>
      </c>
      <c r="Z132" s="11"/>
      <c r="AB132" s="9"/>
      <c r="AD132" s="9"/>
      <c r="AE132" s="10" t="s">
        <v>356</v>
      </c>
      <c r="AF132" s="10" t="s">
        <v>359</v>
      </c>
      <c r="AH132" s="10" t="s">
        <v>323</v>
      </c>
      <c r="BQ132" s="10" t="s">
        <v>66</v>
      </c>
      <c r="BR132" s="10" t="s">
        <v>70</v>
      </c>
      <c r="BS132" s="10" t="s">
        <v>67</v>
      </c>
      <c r="BY132" s="10" t="s">
        <v>103</v>
      </c>
      <c r="BZ132" s="10" t="s">
        <v>91</v>
      </c>
      <c r="CC132" s="10" t="s">
        <v>217</v>
      </c>
      <c r="CD132" s="10" t="s">
        <v>227</v>
      </c>
      <c r="CE132" s="10" t="s">
        <v>227</v>
      </c>
      <c r="CF132" s="10" t="s">
        <v>329</v>
      </c>
      <c r="CG132" s="10" t="s">
        <v>215</v>
      </c>
      <c r="CH132" s="10" t="s">
        <v>216</v>
      </c>
      <c r="CI132" s="10" t="s">
        <v>65</v>
      </c>
      <c r="CK132" s="12" t="s">
        <v>65</v>
      </c>
      <c r="CL132" s="12" t="s">
        <v>65</v>
      </c>
      <c r="CM132" s="12"/>
      <c r="CN132" s="10" t="s">
        <v>65</v>
      </c>
      <c r="CO132" s="12"/>
      <c r="CP132" s="10" t="s">
        <v>65</v>
      </c>
      <c r="CQ132" s="10" t="s">
        <v>204</v>
      </c>
      <c r="CS132" s="10" t="s">
        <v>65</v>
      </c>
      <c r="CT132" s="10" t="s">
        <v>142</v>
      </c>
      <c r="CZ132" s="12"/>
      <c r="DB132" s="12"/>
      <c r="DH132" s="61"/>
    </row>
    <row r="133" spans="1:112" s="10" customFormat="1">
      <c r="A133" s="9">
        <v>132</v>
      </c>
      <c r="B133" s="9"/>
      <c r="F133" s="10">
        <v>0</v>
      </c>
      <c r="G133" s="10">
        <v>0</v>
      </c>
      <c r="H133" s="10">
        <v>0</v>
      </c>
      <c r="I133" s="9">
        <f t="shared" si="6"/>
        <v>0</v>
      </c>
      <c r="J133" s="9">
        <f t="shared" si="7"/>
        <v>0</v>
      </c>
      <c r="K133" s="9">
        <f t="shared" si="8"/>
        <v>0</v>
      </c>
      <c r="L133" s="101">
        <v>0</v>
      </c>
      <c r="M133" s="101">
        <v>0</v>
      </c>
      <c r="P133" s="78">
        <v>0</v>
      </c>
      <c r="Q133" s="113"/>
      <c r="R133" s="24">
        <v>0</v>
      </c>
      <c r="S133" s="9"/>
      <c r="T133" s="21">
        <v>0</v>
      </c>
      <c r="U133" s="114"/>
      <c r="V133" s="101"/>
      <c r="W133" s="101"/>
      <c r="Z133" s="11"/>
      <c r="AB133" s="9"/>
      <c r="AD133" s="9"/>
      <c r="AH133" s="10" t="s">
        <v>323</v>
      </c>
      <c r="BQ133" s="10" t="s">
        <v>70</v>
      </c>
      <c r="CD133" s="10" t="s">
        <v>227</v>
      </c>
      <c r="CE133" s="10" t="s">
        <v>227</v>
      </c>
      <c r="CF133" s="10" t="s">
        <v>329</v>
      </c>
      <c r="CG133" s="10" t="s">
        <v>215</v>
      </c>
      <c r="CH133" s="10" t="s">
        <v>218</v>
      </c>
      <c r="CI133" s="10" t="s">
        <v>218</v>
      </c>
      <c r="CK133" s="12" t="s">
        <v>144</v>
      </c>
      <c r="CL133" s="12" t="s">
        <v>73</v>
      </c>
      <c r="CM133" s="12"/>
      <c r="CN133" s="10" t="s">
        <v>65</v>
      </c>
      <c r="CO133" s="12"/>
      <c r="CP133" s="10" t="s">
        <v>73</v>
      </c>
      <c r="CQ133" s="10" t="s">
        <v>205</v>
      </c>
      <c r="CS133" s="10" t="s">
        <v>65</v>
      </c>
      <c r="CT133" s="10" t="s">
        <v>142</v>
      </c>
      <c r="CZ133" s="12"/>
      <c r="DB133" s="12"/>
      <c r="DH133" s="61"/>
    </row>
    <row r="134" spans="1:112" s="10" customFormat="1">
      <c r="A134" s="9">
        <v>133</v>
      </c>
      <c r="B134" s="9"/>
      <c r="C134" s="9"/>
      <c r="D134" s="31"/>
      <c r="E134" s="9"/>
      <c r="F134" s="9">
        <v>0</v>
      </c>
      <c r="G134" s="9">
        <v>0</v>
      </c>
      <c r="H134" s="9">
        <v>0</v>
      </c>
      <c r="I134" s="9">
        <f t="shared" si="6"/>
        <v>0</v>
      </c>
      <c r="J134" s="9">
        <f t="shared" si="7"/>
        <v>0</v>
      </c>
      <c r="K134" s="9">
        <f t="shared" si="8"/>
        <v>0</v>
      </c>
      <c r="L134" s="101">
        <v>0</v>
      </c>
      <c r="M134" s="101">
        <v>0</v>
      </c>
      <c r="N134" s="9"/>
      <c r="O134" s="9"/>
      <c r="P134" s="82">
        <v>0</v>
      </c>
      <c r="Q134" s="114"/>
      <c r="R134" s="21">
        <v>0</v>
      </c>
      <c r="S134" s="9"/>
      <c r="T134" s="21">
        <v>0</v>
      </c>
      <c r="U134" s="114"/>
      <c r="V134" s="101"/>
      <c r="W134" s="101"/>
      <c r="X134" s="9"/>
      <c r="Y134" s="9"/>
      <c r="Z134" s="9"/>
      <c r="AA134" s="9"/>
      <c r="AB134" s="9"/>
      <c r="AC134" s="9"/>
      <c r="AD134" s="9"/>
      <c r="AE134" s="9"/>
      <c r="AF134" s="9"/>
      <c r="AG134" s="9"/>
      <c r="AH134" s="9"/>
      <c r="AI134" s="9"/>
      <c r="AJ134" s="9"/>
      <c r="AK134" s="9"/>
      <c r="AL134" s="9"/>
      <c r="AM134" s="9"/>
      <c r="AN134" s="9"/>
      <c r="AO134" s="9"/>
      <c r="AP134" s="9"/>
      <c r="AQ134" s="9"/>
      <c r="AR134" s="9"/>
      <c r="AS134" s="9"/>
      <c r="AT134" s="9"/>
      <c r="AU134" s="9"/>
      <c r="AV134" s="9"/>
      <c r="AW134" s="9"/>
      <c r="AX134" s="9"/>
      <c r="AY134" s="9"/>
      <c r="AZ134" s="9"/>
      <c r="BA134" s="9"/>
      <c r="BB134" s="9"/>
      <c r="BC134" s="9"/>
      <c r="BE134" s="9"/>
      <c r="BF134" s="9"/>
      <c r="BG134" s="9"/>
      <c r="BH134" s="9"/>
      <c r="BI134" s="9"/>
      <c r="BJ134" s="9"/>
      <c r="BK134" s="9"/>
      <c r="BL134" s="9"/>
      <c r="BM134" s="9"/>
      <c r="BN134" s="9"/>
      <c r="BO134" s="9"/>
      <c r="BP134" s="9"/>
      <c r="BQ134" s="9"/>
      <c r="BR134" s="9"/>
      <c r="BS134" s="9"/>
      <c r="BT134" s="9"/>
      <c r="BU134" s="9"/>
      <c r="BV134" s="9"/>
      <c r="BW134" s="9"/>
      <c r="BX134" s="9"/>
      <c r="BY134" s="9"/>
      <c r="BZ134" s="9"/>
      <c r="CA134" s="9"/>
      <c r="CB134" s="9"/>
      <c r="CC134" s="9"/>
      <c r="CD134" s="9"/>
      <c r="CE134" s="9"/>
      <c r="CF134" s="9"/>
      <c r="CG134" s="9"/>
      <c r="CH134" s="9"/>
      <c r="CI134" s="9"/>
      <c r="CJ134" s="9"/>
      <c r="CK134" s="22"/>
      <c r="CL134" s="22"/>
      <c r="CM134" s="22"/>
      <c r="CN134" s="22"/>
      <c r="CO134" s="22"/>
      <c r="CP134" s="9"/>
      <c r="CQ134" s="9"/>
      <c r="CR134" s="9"/>
      <c r="CS134" s="9"/>
      <c r="CT134" s="9"/>
      <c r="CU134" s="9"/>
      <c r="CV134" s="9"/>
      <c r="CW134" s="9"/>
      <c r="CX134" s="9"/>
      <c r="CY134" s="9"/>
      <c r="CZ134" s="22"/>
      <c r="DA134" s="9"/>
      <c r="DB134" s="22"/>
      <c r="DC134" s="9"/>
      <c r="DD134" s="9"/>
      <c r="DE134" s="9"/>
      <c r="DF134" s="9"/>
      <c r="DG134" s="9"/>
      <c r="DH134" s="61"/>
    </row>
    <row r="135" spans="1:112" s="10" customFormat="1">
      <c r="A135" s="9">
        <v>134</v>
      </c>
      <c r="B135" s="9"/>
      <c r="F135" s="10">
        <v>0</v>
      </c>
      <c r="G135" s="10">
        <v>0</v>
      </c>
      <c r="H135" s="10">
        <v>0</v>
      </c>
      <c r="I135" s="9">
        <f t="shared" si="6"/>
        <v>0</v>
      </c>
      <c r="J135" s="9">
        <f t="shared" si="7"/>
        <v>0</v>
      </c>
      <c r="K135" s="9">
        <f t="shared" si="8"/>
        <v>0</v>
      </c>
      <c r="L135" s="101">
        <v>0</v>
      </c>
      <c r="M135" s="101">
        <v>0</v>
      </c>
      <c r="P135" s="79">
        <v>1</v>
      </c>
      <c r="Q135" s="113">
        <v>7</v>
      </c>
      <c r="R135" s="5">
        <v>0</v>
      </c>
      <c r="T135" s="5">
        <v>0</v>
      </c>
      <c r="U135" s="113"/>
      <c r="V135" s="10" t="s">
        <v>276</v>
      </c>
      <c r="W135" s="10" t="s">
        <v>65</v>
      </c>
      <c r="X135" s="10" t="s">
        <v>66</v>
      </c>
      <c r="AE135" s="10" t="s">
        <v>356</v>
      </c>
      <c r="AF135" s="10" t="s">
        <v>359</v>
      </c>
      <c r="AH135" s="10" t="s">
        <v>323</v>
      </c>
      <c r="BQ135" s="10" t="s">
        <v>66</v>
      </c>
      <c r="BR135" s="10" t="s">
        <v>70</v>
      </c>
      <c r="BY135" s="12"/>
      <c r="CC135" s="10" t="s">
        <v>218</v>
      </c>
      <c r="CD135" s="10" t="s">
        <v>218</v>
      </c>
      <c r="CE135" s="10" t="s">
        <v>218</v>
      </c>
      <c r="CF135" s="10" t="s">
        <v>329</v>
      </c>
      <c r="CG135" s="10" t="s">
        <v>218</v>
      </c>
      <c r="CH135" s="10" t="s">
        <v>218</v>
      </c>
      <c r="CI135" s="10" t="s">
        <v>65</v>
      </c>
      <c r="CK135" s="10" t="s">
        <v>65</v>
      </c>
      <c r="CN135" s="10" t="s">
        <v>65</v>
      </c>
      <c r="CP135" s="10" t="s">
        <v>65</v>
      </c>
      <c r="CQ135" s="10" t="s">
        <v>204</v>
      </c>
      <c r="CS135" s="10" t="s">
        <v>65</v>
      </c>
      <c r="CT135" s="10" t="s">
        <v>144</v>
      </c>
      <c r="CU135" s="12"/>
      <c r="CV135" s="10" t="s">
        <v>73</v>
      </c>
      <c r="CW135" s="10" t="s">
        <v>168</v>
      </c>
      <c r="DH135" s="61"/>
    </row>
    <row r="136" spans="1:112" s="10" customFormat="1">
      <c r="A136" s="9">
        <v>135</v>
      </c>
      <c r="B136" s="9"/>
      <c r="C136" s="10">
        <v>2</v>
      </c>
      <c r="F136" s="10">
        <v>0</v>
      </c>
      <c r="G136" s="10">
        <v>0</v>
      </c>
      <c r="H136" s="10">
        <v>0</v>
      </c>
      <c r="I136" s="9">
        <f t="shared" si="6"/>
        <v>0</v>
      </c>
      <c r="J136" s="9">
        <f t="shared" si="7"/>
        <v>0</v>
      </c>
      <c r="K136" s="9">
        <f t="shared" si="8"/>
        <v>0</v>
      </c>
      <c r="L136" s="101">
        <v>0</v>
      </c>
      <c r="M136" s="101">
        <v>0</v>
      </c>
      <c r="P136" s="78">
        <v>0.5</v>
      </c>
      <c r="Q136" s="113"/>
      <c r="R136" s="24">
        <v>0</v>
      </c>
      <c r="S136" s="9"/>
      <c r="T136" s="21">
        <v>0</v>
      </c>
      <c r="U136" s="114"/>
      <c r="V136" s="10" t="s">
        <v>276</v>
      </c>
      <c r="W136" s="101" t="s">
        <v>65</v>
      </c>
      <c r="X136" s="10" t="s">
        <v>71</v>
      </c>
      <c r="Z136" s="28"/>
      <c r="AB136" s="9"/>
      <c r="AD136" s="9" t="s">
        <v>113</v>
      </c>
      <c r="AE136" s="10" t="s">
        <v>355</v>
      </c>
      <c r="AF136" s="10" t="s">
        <v>359</v>
      </c>
      <c r="AH136" s="10" t="s">
        <v>323</v>
      </c>
      <c r="BQ136" s="10" t="s">
        <v>66</v>
      </c>
      <c r="BR136" s="10" t="s">
        <v>66</v>
      </c>
      <c r="BS136" s="10" t="s">
        <v>72</v>
      </c>
      <c r="BT136" s="10" t="s">
        <v>68</v>
      </c>
      <c r="CC136" s="10" t="s">
        <v>216</v>
      </c>
      <c r="CD136" s="10" t="s">
        <v>216</v>
      </c>
      <c r="CE136" s="10" t="s">
        <v>227</v>
      </c>
      <c r="CF136" s="10" t="s">
        <v>329</v>
      </c>
      <c r="CG136" s="10" t="s">
        <v>215</v>
      </c>
      <c r="CH136" s="10" t="s">
        <v>216</v>
      </c>
      <c r="CI136" s="10" t="s">
        <v>65</v>
      </c>
      <c r="CK136" s="12" t="s">
        <v>65</v>
      </c>
      <c r="CL136" s="12" t="s">
        <v>65</v>
      </c>
      <c r="CM136" s="12"/>
      <c r="CN136" s="10" t="s">
        <v>65</v>
      </c>
      <c r="CO136" s="12"/>
      <c r="CP136" s="10" t="s">
        <v>65</v>
      </c>
      <c r="CQ136" s="10" t="s">
        <v>204</v>
      </c>
      <c r="CS136" s="10" t="s">
        <v>65</v>
      </c>
      <c r="CT136" s="10" t="s">
        <v>142</v>
      </c>
      <c r="CZ136" s="12"/>
      <c r="DB136" s="12"/>
      <c r="DH136" s="61"/>
    </row>
    <row r="137" spans="1:112" s="10" customFormat="1">
      <c r="A137" s="9">
        <v>136</v>
      </c>
      <c r="B137" s="9"/>
      <c r="C137" s="26"/>
      <c r="D137" s="29"/>
      <c r="F137" s="26">
        <v>0</v>
      </c>
      <c r="G137" s="26">
        <v>0</v>
      </c>
      <c r="H137" s="26">
        <v>0</v>
      </c>
      <c r="I137" s="9">
        <f t="shared" si="6"/>
        <v>0</v>
      </c>
      <c r="J137" s="9">
        <f t="shared" si="7"/>
        <v>0</v>
      </c>
      <c r="K137" s="9">
        <f t="shared" si="8"/>
        <v>0</v>
      </c>
      <c r="L137" s="101">
        <v>0</v>
      </c>
      <c r="M137" s="101">
        <v>0</v>
      </c>
      <c r="N137" s="26"/>
      <c r="O137" s="26"/>
      <c r="P137" s="81">
        <v>0</v>
      </c>
      <c r="Q137" s="115"/>
      <c r="R137" s="65">
        <v>0</v>
      </c>
      <c r="S137" s="9"/>
      <c r="T137" s="21">
        <v>0</v>
      </c>
      <c r="U137" s="114"/>
      <c r="V137" s="10" t="s">
        <v>276</v>
      </c>
      <c r="W137" s="101" t="s">
        <v>65</v>
      </c>
      <c r="X137" s="26"/>
      <c r="Y137" s="26"/>
      <c r="Z137" s="28"/>
      <c r="AA137" s="26"/>
      <c r="AB137" s="9"/>
      <c r="AC137" s="26"/>
      <c r="AD137" s="9"/>
      <c r="AE137" s="26"/>
      <c r="AF137" s="26"/>
      <c r="AG137" s="26"/>
      <c r="AH137" s="10" t="s">
        <v>323</v>
      </c>
      <c r="AI137" s="26"/>
      <c r="AJ137" s="26"/>
      <c r="AK137" s="26"/>
      <c r="AL137" s="26"/>
      <c r="AM137" s="26"/>
      <c r="AN137" s="26"/>
      <c r="AO137" s="26"/>
      <c r="AP137" s="26"/>
      <c r="AQ137" s="26"/>
      <c r="AR137" s="26"/>
      <c r="AS137" s="26"/>
      <c r="AT137" s="26" t="s">
        <v>66</v>
      </c>
      <c r="AU137" s="26"/>
      <c r="AV137" s="26"/>
      <c r="AW137" s="26"/>
      <c r="AX137" s="26"/>
      <c r="AY137" s="26"/>
      <c r="AZ137" s="26"/>
      <c r="BA137" s="26"/>
      <c r="BB137" s="26"/>
      <c r="BC137" s="26"/>
      <c r="BE137" s="26"/>
      <c r="BF137" s="26"/>
      <c r="BG137" s="26"/>
      <c r="BH137" s="26"/>
      <c r="BI137" s="26"/>
      <c r="BJ137" s="26"/>
      <c r="BK137" s="26"/>
      <c r="BL137" s="26"/>
      <c r="BM137" s="26"/>
      <c r="BN137" s="26"/>
      <c r="BO137" s="26"/>
      <c r="BP137" s="26"/>
      <c r="BQ137" s="26" t="s">
        <v>66</v>
      </c>
      <c r="BR137" s="26"/>
      <c r="BS137" s="26"/>
      <c r="BT137" s="26"/>
      <c r="BU137" s="26"/>
      <c r="BV137" s="26"/>
      <c r="BW137" s="26"/>
      <c r="BX137" s="26"/>
      <c r="BY137" s="26"/>
      <c r="BZ137" s="26"/>
      <c r="CA137" s="26"/>
      <c r="CB137" s="26"/>
      <c r="CC137" s="26" t="s">
        <v>218</v>
      </c>
      <c r="CD137" s="26" t="s">
        <v>227</v>
      </c>
      <c r="CE137" s="26" t="s">
        <v>227</v>
      </c>
      <c r="CF137" s="26" t="s">
        <v>329</v>
      </c>
      <c r="CG137" s="10" t="s">
        <v>218</v>
      </c>
      <c r="CH137" s="10" t="s">
        <v>216</v>
      </c>
      <c r="CI137" s="10" t="s">
        <v>65</v>
      </c>
      <c r="CJ137" s="26"/>
      <c r="CK137" s="27" t="s">
        <v>65</v>
      </c>
      <c r="CL137" s="27" t="s">
        <v>65</v>
      </c>
      <c r="CM137" s="27"/>
      <c r="CN137" s="10" t="s">
        <v>65</v>
      </c>
      <c r="CO137" s="27"/>
      <c r="CP137" s="10" t="s">
        <v>65</v>
      </c>
      <c r="CQ137" s="10" t="s">
        <v>204</v>
      </c>
      <c r="CR137" s="26"/>
      <c r="CS137" s="10" t="s">
        <v>65</v>
      </c>
      <c r="CT137" s="10" t="s">
        <v>143</v>
      </c>
      <c r="CU137" s="26"/>
      <c r="CV137" s="26"/>
      <c r="CW137" s="26"/>
      <c r="CX137" s="26"/>
      <c r="CY137" s="26"/>
      <c r="CZ137" s="27"/>
      <c r="DA137" s="26"/>
      <c r="DB137" s="27"/>
      <c r="DC137" s="26"/>
      <c r="DD137" s="26"/>
      <c r="DE137" s="26"/>
      <c r="DF137" s="26"/>
      <c r="DG137" s="26"/>
      <c r="DH137" s="61"/>
    </row>
    <row r="138" spans="1:112" s="10" customFormat="1">
      <c r="A138" s="9">
        <v>137</v>
      </c>
      <c r="B138" s="9"/>
      <c r="F138" s="10">
        <v>0</v>
      </c>
      <c r="G138" s="10">
        <v>0</v>
      </c>
      <c r="H138" s="10">
        <v>200</v>
      </c>
      <c r="I138" s="9">
        <f t="shared" si="6"/>
        <v>0</v>
      </c>
      <c r="J138" s="9">
        <f t="shared" si="7"/>
        <v>200</v>
      </c>
      <c r="K138" s="9">
        <f t="shared" si="8"/>
        <v>200</v>
      </c>
      <c r="L138" s="101">
        <v>0</v>
      </c>
      <c r="M138" s="101">
        <v>18.181818181818183</v>
      </c>
      <c r="P138" s="78">
        <v>0</v>
      </c>
      <c r="Q138" s="113"/>
      <c r="R138" s="24">
        <v>0</v>
      </c>
      <c r="S138" s="9"/>
      <c r="T138" s="21">
        <v>0</v>
      </c>
      <c r="U138" s="114"/>
      <c r="V138" s="10" t="s">
        <v>276</v>
      </c>
      <c r="W138" s="101" t="s">
        <v>65</v>
      </c>
      <c r="Z138" s="11"/>
      <c r="AB138" s="9"/>
      <c r="AD138" s="9"/>
      <c r="AH138" s="10" t="s">
        <v>323</v>
      </c>
      <c r="BQ138" s="10" t="s">
        <v>66</v>
      </c>
      <c r="BR138" s="10" t="s">
        <v>66</v>
      </c>
      <c r="BS138" s="10" t="s">
        <v>67</v>
      </c>
      <c r="BT138" s="10" t="s">
        <v>68</v>
      </c>
      <c r="CC138" s="10" t="s">
        <v>216</v>
      </c>
      <c r="CD138" s="10" t="s">
        <v>227</v>
      </c>
      <c r="CE138" s="10" t="s">
        <v>218</v>
      </c>
      <c r="CF138" s="10" t="s">
        <v>329</v>
      </c>
      <c r="CK138" s="12"/>
      <c r="CL138" s="12"/>
      <c r="CM138" s="12"/>
      <c r="CN138" s="12"/>
      <c r="CO138" s="12"/>
      <c r="CZ138" s="12"/>
      <c r="DB138" s="12"/>
      <c r="DH138" s="61"/>
    </row>
    <row r="139" spans="1:112" s="10" customFormat="1">
      <c r="A139" s="9">
        <v>138</v>
      </c>
      <c r="B139" s="9"/>
      <c r="C139" s="10">
        <v>76</v>
      </c>
      <c r="F139" s="10">
        <v>0</v>
      </c>
      <c r="G139" s="10">
        <v>0</v>
      </c>
      <c r="H139" s="10">
        <v>0</v>
      </c>
      <c r="I139" s="9">
        <f t="shared" si="6"/>
        <v>0</v>
      </c>
      <c r="J139" s="9">
        <f t="shared" si="7"/>
        <v>0</v>
      </c>
      <c r="K139" s="9">
        <f t="shared" si="8"/>
        <v>0</v>
      </c>
      <c r="L139" s="101">
        <v>0</v>
      </c>
      <c r="M139" s="101">
        <v>0</v>
      </c>
      <c r="P139" s="79">
        <v>0</v>
      </c>
      <c r="Q139" s="113"/>
      <c r="R139" s="21">
        <v>0</v>
      </c>
      <c r="T139" s="21">
        <v>0</v>
      </c>
      <c r="U139" s="113"/>
      <c r="V139" s="10" t="s">
        <v>276</v>
      </c>
      <c r="W139" s="10" t="s">
        <v>65</v>
      </c>
      <c r="AE139" s="10" t="s">
        <v>312</v>
      </c>
      <c r="AF139" s="10" t="s">
        <v>359</v>
      </c>
      <c r="AH139" s="10" t="s">
        <v>323</v>
      </c>
      <c r="BQ139" s="10" t="s">
        <v>66</v>
      </c>
      <c r="BR139" s="10" t="s">
        <v>70</v>
      </c>
      <c r="BY139" s="12"/>
      <c r="BZ139" s="10" t="s">
        <v>254</v>
      </c>
      <c r="CA139" s="10" t="s">
        <v>1</v>
      </c>
      <c r="CB139" s="10" t="s">
        <v>1</v>
      </c>
      <c r="CC139" s="10" t="s">
        <v>217</v>
      </c>
      <c r="CD139" s="10" t="s">
        <v>217</v>
      </c>
      <c r="CE139" s="10" t="s">
        <v>227</v>
      </c>
      <c r="CF139" s="10" t="s">
        <v>329</v>
      </c>
      <c r="CG139" s="10" t="s">
        <v>215</v>
      </c>
      <c r="CH139" s="10" t="s">
        <v>216</v>
      </c>
      <c r="CI139" s="10" t="s">
        <v>65</v>
      </c>
      <c r="CK139" s="10" t="s">
        <v>73</v>
      </c>
      <c r="CL139" s="10" t="s">
        <v>65</v>
      </c>
      <c r="CN139" s="10" t="s">
        <v>65</v>
      </c>
      <c r="CP139" s="10" t="s">
        <v>65</v>
      </c>
      <c r="CQ139" s="10" t="s">
        <v>205</v>
      </c>
      <c r="CS139" s="10" t="s">
        <v>65</v>
      </c>
      <c r="CT139" s="10" t="s">
        <v>144</v>
      </c>
      <c r="CU139" s="12"/>
      <c r="CV139" s="10" t="s">
        <v>65</v>
      </c>
      <c r="DH139" s="61"/>
    </row>
    <row r="140" spans="1:112" ht="0" hidden="1" customHeight="1">
      <c r="A140" s="9">
        <v>139</v>
      </c>
      <c r="B140" s="9"/>
      <c r="C140" s="10"/>
      <c r="D140" s="10"/>
      <c r="E140" s="10"/>
      <c r="F140" s="10">
        <v>0</v>
      </c>
      <c r="G140" s="10">
        <v>0</v>
      </c>
      <c r="H140" s="10">
        <v>0</v>
      </c>
      <c r="I140" s="9">
        <f t="shared" si="6"/>
        <v>0</v>
      </c>
      <c r="J140" s="9">
        <f t="shared" si="7"/>
        <v>0</v>
      </c>
      <c r="K140" s="9">
        <f t="shared" si="8"/>
        <v>0</v>
      </c>
      <c r="L140" s="101">
        <v>0</v>
      </c>
      <c r="M140" s="101">
        <v>0</v>
      </c>
      <c r="N140" s="10"/>
      <c r="O140" s="10"/>
      <c r="P140" s="79"/>
      <c r="Q140" s="113"/>
      <c r="R140" s="5"/>
      <c r="S140" s="10"/>
      <c r="T140" s="5"/>
      <c r="U140" s="113"/>
      <c r="V140" s="10" t="s">
        <v>276</v>
      </c>
      <c r="W140" s="10" t="s">
        <v>65</v>
      </c>
      <c r="X140" s="10"/>
      <c r="Y140" s="10"/>
      <c r="Z140" s="10"/>
      <c r="AA140" s="10"/>
      <c r="AB140" s="10"/>
      <c r="AC140" s="10"/>
      <c r="AD140" s="10"/>
      <c r="AE140" s="10" t="s">
        <v>312</v>
      </c>
      <c r="AF140" s="10" t="s">
        <v>359</v>
      </c>
      <c r="AG140" s="10"/>
      <c r="AH140" s="10" t="s">
        <v>261</v>
      </c>
      <c r="AI140" s="10"/>
      <c r="AJ140" s="10"/>
      <c r="AK140" s="10"/>
      <c r="AL140" s="10"/>
      <c r="AM140" s="10"/>
      <c r="AN140" s="10"/>
      <c r="AO140" s="10"/>
      <c r="AP140" s="10"/>
      <c r="AQ140" s="10"/>
      <c r="AR140" s="10"/>
      <c r="AS140" s="10"/>
      <c r="AT140" s="10"/>
      <c r="AU140" s="10"/>
      <c r="AV140" s="10"/>
      <c r="AW140" s="10"/>
      <c r="AX140" s="10"/>
      <c r="AY140" s="10"/>
      <c r="AZ140" s="10"/>
      <c r="BA140" s="10"/>
      <c r="BB140" s="10"/>
      <c r="BC140" s="10"/>
      <c r="BD140" s="10"/>
      <c r="BE140" s="10"/>
      <c r="BF140" s="10"/>
      <c r="BG140" s="10"/>
      <c r="BH140" s="10"/>
      <c r="BI140" s="10"/>
      <c r="BJ140" s="10"/>
      <c r="BK140" s="10"/>
      <c r="BL140" s="10"/>
      <c r="BM140" s="10"/>
      <c r="BN140" s="10"/>
      <c r="BO140" s="10"/>
      <c r="BP140" s="10"/>
      <c r="BQ140" s="10" t="s">
        <v>66</v>
      </c>
      <c r="BR140" s="10"/>
      <c r="BS140" s="10"/>
      <c r="BT140" s="10"/>
      <c r="BU140" s="10"/>
      <c r="BV140" s="10"/>
      <c r="BW140" s="10"/>
      <c r="BX140" s="10" t="s">
        <v>294</v>
      </c>
      <c r="BY140" s="12"/>
      <c r="BZ140" s="10"/>
      <c r="CA140" s="10"/>
      <c r="CB140" s="10"/>
      <c r="CC140" s="10" t="s">
        <v>216</v>
      </c>
      <c r="CD140" s="10" t="s">
        <v>227</v>
      </c>
      <c r="CE140" s="10" t="s">
        <v>227</v>
      </c>
      <c r="CF140" s="10" t="s">
        <v>329</v>
      </c>
      <c r="CG140" s="10" t="s">
        <v>215</v>
      </c>
      <c r="CH140" s="10" t="s">
        <v>216</v>
      </c>
      <c r="CI140" s="10" t="s">
        <v>65</v>
      </c>
      <c r="CJ140" s="10"/>
      <c r="CK140" s="10" t="s">
        <v>65</v>
      </c>
      <c r="CL140" s="10" t="s">
        <v>65</v>
      </c>
      <c r="CM140" s="10"/>
      <c r="CN140" s="10" t="s">
        <v>65</v>
      </c>
      <c r="CO140" s="10"/>
      <c r="CP140" s="10" t="s">
        <v>65</v>
      </c>
      <c r="CQ140" s="10" t="s">
        <v>204</v>
      </c>
      <c r="CR140" s="10"/>
      <c r="CS140" s="10" t="s">
        <v>65</v>
      </c>
      <c r="CT140" s="10" t="s">
        <v>143</v>
      </c>
      <c r="CU140" s="12"/>
      <c r="CV140" s="10" t="s">
        <v>65</v>
      </c>
      <c r="CW140" s="10"/>
      <c r="CX140" s="10"/>
      <c r="CY140" s="10"/>
      <c r="CZ140" s="10"/>
      <c r="DA140" s="10"/>
      <c r="DB140" s="10"/>
      <c r="DC140" s="10"/>
      <c r="DD140" s="10"/>
      <c r="DE140" s="10"/>
      <c r="DF140" s="10"/>
      <c r="DG140" s="10"/>
      <c r="DH140" s="61"/>
    </row>
    <row r="141" spans="1:112" s="10" customFormat="1">
      <c r="A141" s="9">
        <v>140</v>
      </c>
      <c r="B141" s="9"/>
      <c r="C141" s="10">
        <v>32</v>
      </c>
      <c r="F141" s="10">
        <v>0</v>
      </c>
      <c r="G141" s="10">
        <v>0</v>
      </c>
      <c r="H141" s="10">
        <v>0</v>
      </c>
      <c r="I141" s="9">
        <f t="shared" si="6"/>
        <v>0</v>
      </c>
      <c r="J141" s="9">
        <f t="shared" si="7"/>
        <v>0</v>
      </c>
      <c r="K141" s="9">
        <f t="shared" si="8"/>
        <v>0</v>
      </c>
      <c r="L141" s="101">
        <v>0</v>
      </c>
      <c r="M141" s="101">
        <v>0</v>
      </c>
      <c r="P141" s="78">
        <v>0</v>
      </c>
      <c r="Q141" s="113"/>
      <c r="R141" s="24">
        <v>0</v>
      </c>
      <c r="S141" s="9"/>
      <c r="T141" s="21">
        <v>0</v>
      </c>
      <c r="U141" s="114"/>
      <c r="V141" s="10" t="s">
        <v>276</v>
      </c>
      <c r="W141" s="101" t="s">
        <v>65</v>
      </c>
      <c r="Z141" s="11"/>
      <c r="AB141" s="11"/>
      <c r="AD141" s="11"/>
      <c r="AH141" s="10" t="s">
        <v>323</v>
      </c>
      <c r="BQ141" s="10" t="s">
        <v>66</v>
      </c>
      <c r="BR141" s="10" t="s">
        <v>70</v>
      </c>
      <c r="BY141" s="10" t="s">
        <v>110</v>
      </c>
      <c r="BZ141" s="10" t="s">
        <v>92</v>
      </c>
      <c r="CC141" s="10" t="s">
        <v>216</v>
      </c>
      <c r="CD141" s="10" t="s">
        <v>216</v>
      </c>
      <c r="CE141" s="10" t="s">
        <v>218</v>
      </c>
      <c r="CF141" s="10" t="s">
        <v>218</v>
      </c>
      <c r="CK141" s="12"/>
      <c r="CL141" s="12"/>
      <c r="CM141" s="12"/>
      <c r="CN141" s="12"/>
      <c r="CO141" s="12"/>
      <c r="CZ141" s="12"/>
      <c r="DB141" s="12"/>
      <c r="DH141" s="61"/>
    </row>
    <row r="142" spans="1:112" s="10" customFormat="1">
      <c r="A142" s="9">
        <v>141</v>
      </c>
      <c r="B142" s="9"/>
      <c r="C142" s="10">
        <v>4</v>
      </c>
      <c r="F142" s="10">
        <v>0</v>
      </c>
      <c r="G142" s="10">
        <v>0</v>
      </c>
      <c r="H142" s="10">
        <v>0</v>
      </c>
      <c r="I142" s="9">
        <f t="shared" si="6"/>
        <v>0</v>
      </c>
      <c r="J142" s="9">
        <f t="shared" si="7"/>
        <v>0</v>
      </c>
      <c r="K142" s="9">
        <f t="shared" si="8"/>
        <v>0</v>
      </c>
      <c r="L142" s="101">
        <v>0</v>
      </c>
      <c r="M142" s="101">
        <v>0</v>
      </c>
      <c r="P142" s="78">
        <v>0</v>
      </c>
      <c r="Q142" s="113"/>
      <c r="R142" s="24">
        <v>0</v>
      </c>
      <c r="S142" s="9"/>
      <c r="T142" s="21">
        <v>0</v>
      </c>
      <c r="U142" s="114"/>
      <c r="V142" s="10" t="s">
        <v>276</v>
      </c>
      <c r="W142" s="101" t="s">
        <v>65</v>
      </c>
      <c r="Z142" s="11"/>
      <c r="AB142" s="9"/>
      <c r="AD142" s="9"/>
      <c r="AE142" s="10" t="s">
        <v>354</v>
      </c>
      <c r="AF142" s="10" t="s">
        <v>357</v>
      </c>
      <c r="AH142" s="10" t="s">
        <v>323</v>
      </c>
      <c r="BQ142" s="10" t="s">
        <v>70</v>
      </c>
      <c r="BR142" s="10" t="s">
        <v>70</v>
      </c>
      <c r="BS142" s="10" t="s">
        <v>67</v>
      </c>
      <c r="BY142" s="10" t="s">
        <v>349</v>
      </c>
      <c r="BZ142" s="10" t="s">
        <v>97</v>
      </c>
      <c r="CC142" s="10" t="s">
        <v>216</v>
      </c>
      <c r="CD142" s="10" t="s">
        <v>216</v>
      </c>
      <c r="CE142" s="10" t="s">
        <v>227</v>
      </c>
      <c r="CF142" s="10" t="s">
        <v>329</v>
      </c>
      <c r="CG142" s="10" t="s">
        <v>216</v>
      </c>
      <c r="CH142" s="10" t="s">
        <v>216</v>
      </c>
      <c r="CI142" s="10" t="s">
        <v>65</v>
      </c>
      <c r="CK142" s="12" t="s">
        <v>65</v>
      </c>
      <c r="CL142" s="12" t="s">
        <v>73</v>
      </c>
      <c r="CM142" s="12"/>
      <c r="CN142" s="10" t="s">
        <v>65</v>
      </c>
      <c r="CO142" s="12"/>
      <c r="CP142" s="10" t="s">
        <v>73</v>
      </c>
      <c r="CQ142" s="10" t="s">
        <v>205</v>
      </c>
      <c r="CR142" s="10" t="s">
        <v>1</v>
      </c>
      <c r="CS142" s="10" t="s">
        <v>65</v>
      </c>
      <c r="CT142" s="10" t="s">
        <v>142</v>
      </c>
      <c r="CZ142" s="12"/>
      <c r="DB142" s="12"/>
      <c r="DH142" s="61"/>
    </row>
    <row r="143" spans="1:112" s="10" customFormat="1">
      <c r="A143" s="9">
        <v>142</v>
      </c>
      <c r="B143" s="9"/>
      <c r="C143" s="10">
        <v>16</v>
      </c>
      <c r="F143" s="10">
        <v>0</v>
      </c>
      <c r="G143" s="10">
        <v>0</v>
      </c>
      <c r="H143" s="10">
        <v>0</v>
      </c>
      <c r="I143" s="9">
        <f t="shared" si="6"/>
        <v>0</v>
      </c>
      <c r="J143" s="9">
        <f t="shared" si="7"/>
        <v>0</v>
      </c>
      <c r="K143" s="9">
        <f t="shared" si="8"/>
        <v>0</v>
      </c>
      <c r="L143" s="101">
        <v>0</v>
      </c>
      <c r="M143" s="101">
        <v>0</v>
      </c>
      <c r="N143" s="9"/>
      <c r="O143" s="9"/>
      <c r="P143" s="82">
        <v>0</v>
      </c>
      <c r="Q143" s="114"/>
      <c r="R143" s="21">
        <v>0</v>
      </c>
      <c r="T143" s="24">
        <v>0</v>
      </c>
      <c r="U143" s="119"/>
      <c r="V143" s="10" t="s">
        <v>276</v>
      </c>
      <c r="W143" s="21" t="s">
        <v>65</v>
      </c>
      <c r="Y143" s="9"/>
      <c r="AE143" s="10" t="s">
        <v>355</v>
      </c>
      <c r="AF143" s="10" t="s">
        <v>359</v>
      </c>
      <c r="AH143" s="10" t="s">
        <v>323</v>
      </c>
      <c r="CC143" s="10" t="s">
        <v>217</v>
      </c>
      <c r="CD143" s="10" t="s">
        <v>227</v>
      </c>
      <c r="CE143" s="10" t="s">
        <v>227</v>
      </c>
      <c r="CF143" s="12" t="s">
        <v>329</v>
      </c>
      <c r="CG143" s="10" t="s">
        <v>215</v>
      </c>
      <c r="CH143" s="10" t="s">
        <v>216</v>
      </c>
      <c r="CI143" s="10" t="s">
        <v>65</v>
      </c>
      <c r="CJ143" s="12"/>
      <c r="CK143" s="10" t="s">
        <v>65</v>
      </c>
      <c r="CL143" s="10" t="s">
        <v>73</v>
      </c>
      <c r="CN143" s="10" t="s">
        <v>65</v>
      </c>
      <c r="CP143" s="10" t="s">
        <v>73</v>
      </c>
      <c r="CQ143" s="10" t="s">
        <v>204</v>
      </c>
      <c r="CS143" s="10" t="s">
        <v>65</v>
      </c>
      <c r="CU143" s="12"/>
      <c r="CW143" s="12"/>
      <c r="DH143" s="61"/>
    </row>
    <row r="144" spans="1:112" s="10" customFormat="1">
      <c r="A144" s="9">
        <v>143</v>
      </c>
      <c r="B144" s="9"/>
      <c r="C144" s="10">
        <v>4</v>
      </c>
      <c r="E144" s="10">
        <v>4</v>
      </c>
      <c r="F144" s="10">
        <v>0</v>
      </c>
      <c r="G144" s="30">
        <v>0</v>
      </c>
      <c r="H144" s="10">
        <v>0</v>
      </c>
      <c r="I144" s="9">
        <f t="shared" si="6"/>
        <v>0</v>
      </c>
      <c r="J144" s="9">
        <f t="shared" si="7"/>
        <v>0</v>
      </c>
      <c r="K144" s="9">
        <f t="shared" si="8"/>
        <v>0</v>
      </c>
      <c r="L144" s="101">
        <v>0</v>
      </c>
      <c r="M144" s="101">
        <v>0</v>
      </c>
      <c r="P144" s="78">
        <v>0</v>
      </c>
      <c r="Q144" s="113"/>
      <c r="R144" s="24">
        <v>0</v>
      </c>
      <c r="S144" s="9"/>
      <c r="T144" s="21">
        <v>0</v>
      </c>
      <c r="U144" s="114"/>
      <c r="V144" s="10" t="s">
        <v>276</v>
      </c>
      <c r="W144" s="101" t="s">
        <v>65</v>
      </c>
      <c r="Z144" s="28"/>
      <c r="AB144" s="9"/>
      <c r="AD144" s="9"/>
      <c r="AH144" s="10" t="s">
        <v>323</v>
      </c>
      <c r="BQ144" s="10" t="s">
        <v>66</v>
      </c>
      <c r="BR144" s="10" t="s">
        <v>68</v>
      </c>
      <c r="CC144" s="10" t="s">
        <v>217</v>
      </c>
      <c r="CK144" s="12"/>
      <c r="CL144" s="12" t="s">
        <v>65</v>
      </c>
      <c r="CM144" s="12"/>
      <c r="CN144" s="12"/>
      <c r="CO144" s="12"/>
      <c r="CP144" s="10" t="s">
        <v>65</v>
      </c>
      <c r="CQ144" s="10" t="s">
        <v>204</v>
      </c>
      <c r="CZ144" s="12"/>
      <c r="DB144" s="12"/>
      <c r="DH144" s="61"/>
    </row>
    <row r="145" spans="1:112" s="10" customFormat="1">
      <c r="A145" s="9">
        <v>144</v>
      </c>
      <c r="B145" s="9"/>
      <c r="C145" s="10">
        <v>30</v>
      </c>
      <c r="F145" s="10">
        <v>0</v>
      </c>
      <c r="G145" s="10">
        <v>0</v>
      </c>
      <c r="H145" s="10">
        <v>0</v>
      </c>
      <c r="I145" s="9">
        <f t="shared" si="6"/>
        <v>0</v>
      </c>
      <c r="J145" s="9">
        <f t="shared" si="7"/>
        <v>0</v>
      </c>
      <c r="K145" s="9">
        <f t="shared" si="8"/>
        <v>0</v>
      </c>
      <c r="L145" s="101">
        <v>0</v>
      </c>
      <c r="M145" s="101">
        <v>0</v>
      </c>
      <c r="P145" s="79">
        <v>0</v>
      </c>
      <c r="Q145" s="113"/>
      <c r="R145" s="5">
        <v>0</v>
      </c>
      <c r="T145" s="21">
        <v>0</v>
      </c>
      <c r="U145" s="113"/>
      <c r="V145" s="10" t="s">
        <v>276</v>
      </c>
      <c r="W145" s="10" t="s">
        <v>65</v>
      </c>
      <c r="AE145" s="10" t="s">
        <v>312</v>
      </c>
      <c r="AF145" s="10" t="s">
        <v>359</v>
      </c>
      <c r="AH145" s="10" t="s">
        <v>323</v>
      </c>
      <c r="BQ145" s="10" t="s">
        <v>66</v>
      </c>
      <c r="BR145" s="10" t="s">
        <v>70</v>
      </c>
      <c r="BS145" s="10" t="s">
        <v>72</v>
      </c>
      <c r="BY145" s="12"/>
      <c r="BZ145" s="10" t="s">
        <v>251</v>
      </c>
      <c r="CC145" s="10" t="s">
        <v>216</v>
      </c>
      <c r="CD145" s="10" t="s">
        <v>216</v>
      </c>
      <c r="CE145" s="10" t="s">
        <v>216</v>
      </c>
      <c r="CF145" s="10" t="s">
        <v>216</v>
      </c>
      <c r="CG145" s="10" t="s">
        <v>216</v>
      </c>
      <c r="CH145" s="10" t="s">
        <v>216</v>
      </c>
      <c r="CI145" s="10" t="s">
        <v>65</v>
      </c>
      <c r="CK145" s="10" t="s">
        <v>73</v>
      </c>
      <c r="CL145" s="10" t="s">
        <v>65</v>
      </c>
      <c r="CN145" s="10" t="s">
        <v>65</v>
      </c>
      <c r="CP145" s="10" t="s">
        <v>65</v>
      </c>
      <c r="CQ145" s="10" t="s">
        <v>204</v>
      </c>
      <c r="CS145" s="10" t="s">
        <v>65</v>
      </c>
      <c r="CT145" s="10" t="s">
        <v>142</v>
      </c>
      <c r="CU145" s="12"/>
      <c r="CV145" s="10" t="s">
        <v>65</v>
      </c>
      <c r="DH145" s="61"/>
    </row>
    <row r="146" spans="1:112" s="10" customFormat="1">
      <c r="A146" s="9">
        <v>145</v>
      </c>
      <c r="B146" s="9"/>
      <c r="C146" s="9"/>
      <c r="D146" s="9"/>
      <c r="E146" s="9"/>
      <c r="F146" s="9">
        <v>0</v>
      </c>
      <c r="G146" s="9">
        <v>0</v>
      </c>
      <c r="H146" s="9">
        <v>0</v>
      </c>
      <c r="I146" s="9">
        <f t="shared" si="6"/>
        <v>0</v>
      </c>
      <c r="J146" s="9">
        <f t="shared" si="7"/>
        <v>0</v>
      </c>
      <c r="K146" s="9">
        <f t="shared" si="8"/>
        <v>0</v>
      </c>
      <c r="L146" s="101">
        <v>0</v>
      </c>
      <c r="M146" s="101">
        <v>0</v>
      </c>
      <c r="N146" s="9"/>
      <c r="O146" s="9"/>
      <c r="P146" s="82">
        <v>0</v>
      </c>
      <c r="Q146" s="114"/>
      <c r="R146" s="21">
        <v>0</v>
      </c>
      <c r="S146" s="9"/>
      <c r="T146" s="21">
        <v>0</v>
      </c>
      <c r="U146" s="114"/>
      <c r="V146" s="10" t="s">
        <v>276</v>
      </c>
      <c r="W146" s="10" t="s">
        <v>65</v>
      </c>
      <c r="X146" s="10" t="s">
        <v>67</v>
      </c>
      <c r="Y146" s="9" t="s">
        <v>68</v>
      </c>
      <c r="Z146" s="9"/>
      <c r="AA146" s="9"/>
      <c r="AB146" s="9"/>
      <c r="AC146" s="9"/>
      <c r="AE146" s="10" t="s">
        <v>312</v>
      </c>
      <c r="AF146" s="10" t="s">
        <v>357</v>
      </c>
      <c r="AH146" s="10" t="s">
        <v>323</v>
      </c>
      <c r="AJ146" s="9"/>
      <c r="AK146" s="9"/>
      <c r="AL146" s="9"/>
      <c r="AM146" s="9"/>
      <c r="AN146" s="9"/>
      <c r="AO146" s="9"/>
      <c r="AP146" s="9"/>
      <c r="AQ146" s="9"/>
      <c r="AR146" s="9"/>
      <c r="AS146" s="9"/>
      <c r="AY146" s="9"/>
      <c r="AZ146" s="9"/>
      <c r="BA146" s="9"/>
      <c r="BB146" s="9"/>
      <c r="BE146" s="9"/>
      <c r="BF146" s="9"/>
      <c r="BG146" s="9"/>
      <c r="BH146" s="9"/>
      <c r="BI146" s="9"/>
      <c r="BJ146" s="9"/>
      <c r="BK146" s="9"/>
      <c r="BL146" s="9"/>
      <c r="BM146" s="9"/>
      <c r="BN146" s="9"/>
      <c r="BO146" s="9"/>
      <c r="BP146" s="9"/>
      <c r="BQ146" s="10" t="s">
        <v>66</v>
      </c>
      <c r="BR146" s="10" t="s">
        <v>70</v>
      </c>
      <c r="BS146" s="10" t="s">
        <v>67</v>
      </c>
      <c r="BT146" s="10" t="s">
        <v>68</v>
      </c>
      <c r="BU146" s="9"/>
      <c r="BV146" s="9"/>
      <c r="BW146" s="9"/>
      <c r="BY146" s="22"/>
      <c r="BZ146" s="10" t="s">
        <v>228</v>
      </c>
      <c r="CC146" s="10" t="s">
        <v>217</v>
      </c>
      <c r="CD146" s="10" t="s">
        <v>217</v>
      </c>
      <c r="CE146" s="10" t="s">
        <v>227</v>
      </c>
      <c r="CF146" s="10" t="s">
        <v>329</v>
      </c>
      <c r="CG146" s="10" t="s">
        <v>215</v>
      </c>
      <c r="CH146" s="10" t="s">
        <v>216</v>
      </c>
      <c r="CI146" s="10" t="s">
        <v>65</v>
      </c>
      <c r="CK146" s="10" t="s">
        <v>73</v>
      </c>
      <c r="CL146" s="10" t="s">
        <v>144</v>
      </c>
      <c r="CN146" s="10" t="s">
        <v>65</v>
      </c>
      <c r="CP146" s="10" t="s">
        <v>144</v>
      </c>
      <c r="CQ146" s="10" t="s">
        <v>204</v>
      </c>
      <c r="CS146" s="10" t="s">
        <v>65</v>
      </c>
      <c r="CT146" s="10" t="s">
        <v>142</v>
      </c>
      <c r="CU146" s="12"/>
      <c r="CV146" s="10" t="s">
        <v>65</v>
      </c>
      <c r="DA146" s="9"/>
      <c r="DB146" s="9"/>
      <c r="DC146" s="9"/>
      <c r="DD146" s="9"/>
      <c r="DE146" s="9"/>
      <c r="DF146" s="9"/>
      <c r="DG146" s="9"/>
      <c r="DH146" s="62"/>
    </row>
    <row r="147" spans="1:112" s="10" customFormat="1" ht="56.25">
      <c r="A147" s="9">
        <v>146</v>
      </c>
      <c r="B147" s="9"/>
      <c r="F147" s="10">
        <v>0</v>
      </c>
      <c r="G147" s="10">
        <v>0</v>
      </c>
      <c r="H147" s="10">
        <v>0</v>
      </c>
      <c r="I147" s="9">
        <f t="shared" si="6"/>
        <v>0</v>
      </c>
      <c r="J147" s="9">
        <f t="shared" si="7"/>
        <v>0</v>
      </c>
      <c r="K147" s="9">
        <f t="shared" si="8"/>
        <v>0</v>
      </c>
      <c r="L147" s="101">
        <v>0</v>
      </c>
      <c r="M147" s="101">
        <v>0</v>
      </c>
      <c r="P147" s="78">
        <v>0</v>
      </c>
      <c r="Q147" s="113"/>
      <c r="R147" s="24">
        <v>0</v>
      </c>
      <c r="S147" s="9"/>
      <c r="T147" s="21">
        <v>0</v>
      </c>
      <c r="U147" s="114"/>
      <c r="V147" s="101"/>
      <c r="W147" s="101"/>
      <c r="Z147" s="11"/>
      <c r="AB147" s="11"/>
      <c r="AD147" s="9"/>
      <c r="AE147" s="10" t="s">
        <v>354</v>
      </c>
      <c r="AF147" s="10" t="s">
        <v>359</v>
      </c>
      <c r="AH147" s="10" t="s">
        <v>321</v>
      </c>
      <c r="AI147" s="10" t="s">
        <v>314</v>
      </c>
      <c r="AM147" s="10" t="s">
        <v>69</v>
      </c>
      <c r="AO147" s="10" t="s">
        <v>69</v>
      </c>
      <c r="AP147" s="10" t="s">
        <v>69</v>
      </c>
      <c r="AQ147" s="10" t="s">
        <v>69</v>
      </c>
      <c r="AT147" s="10" t="s">
        <v>70</v>
      </c>
      <c r="AU147" s="10" t="s">
        <v>66</v>
      </c>
      <c r="AV147" s="10" t="s">
        <v>70</v>
      </c>
      <c r="AW147" s="10" t="s">
        <v>66</v>
      </c>
      <c r="AX147" s="10" t="s">
        <v>70</v>
      </c>
      <c r="BD147" s="10" t="s">
        <v>69</v>
      </c>
      <c r="BI147" s="10" t="s">
        <v>69</v>
      </c>
      <c r="BJ147" s="10" t="s">
        <v>69</v>
      </c>
      <c r="BK147" s="10" t="s">
        <v>69</v>
      </c>
      <c r="BL147" s="10" t="s">
        <v>69</v>
      </c>
      <c r="BM147" s="10" t="s">
        <v>69</v>
      </c>
      <c r="BN147" s="10" t="s">
        <v>69</v>
      </c>
      <c r="BY147" s="12" t="s">
        <v>351</v>
      </c>
      <c r="BZ147" s="10" t="s">
        <v>91</v>
      </c>
      <c r="CC147" s="10" t="s">
        <v>217</v>
      </c>
      <c r="CD147" s="10" t="s">
        <v>217</v>
      </c>
      <c r="CE147" s="10" t="s">
        <v>227</v>
      </c>
      <c r="CF147" s="10" t="s">
        <v>329</v>
      </c>
      <c r="CG147" s="10" t="s">
        <v>215</v>
      </c>
      <c r="CH147" s="10" t="s">
        <v>216</v>
      </c>
      <c r="CI147" s="10" t="s">
        <v>65</v>
      </c>
      <c r="CK147" s="12" t="s">
        <v>73</v>
      </c>
      <c r="CL147" s="12" t="s">
        <v>73</v>
      </c>
      <c r="CM147" s="12"/>
      <c r="CN147" s="10" t="s">
        <v>65</v>
      </c>
      <c r="CO147" s="12"/>
      <c r="CP147" s="10" t="s">
        <v>73</v>
      </c>
      <c r="CQ147" s="10" t="s">
        <v>204</v>
      </c>
      <c r="CS147" s="10" t="s">
        <v>65</v>
      </c>
      <c r="CT147" s="10" t="s">
        <v>142</v>
      </c>
      <c r="CZ147" s="12"/>
      <c r="DB147" s="12"/>
      <c r="DH147" s="61"/>
    </row>
    <row r="148" spans="1:112" s="10" customFormat="1">
      <c r="A148" s="9">
        <v>147</v>
      </c>
      <c r="B148" s="9"/>
      <c r="C148" s="10">
        <v>2</v>
      </c>
      <c r="F148" s="10">
        <v>0</v>
      </c>
      <c r="G148" s="10">
        <v>0</v>
      </c>
      <c r="H148" s="10">
        <v>0</v>
      </c>
      <c r="I148" s="9">
        <f t="shared" si="6"/>
        <v>0</v>
      </c>
      <c r="J148" s="9">
        <f t="shared" si="7"/>
        <v>0</v>
      </c>
      <c r="K148" s="9">
        <f t="shared" si="8"/>
        <v>0</v>
      </c>
      <c r="L148" s="101" t="e">
        <v>#DIV/0!</v>
      </c>
      <c r="M148" s="101" t="e">
        <v>#DIV/0!</v>
      </c>
      <c r="P148" s="79">
        <v>0</v>
      </c>
      <c r="Q148" s="113"/>
      <c r="R148" s="5">
        <v>0</v>
      </c>
      <c r="T148" s="5">
        <v>0</v>
      </c>
      <c r="U148" s="113"/>
      <c r="V148" s="10" t="s">
        <v>276</v>
      </c>
      <c r="W148" s="10" t="s">
        <v>65</v>
      </c>
      <c r="X148" s="10" t="s">
        <v>1</v>
      </c>
      <c r="AE148" s="10" t="s">
        <v>312</v>
      </c>
      <c r="AF148" s="10" t="s">
        <v>359</v>
      </c>
      <c r="AH148" s="10" t="s">
        <v>323</v>
      </c>
      <c r="BQ148" s="10" t="s">
        <v>66</v>
      </c>
      <c r="BX148" s="10" t="s">
        <v>259</v>
      </c>
      <c r="BY148" s="12"/>
      <c r="BZ148" s="10" t="s">
        <v>90</v>
      </c>
      <c r="CA148" s="10" t="s">
        <v>90</v>
      </c>
      <c r="CC148" s="10" t="s">
        <v>216</v>
      </c>
      <c r="CD148" s="10" t="s">
        <v>216</v>
      </c>
      <c r="CE148" s="10" t="s">
        <v>227</v>
      </c>
      <c r="CF148" s="10" t="s">
        <v>329</v>
      </c>
      <c r="CG148" s="10" t="s">
        <v>215</v>
      </c>
      <c r="CH148" s="10" t="s">
        <v>218</v>
      </c>
      <c r="CI148" s="10" t="s">
        <v>218</v>
      </c>
      <c r="CK148" s="10" t="s">
        <v>73</v>
      </c>
      <c r="CL148" s="10" t="s">
        <v>73</v>
      </c>
      <c r="CN148" s="10" t="s">
        <v>73</v>
      </c>
      <c r="CP148" s="10" t="s">
        <v>73</v>
      </c>
      <c r="CQ148" s="10" t="s">
        <v>204</v>
      </c>
      <c r="CS148" s="10" t="s">
        <v>65</v>
      </c>
      <c r="CT148" s="10" t="s">
        <v>143</v>
      </c>
      <c r="CU148" s="12"/>
      <c r="CV148" s="10" t="s">
        <v>65</v>
      </c>
      <c r="DH148" s="61"/>
    </row>
    <row r="149" spans="1:112" s="10" customFormat="1">
      <c r="A149" s="9">
        <v>148</v>
      </c>
      <c r="B149" s="9"/>
      <c r="F149" s="10">
        <v>0</v>
      </c>
      <c r="G149" s="10">
        <v>0</v>
      </c>
      <c r="H149" s="10">
        <v>0</v>
      </c>
      <c r="I149" s="9">
        <f t="shared" si="6"/>
        <v>0</v>
      </c>
      <c r="J149" s="9">
        <f t="shared" si="7"/>
        <v>0</v>
      </c>
      <c r="K149" s="9">
        <f t="shared" si="8"/>
        <v>0</v>
      </c>
      <c r="L149" s="101" t="e">
        <v>#DIV/0!</v>
      </c>
      <c r="M149" s="101" t="e">
        <v>#DIV/0!</v>
      </c>
      <c r="P149" s="79">
        <v>0</v>
      </c>
      <c r="Q149" s="113"/>
      <c r="R149" s="5">
        <v>0</v>
      </c>
      <c r="T149" s="5">
        <v>0</v>
      </c>
      <c r="U149" s="113"/>
      <c r="V149" s="10" t="s">
        <v>276</v>
      </c>
      <c r="W149" s="10" t="s">
        <v>65</v>
      </c>
      <c r="AE149" s="10" t="s">
        <v>312</v>
      </c>
      <c r="AF149" s="10" t="s">
        <v>357</v>
      </c>
      <c r="AH149" s="10" t="s">
        <v>323</v>
      </c>
      <c r="BQ149" s="10" t="s">
        <v>66</v>
      </c>
      <c r="BR149" s="10" t="s">
        <v>68</v>
      </c>
      <c r="BS149" s="10" t="s">
        <v>67</v>
      </c>
      <c r="BY149" s="12"/>
      <c r="CC149" s="10" t="s">
        <v>216</v>
      </c>
      <c r="CD149" s="10" t="s">
        <v>227</v>
      </c>
      <c r="CE149" s="10" t="s">
        <v>227</v>
      </c>
      <c r="CF149" s="10" t="s">
        <v>329</v>
      </c>
      <c r="CG149" s="10" t="s">
        <v>215</v>
      </c>
      <c r="CH149" s="10" t="s">
        <v>216</v>
      </c>
      <c r="CI149" s="10" t="s">
        <v>65</v>
      </c>
      <c r="CK149" s="10" t="s">
        <v>65</v>
      </c>
      <c r="CL149" s="10" t="s">
        <v>73</v>
      </c>
      <c r="CN149" s="10" t="s">
        <v>65</v>
      </c>
      <c r="CP149" s="10" t="s">
        <v>73</v>
      </c>
      <c r="CQ149" s="10" t="s">
        <v>204</v>
      </c>
      <c r="CS149" s="10" t="s">
        <v>65</v>
      </c>
      <c r="CT149" s="10" t="s">
        <v>144</v>
      </c>
      <c r="CU149" s="12"/>
      <c r="CV149" s="10" t="s">
        <v>65</v>
      </c>
      <c r="DH149" s="61"/>
    </row>
    <row r="150" spans="1:112" s="10" customFormat="1">
      <c r="A150" s="9">
        <v>149</v>
      </c>
      <c r="B150" s="9"/>
      <c r="C150" s="10">
        <v>2</v>
      </c>
      <c r="F150" s="10">
        <v>0</v>
      </c>
      <c r="G150" s="10">
        <v>0</v>
      </c>
      <c r="H150" s="10">
        <v>0</v>
      </c>
      <c r="I150" s="9">
        <f t="shared" si="6"/>
        <v>0</v>
      </c>
      <c r="J150" s="9">
        <f t="shared" si="7"/>
        <v>0</v>
      </c>
      <c r="K150" s="9">
        <f t="shared" si="8"/>
        <v>0</v>
      </c>
      <c r="L150" s="101" t="e">
        <v>#DIV/0!</v>
      </c>
      <c r="M150" s="101" t="e">
        <v>#DIV/0!</v>
      </c>
      <c r="P150" s="79">
        <v>0</v>
      </c>
      <c r="Q150" s="113"/>
      <c r="R150" s="5">
        <v>0</v>
      </c>
      <c r="T150" s="5">
        <v>0</v>
      </c>
      <c r="U150" s="113"/>
      <c r="V150" s="10" t="s">
        <v>276</v>
      </c>
      <c r="W150" s="10" t="s">
        <v>65</v>
      </c>
      <c r="AE150" s="10" t="s">
        <v>356</v>
      </c>
      <c r="AF150" s="10" t="s">
        <v>359</v>
      </c>
      <c r="AH150" s="10" t="s">
        <v>323</v>
      </c>
      <c r="BQ150" s="10" t="s">
        <v>66</v>
      </c>
      <c r="BR150" s="10" t="s">
        <v>70</v>
      </c>
      <c r="BY150" s="12"/>
      <c r="BZ150" s="10" t="s">
        <v>103</v>
      </c>
      <c r="CC150" s="10" t="s">
        <v>217</v>
      </c>
      <c r="CD150" s="10" t="s">
        <v>216</v>
      </c>
      <c r="CE150" s="10" t="s">
        <v>227</v>
      </c>
      <c r="CF150" s="10" t="s">
        <v>329</v>
      </c>
      <c r="CG150" s="10" t="s">
        <v>215</v>
      </c>
      <c r="CH150" s="10" t="s">
        <v>216</v>
      </c>
      <c r="CI150" s="10" t="s">
        <v>65</v>
      </c>
      <c r="CK150" s="10" t="s">
        <v>73</v>
      </c>
      <c r="CL150" s="10" t="s">
        <v>73</v>
      </c>
      <c r="CN150" s="10" t="s">
        <v>65</v>
      </c>
      <c r="CP150" s="10" t="s">
        <v>73</v>
      </c>
      <c r="CQ150" s="10" t="s">
        <v>204</v>
      </c>
      <c r="CS150" s="10" t="s">
        <v>65</v>
      </c>
      <c r="CT150" s="10" t="s">
        <v>144</v>
      </c>
      <c r="CU150" s="12"/>
      <c r="CV150" s="10" t="s">
        <v>65</v>
      </c>
      <c r="DH150" s="61"/>
    </row>
    <row r="151" spans="1:112" s="10" customFormat="1">
      <c r="A151" s="9">
        <v>150</v>
      </c>
      <c r="B151" s="9"/>
      <c r="C151" s="10">
        <v>12</v>
      </c>
      <c r="F151" s="10">
        <v>0</v>
      </c>
      <c r="G151" s="10">
        <v>0</v>
      </c>
      <c r="H151" s="10">
        <v>0</v>
      </c>
      <c r="I151" s="9">
        <f t="shared" si="6"/>
        <v>0</v>
      </c>
      <c r="J151" s="9">
        <f t="shared" si="7"/>
        <v>0</v>
      </c>
      <c r="K151" s="9">
        <f t="shared" si="8"/>
        <v>0</v>
      </c>
      <c r="L151" s="101" t="e">
        <v>#DIV/0!</v>
      </c>
      <c r="M151" s="101" t="e">
        <v>#DIV/0!</v>
      </c>
      <c r="P151" s="79">
        <v>0</v>
      </c>
      <c r="Q151" s="113"/>
      <c r="R151" s="5">
        <v>0</v>
      </c>
      <c r="T151" s="5">
        <v>0</v>
      </c>
      <c r="U151" s="113"/>
      <c r="V151" s="10" t="s">
        <v>276</v>
      </c>
      <c r="W151" s="10" t="s">
        <v>65</v>
      </c>
      <c r="AE151" s="10" t="s">
        <v>312</v>
      </c>
      <c r="AF151" s="10" t="s">
        <v>359</v>
      </c>
      <c r="AH151" s="10" t="s">
        <v>323</v>
      </c>
      <c r="BQ151" s="10" t="s">
        <v>66</v>
      </c>
      <c r="BX151" s="10" t="s">
        <v>295</v>
      </c>
      <c r="BY151" s="12"/>
      <c r="CC151" s="10" t="s">
        <v>218</v>
      </c>
      <c r="CD151" s="10" t="s">
        <v>216</v>
      </c>
      <c r="CE151" s="10" t="s">
        <v>227</v>
      </c>
      <c r="CF151" s="10" t="s">
        <v>329</v>
      </c>
      <c r="CG151" s="10" t="s">
        <v>215</v>
      </c>
      <c r="CH151" s="10" t="s">
        <v>216</v>
      </c>
      <c r="CI151" s="10" t="s">
        <v>65</v>
      </c>
      <c r="CK151" s="10" t="s">
        <v>65</v>
      </c>
      <c r="CN151" s="10" t="s">
        <v>73</v>
      </c>
      <c r="CO151" s="10" t="s">
        <v>208</v>
      </c>
      <c r="CP151" s="10" t="s">
        <v>65</v>
      </c>
      <c r="CQ151" s="10" t="s">
        <v>204</v>
      </c>
      <c r="CS151" s="10" t="s">
        <v>65</v>
      </c>
      <c r="CT151" s="10" t="s">
        <v>142</v>
      </c>
      <c r="CU151" s="12"/>
      <c r="CV151" s="10" t="s">
        <v>65</v>
      </c>
      <c r="DH151" s="61"/>
    </row>
    <row r="152" spans="1:112" s="10" customFormat="1">
      <c r="A152" s="9">
        <v>151</v>
      </c>
      <c r="B152" s="9"/>
      <c r="F152" s="10">
        <v>0</v>
      </c>
      <c r="G152" s="10">
        <v>0</v>
      </c>
      <c r="H152" s="10">
        <v>0</v>
      </c>
      <c r="I152" s="9">
        <f t="shared" si="6"/>
        <v>0</v>
      </c>
      <c r="J152" s="9">
        <f t="shared" si="7"/>
        <v>0</v>
      </c>
      <c r="K152" s="9">
        <f t="shared" si="8"/>
        <v>0</v>
      </c>
      <c r="L152" s="101" t="e">
        <v>#DIV/0!</v>
      </c>
      <c r="M152" s="101" t="e">
        <v>#DIV/0!</v>
      </c>
      <c r="P152" s="79">
        <v>0</v>
      </c>
      <c r="Q152" s="113"/>
      <c r="R152" s="5">
        <v>0</v>
      </c>
      <c r="T152" s="5">
        <v>0</v>
      </c>
      <c r="U152" s="113"/>
      <c r="V152" s="10" t="s">
        <v>276</v>
      </c>
      <c r="W152" s="10" t="s">
        <v>65</v>
      </c>
      <c r="AE152" s="10" t="s">
        <v>312</v>
      </c>
      <c r="AF152" s="10" t="s">
        <v>359</v>
      </c>
      <c r="AH152" s="10" t="s">
        <v>323</v>
      </c>
      <c r="BQ152" s="10" t="s">
        <v>66</v>
      </c>
      <c r="BY152" s="12"/>
      <c r="CC152" s="10" t="s">
        <v>216</v>
      </c>
      <c r="CD152" s="10" t="s">
        <v>216</v>
      </c>
      <c r="CE152" s="10" t="s">
        <v>216</v>
      </c>
      <c r="CF152" s="10" t="s">
        <v>216</v>
      </c>
      <c r="CG152" s="10" t="s">
        <v>215</v>
      </c>
      <c r="CH152" s="10" t="s">
        <v>216</v>
      </c>
      <c r="CI152" s="10" t="s">
        <v>65</v>
      </c>
      <c r="CK152" s="10" t="s">
        <v>65</v>
      </c>
      <c r="CN152" s="10" t="s">
        <v>65</v>
      </c>
      <c r="CP152" s="10" t="s">
        <v>65</v>
      </c>
      <c r="CQ152" s="10" t="s">
        <v>204</v>
      </c>
      <c r="CS152" s="10" t="s">
        <v>65</v>
      </c>
      <c r="CT152" s="10" t="s">
        <v>144</v>
      </c>
      <c r="CU152" s="12"/>
      <c r="CV152" s="10" t="s">
        <v>65</v>
      </c>
      <c r="DH152" s="61"/>
    </row>
    <row r="153" spans="1:112" s="10" customFormat="1" ht="112.5">
      <c r="A153" s="9">
        <v>152</v>
      </c>
      <c r="B153" s="9"/>
      <c r="C153" s="10">
        <v>34</v>
      </c>
      <c r="F153" s="10">
        <v>0</v>
      </c>
      <c r="G153" s="10">
        <v>0</v>
      </c>
      <c r="H153" s="10">
        <v>0</v>
      </c>
      <c r="I153" s="9">
        <f t="shared" si="6"/>
        <v>0</v>
      </c>
      <c r="J153" s="9">
        <f t="shared" si="7"/>
        <v>0</v>
      </c>
      <c r="K153" s="9">
        <f t="shared" si="8"/>
        <v>0</v>
      </c>
      <c r="L153" s="101" t="e">
        <v>#DIV/0!</v>
      </c>
      <c r="M153" s="101" t="e">
        <v>#DIV/0!</v>
      </c>
      <c r="P153" s="79">
        <v>0</v>
      </c>
      <c r="Q153" s="113"/>
      <c r="R153" s="5">
        <v>0</v>
      </c>
      <c r="T153" s="5">
        <v>0</v>
      </c>
      <c r="U153" s="113"/>
      <c r="V153" s="10" t="s">
        <v>276</v>
      </c>
      <c r="W153" s="10" t="s">
        <v>65</v>
      </c>
      <c r="AE153" s="10" t="s">
        <v>356</v>
      </c>
      <c r="AF153" s="10" t="s">
        <v>359</v>
      </c>
      <c r="AH153" s="10" t="s">
        <v>323</v>
      </c>
      <c r="BQ153" s="10" t="s">
        <v>66</v>
      </c>
      <c r="BR153" s="10" t="s">
        <v>70</v>
      </c>
      <c r="BS153" s="10" t="s">
        <v>68</v>
      </c>
      <c r="BY153" s="12"/>
      <c r="CC153" s="10" t="s">
        <v>216</v>
      </c>
      <c r="CD153" s="10" t="s">
        <v>216</v>
      </c>
      <c r="CE153" s="10" t="s">
        <v>227</v>
      </c>
      <c r="CF153" s="10" t="s">
        <v>329</v>
      </c>
      <c r="CG153" s="10" t="s">
        <v>216</v>
      </c>
      <c r="CH153" s="10" t="s">
        <v>216</v>
      </c>
      <c r="CI153" s="10" t="s">
        <v>65</v>
      </c>
      <c r="CK153" s="10" t="s">
        <v>73</v>
      </c>
      <c r="CL153" s="10" t="s">
        <v>73</v>
      </c>
      <c r="CN153" s="10" t="s">
        <v>65</v>
      </c>
      <c r="CP153" s="10" t="s">
        <v>65</v>
      </c>
      <c r="CQ153" s="10" t="s">
        <v>204</v>
      </c>
      <c r="CS153" s="10" t="s">
        <v>65</v>
      </c>
      <c r="CT153" s="10" t="s">
        <v>143</v>
      </c>
      <c r="CU153" s="12" t="s">
        <v>165</v>
      </c>
      <c r="CV153" s="10" t="s">
        <v>65</v>
      </c>
      <c r="CZ153" s="12" t="s">
        <v>324</v>
      </c>
      <c r="DH153" s="61"/>
    </row>
    <row r="154" spans="1:112" s="10" customFormat="1">
      <c r="A154" s="9">
        <v>153</v>
      </c>
      <c r="B154" s="9"/>
      <c r="C154" s="10">
        <v>5</v>
      </c>
      <c r="F154" s="10">
        <v>0</v>
      </c>
      <c r="G154" s="10">
        <v>0</v>
      </c>
      <c r="H154" s="10">
        <v>0</v>
      </c>
      <c r="I154" s="9">
        <f t="shared" si="6"/>
        <v>0</v>
      </c>
      <c r="J154" s="9">
        <f t="shared" si="7"/>
        <v>0</v>
      </c>
      <c r="K154" s="9">
        <f t="shared" si="8"/>
        <v>0</v>
      </c>
      <c r="L154" s="101" t="e">
        <v>#DIV/0!</v>
      </c>
      <c r="M154" s="101" t="e">
        <v>#DIV/0!</v>
      </c>
      <c r="P154" s="79">
        <v>0</v>
      </c>
      <c r="Q154" s="113"/>
      <c r="R154" s="5">
        <v>0</v>
      </c>
      <c r="T154" s="5">
        <v>0</v>
      </c>
      <c r="U154" s="113"/>
      <c r="V154" s="10" t="s">
        <v>276</v>
      </c>
      <c r="W154" s="10" t="s">
        <v>65</v>
      </c>
      <c r="AE154" s="10" t="s">
        <v>312</v>
      </c>
      <c r="AF154" s="10" t="s">
        <v>359</v>
      </c>
      <c r="AH154" s="10" t="s">
        <v>323</v>
      </c>
      <c r="BQ154" s="10" t="s">
        <v>66</v>
      </c>
      <c r="BR154" s="10" t="s">
        <v>70</v>
      </c>
      <c r="BS154" s="10" t="s">
        <v>66</v>
      </c>
      <c r="BT154" s="10" t="s">
        <v>67</v>
      </c>
      <c r="BY154" s="12"/>
      <c r="BZ154" s="10" t="s">
        <v>237</v>
      </c>
      <c r="CC154" s="10" t="s">
        <v>216</v>
      </c>
      <c r="CD154" s="10" t="s">
        <v>216</v>
      </c>
      <c r="CE154" s="10" t="s">
        <v>227</v>
      </c>
      <c r="CF154" s="10" t="s">
        <v>329</v>
      </c>
      <c r="CG154" s="10" t="s">
        <v>215</v>
      </c>
      <c r="CH154" s="10" t="s">
        <v>216</v>
      </c>
      <c r="CI154" s="10" t="s">
        <v>65</v>
      </c>
      <c r="CK154" s="10" t="s">
        <v>73</v>
      </c>
      <c r="CL154" s="10" t="s">
        <v>73</v>
      </c>
      <c r="CN154" s="10" t="s">
        <v>65</v>
      </c>
      <c r="CP154" s="10" t="s">
        <v>73</v>
      </c>
      <c r="CQ154" s="10" t="s">
        <v>205</v>
      </c>
      <c r="CS154" s="10" t="s">
        <v>65</v>
      </c>
      <c r="CT154" s="10" t="s">
        <v>143</v>
      </c>
      <c r="CU154" s="12"/>
      <c r="CV154" s="10" t="s">
        <v>65</v>
      </c>
      <c r="DH154" s="61"/>
    </row>
    <row r="155" spans="1:112" s="10" customFormat="1">
      <c r="A155" s="9">
        <v>154</v>
      </c>
      <c r="B155" s="9"/>
      <c r="F155" s="10">
        <v>0</v>
      </c>
      <c r="G155" s="10">
        <v>0</v>
      </c>
      <c r="H155" s="10">
        <v>75</v>
      </c>
      <c r="I155" s="9">
        <f t="shared" si="6"/>
        <v>0</v>
      </c>
      <c r="J155" s="9">
        <f t="shared" si="7"/>
        <v>75</v>
      </c>
      <c r="K155" s="9">
        <f t="shared" si="8"/>
        <v>75</v>
      </c>
      <c r="L155" s="101" t="e">
        <v>#DIV/0!</v>
      </c>
      <c r="M155" s="101" t="e">
        <v>#DIV/0!</v>
      </c>
      <c r="P155" s="79">
        <v>0</v>
      </c>
      <c r="Q155" s="113"/>
      <c r="R155" s="5">
        <v>0</v>
      </c>
      <c r="T155" s="5">
        <v>0</v>
      </c>
      <c r="U155" s="113"/>
      <c r="V155" s="10" t="s">
        <v>276</v>
      </c>
      <c r="W155" s="10" t="s">
        <v>65</v>
      </c>
      <c r="AE155" s="10" t="s">
        <v>312</v>
      </c>
      <c r="AF155" s="10" t="s">
        <v>359</v>
      </c>
      <c r="AH155" s="10" t="s">
        <v>323</v>
      </c>
      <c r="BQ155" s="10" t="s">
        <v>66</v>
      </c>
      <c r="BR155" s="10" t="s">
        <v>66</v>
      </c>
      <c r="BS155" s="10" t="s">
        <v>67</v>
      </c>
      <c r="BY155" s="12"/>
      <c r="CC155" s="10" t="s">
        <v>216</v>
      </c>
      <c r="CD155" s="10" t="s">
        <v>227</v>
      </c>
      <c r="CE155" s="10" t="s">
        <v>227</v>
      </c>
      <c r="CF155" s="10" t="s">
        <v>329</v>
      </c>
      <c r="CG155" s="10" t="s">
        <v>215</v>
      </c>
      <c r="CH155" s="10" t="s">
        <v>216</v>
      </c>
      <c r="CI155" s="10" t="s">
        <v>65</v>
      </c>
      <c r="CK155" s="10" t="s">
        <v>65</v>
      </c>
      <c r="CN155" s="10" t="s">
        <v>65</v>
      </c>
      <c r="CP155" s="10" t="s">
        <v>73</v>
      </c>
      <c r="CQ155" s="10" t="s">
        <v>204</v>
      </c>
      <c r="CS155" s="10" t="s">
        <v>65</v>
      </c>
      <c r="CT155" s="10" t="s">
        <v>144</v>
      </c>
      <c r="CU155" s="12"/>
      <c r="CV155" s="10" t="s">
        <v>65</v>
      </c>
      <c r="DH155" s="61"/>
    </row>
    <row r="156" spans="1:112" s="9" customFormat="1">
      <c r="A156" s="9">
        <v>155</v>
      </c>
      <c r="C156" s="10"/>
      <c r="D156" s="10"/>
      <c r="E156" s="10"/>
      <c r="F156" s="10">
        <v>0</v>
      </c>
      <c r="G156" s="10">
        <v>0</v>
      </c>
      <c r="H156" s="10">
        <v>0</v>
      </c>
      <c r="I156" s="9">
        <f t="shared" si="6"/>
        <v>0</v>
      </c>
      <c r="J156" s="9">
        <f t="shared" si="7"/>
        <v>0</v>
      </c>
      <c r="K156" s="9">
        <f t="shared" si="8"/>
        <v>0</v>
      </c>
      <c r="L156" s="101" t="e">
        <v>#DIV/0!</v>
      </c>
      <c r="M156" s="101" t="e">
        <v>#DIV/0!</v>
      </c>
      <c r="N156" s="10"/>
      <c r="O156" s="10"/>
      <c r="P156" s="79">
        <v>0</v>
      </c>
      <c r="Q156" s="113"/>
      <c r="R156" s="5">
        <v>0</v>
      </c>
      <c r="S156" s="10"/>
      <c r="T156" s="5">
        <v>0</v>
      </c>
      <c r="U156" s="113"/>
      <c r="V156" s="10" t="s">
        <v>276</v>
      </c>
      <c r="W156" s="10" t="s">
        <v>65</v>
      </c>
      <c r="X156" s="10"/>
      <c r="Y156" s="10"/>
      <c r="Z156" s="10"/>
      <c r="AA156" s="10"/>
      <c r="AB156" s="10"/>
      <c r="AC156" s="10"/>
      <c r="AD156" s="10"/>
      <c r="AE156" s="10" t="s">
        <v>312</v>
      </c>
      <c r="AF156" s="10" t="s">
        <v>359</v>
      </c>
      <c r="AG156" s="10"/>
      <c r="AH156" s="10" t="s">
        <v>323</v>
      </c>
      <c r="AI156" s="10"/>
      <c r="AJ156" s="10"/>
      <c r="AK156" s="10"/>
      <c r="AL156" s="10"/>
      <c r="AM156" s="10"/>
      <c r="AN156" s="10"/>
      <c r="AO156" s="10"/>
      <c r="AP156" s="10"/>
      <c r="AQ156" s="10"/>
      <c r="AR156" s="10"/>
      <c r="AS156" s="10"/>
      <c r="AT156" s="10"/>
      <c r="AU156" s="10"/>
      <c r="AV156" s="10"/>
      <c r="AW156" s="10"/>
      <c r="AX156" s="10"/>
      <c r="AY156" s="10"/>
      <c r="AZ156" s="10"/>
      <c r="BA156" s="10"/>
      <c r="BB156" s="10"/>
      <c r="BC156" s="10"/>
      <c r="BD156" s="10"/>
      <c r="BE156" s="10"/>
      <c r="BF156" s="10"/>
      <c r="BG156" s="10"/>
      <c r="BH156" s="10"/>
      <c r="BI156" s="10"/>
      <c r="BJ156" s="10"/>
      <c r="BK156" s="10"/>
      <c r="BL156" s="10"/>
      <c r="BM156" s="10"/>
      <c r="BN156" s="10"/>
      <c r="BO156" s="10"/>
      <c r="BP156" s="10"/>
      <c r="BQ156" s="10" t="s">
        <v>66</v>
      </c>
      <c r="BR156" s="10"/>
      <c r="BS156" s="10"/>
      <c r="BT156" s="10"/>
      <c r="BU156" s="10"/>
      <c r="BV156" s="10"/>
      <c r="BW156" s="10"/>
      <c r="BX156" s="10" t="s">
        <v>298</v>
      </c>
      <c r="BY156" s="12"/>
      <c r="BZ156" s="10"/>
      <c r="CA156" s="10"/>
      <c r="CB156" s="10"/>
      <c r="CC156" s="10" t="s">
        <v>218</v>
      </c>
      <c r="CD156" s="10" t="s">
        <v>227</v>
      </c>
      <c r="CE156" s="10" t="s">
        <v>227</v>
      </c>
      <c r="CF156" s="10" t="s">
        <v>329</v>
      </c>
      <c r="CG156" s="10" t="s">
        <v>215</v>
      </c>
      <c r="CH156" s="10" t="s">
        <v>218</v>
      </c>
      <c r="CI156" s="10" t="s">
        <v>65</v>
      </c>
      <c r="CJ156" s="10"/>
      <c r="CK156" s="10" t="s">
        <v>65</v>
      </c>
      <c r="CL156" s="10"/>
      <c r="CM156" s="10"/>
      <c r="CN156" s="10" t="s">
        <v>65</v>
      </c>
      <c r="CO156" s="10"/>
      <c r="CP156" s="10" t="s">
        <v>65</v>
      </c>
      <c r="CQ156" s="10" t="s">
        <v>204</v>
      </c>
      <c r="CR156" s="10"/>
      <c r="CS156" s="10" t="s">
        <v>65</v>
      </c>
      <c r="CT156" s="10" t="s">
        <v>143</v>
      </c>
      <c r="CU156" s="12"/>
      <c r="CV156" s="10" t="s">
        <v>65</v>
      </c>
      <c r="CW156" s="10"/>
      <c r="CX156" s="10"/>
      <c r="CY156" s="10"/>
      <c r="CZ156" s="10"/>
      <c r="DA156" s="10"/>
      <c r="DB156" s="10"/>
      <c r="DC156" s="10"/>
      <c r="DD156" s="10"/>
      <c r="DE156" s="10"/>
      <c r="DF156" s="10"/>
      <c r="DG156" s="10"/>
      <c r="DH156" s="61"/>
    </row>
    <row r="157" spans="1:112" s="10" customFormat="1">
      <c r="A157" s="9">
        <v>156</v>
      </c>
      <c r="B157" s="9"/>
      <c r="C157" s="10">
        <v>8</v>
      </c>
      <c r="F157" s="10">
        <v>0</v>
      </c>
      <c r="G157" s="10">
        <v>0</v>
      </c>
      <c r="H157" s="10">
        <v>0</v>
      </c>
      <c r="I157" s="9">
        <f t="shared" si="6"/>
        <v>0</v>
      </c>
      <c r="J157" s="9">
        <f t="shared" si="7"/>
        <v>0</v>
      </c>
      <c r="K157" s="9">
        <f t="shared" si="8"/>
        <v>0</v>
      </c>
      <c r="L157" s="101" t="e">
        <v>#DIV/0!</v>
      </c>
      <c r="M157" s="101" t="e">
        <v>#DIV/0!</v>
      </c>
      <c r="P157" s="79">
        <v>0</v>
      </c>
      <c r="Q157" s="113"/>
      <c r="R157" s="5">
        <v>0</v>
      </c>
      <c r="T157" s="21">
        <v>0</v>
      </c>
      <c r="U157" s="113"/>
      <c r="V157" s="10" t="s">
        <v>276</v>
      </c>
      <c r="W157" s="10" t="s">
        <v>65</v>
      </c>
      <c r="X157" s="10" t="s">
        <v>270</v>
      </c>
      <c r="AE157" s="10" t="s">
        <v>356</v>
      </c>
      <c r="AF157" s="10" t="s">
        <v>359</v>
      </c>
      <c r="AH157" s="10" t="s">
        <v>323</v>
      </c>
      <c r="BQ157" s="10" t="s">
        <v>66</v>
      </c>
      <c r="BR157" s="10" t="s">
        <v>70</v>
      </c>
      <c r="BY157" s="12"/>
      <c r="BZ157" s="10" t="s">
        <v>249</v>
      </c>
      <c r="CA157" s="10" t="s">
        <v>250</v>
      </c>
      <c r="CB157" s="10" t="s">
        <v>250</v>
      </c>
      <c r="CC157" s="10" t="s">
        <v>216</v>
      </c>
      <c r="CD157" s="10" t="s">
        <v>216</v>
      </c>
      <c r="CE157" s="10" t="s">
        <v>227</v>
      </c>
      <c r="CF157" s="10" t="s">
        <v>329</v>
      </c>
      <c r="CG157" s="10" t="s">
        <v>215</v>
      </c>
      <c r="CH157" s="10" t="s">
        <v>216</v>
      </c>
      <c r="CI157" s="10" t="s">
        <v>65</v>
      </c>
      <c r="CK157" s="10" t="s">
        <v>73</v>
      </c>
      <c r="CL157" s="10" t="s">
        <v>65</v>
      </c>
      <c r="CN157" s="10" t="s">
        <v>65</v>
      </c>
      <c r="CP157" s="10" t="s">
        <v>73</v>
      </c>
      <c r="CQ157" s="10" t="s">
        <v>205</v>
      </c>
      <c r="CS157" s="10" t="s">
        <v>65</v>
      </c>
      <c r="CT157" s="10" t="s">
        <v>143</v>
      </c>
      <c r="CU157" s="12"/>
      <c r="CV157" s="10" t="s">
        <v>65</v>
      </c>
      <c r="DH157" s="61"/>
    </row>
    <row r="158" spans="1:112" s="10" customFormat="1">
      <c r="A158" s="9">
        <v>157</v>
      </c>
      <c r="B158" s="9"/>
      <c r="C158" s="10">
        <v>2</v>
      </c>
      <c r="F158" s="10">
        <v>0</v>
      </c>
      <c r="G158" s="10">
        <v>0</v>
      </c>
      <c r="H158" s="10">
        <v>0</v>
      </c>
      <c r="I158" s="9">
        <f t="shared" si="6"/>
        <v>0</v>
      </c>
      <c r="J158" s="9">
        <f t="shared" si="7"/>
        <v>0</v>
      </c>
      <c r="K158" s="9">
        <f t="shared" si="8"/>
        <v>0</v>
      </c>
      <c r="L158" s="101" t="e">
        <v>#DIV/0!</v>
      </c>
      <c r="M158" s="101" t="e">
        <v>#DIV/0!</v>
      </c>
      <c r="P158" s="79">
        <v>0</v>
      </c>
      <c r="Q158" s="113"/>
      <c r="R158" s="21">
        <v>0</v>
      </c>
      <c r="T158" s="21">
        <v>0</v>
      </c>
      <c r="U158" s="113"/>
      <c r="V158" s="10" t="s">
        <v>276</v>
      </c>
      <c r="W158" s="10" t="s">
        <v>65</v>
      </c>
      <c r="AE158" s="10" t="s">
        <v>312</v>
      </c>
      <c r="AF158" s="10" t="s">
        <v>359</v>
      </c>
      <c r="AH158" s="10" t="s">
        <v>323</v>
      </c>
      <c r="BQ158" s="10" t="s">
        <v>66</v>
      </c>
      <c r="BR158" s="10" t="s">
        <v>70</v>
      </c>
      <c r="BS158" s="10" t="s">
        <v>72</v>
      </c>
      <c r="BY158" s="12"/>
      <c r="BZ158" s="10" t="s">
        <v>103</v>
      </c>
      <c r="CC158" s="10" t="s">
        <v>217</v>
      </c>
      <c r="CD158" s="10" t="s">
        <v>217</v>
      </c>
      <c r="CE158" s="10" t="s">
        <v>219</v>
      </c>
      <c r="CF158" s="10" t="s">
        <v>219</v>
      </c>
      <c r="CG158" s="10" t="s">
        <v>215</v>
      </c>
      <c r="CH158" s="10" t="s">
        <v>216</v>
      </c>
      <c r="CI158" s="10" t="s">
        <v>65</v>
      </c>
      <c r="CK158" s="10" t="s">
        <v>73</v>
      </c>
      <c r="CL158" s="10" t="s">
        <v>144</v>
      </c>
      <c r="CN158" s="10" t="s">
        <v>65</v>
      </c>
      <c r="CP158" s="10" t="s">
        <v>144</v>
      </c>
      <c r="CQ158" s="10" t="s">
        <v>204</v>
      </c>
      <c r="CS158" s="10" t="s">
        <v>144</v>
      </c>
      <c r="CT158" s="10" t="s">
        <v>144</v>
      </c>
      <c r="CU158" s="12"/>
      <c r="CV158" s="10" t="s">
        <v>65</v>
      </c>
      <c r="DH158" s="61"/>
    </row>
    <row r="159" spans="1:112" s="10" customFormat="1" ht="37.5">
      <c r="A159" s="9">
        <v>158</v>
      </c>
      <c r="B159" s="9"/>
      <c r="F159" s="10">
        <v>0</v>
      </c>
      <c r="G159" s="10">
        <v>0</v>
      </c>
      <c r="H159" s="10">
        <v>0</v>
      </c>
      <c r="I159" s="9">
        <f t="shared" si="6"/>
        <v>0</v>
      </c>
      <c r="J159" s="9">
        <f t="shared" si="7"/>
        <v>0</v>
      </c>
      <c r="K159" s="9">
        <f t="shared" si="8"/>
        <v>0</v>
      </c>
      <c r="L159" s="101" t="e">
        <v>#DIV/0!</v>
      </c>
      <c r="M159" s="101" t="e">
        <v>#DIV/0!</v>
      </c>
      <c r="P159" s="78">
        <v>0</v>
      </c>
      <c r="Q159" s="113"/>
      <c r="R159" s="24">
        <v>0</v>
      </c>
      <c r="S159" s="9"/>
      <c r="T159" s="21">
        <v>0</v>
      </c>
      <c r="U159" s="114"/>
      <c r="V159" s="10" t="s">
        <v>276</v>
      </c>
      <c r="W159" s="101" t="s">
        <v>65</v>
      </c>
      <c r="Z159" s="11"/>
      <c r="AB159" s="9"/>
      <c r="AD159" s="9"/>
      <c r="AE159" s="10" t="s">
        <v>312</v>
      </c>
      <c r="AF159" s="10" t="s">
        <v>359</v>
      </c>
      <c r="AH159" s="10" t="s">
        <v>323</v>
      </c>
      <c r="BQ159" s="10" t="s">
        <v>66</v>
      </c>
      <c r="BR159" s="10" t="s">
        <v>71</v>
      </c>
      <c r="BX159" s="12" t="s">
        <v>299</v>
      </c>
      <c r="CG159" s="10" t="s">
        <v>215</v>
      </c>
      <c r="CH159" s="10" t="s">
        <v>216</v>
      </c>
      <c r="CI159" s="10" t="s">
        <v>65</v>
      </c>
      <c r="CK159" s="12" t="s">
        <v>65</v>
      </c>
      <c r="CL159" s="12" t="s">
        <v>65</v>
      </c>
      <c r="CM159" s="12"/>
      <c r="CN159" s="10" t="s">
        <v>65</v>
      </c>
      <c r="CO159" s="12"/>
      <c r="CP159" s="10" t="s">
        <v>65</v>
      </c>
      <c r="CQ159" s="10" t="s">
        <v>204</v>
      </c>
      <c r="CS159" s="10" t="s">
        <v>65</v>
      </c>
      <c r="CT159" s="10" t="s">
        <v>144</v>
      </c>
      <c r="CZ159" s="12"/>
      <c r="DB159" s="12"/>
      <c r="DH159" s="61"/>
    </row>
    <row r="160" spans="1:112" s="10" customFormat="1">
      <c r="A160" s="9">
        <v>159</v>
      </c>
      <c r="B160" s="9"/>
      <c r="C160" s="10">
        <v>46</v>
      </c>
      <c r="F160" s="10">
        <v>0</v>
      </c>
      <c r="G160" s="10">
        <v>0</v>
      </c>
      <c r="H160" s="10">
        <v>0</v>
      </c>
      <c r="I160" s="9">
        <f t="shared" si="6"/>
        <v>0</v>
      </c>
      <c r="J160" s="9">
        <f t="shared" si="7"/>
        <v>0</v>
      </c>
      <c r="K160" s="9">
        <f t="shared" si="8"/>
        <v>0</v>
      </c>
      <c r="L160" s="101" t="e">
        <v>#DIV/0!</v>
      </c>
      <c r="M160" s="101" t="e">
        <v>#DIV/0!</v>
      </c>
      <c r="P160" s="78">
        <v>0</v>
      </c>
      <c r="Q160" s="113"/>
      <c r="R160" s="24">
        <v>0</v>
      </c>
      <c r="S160" s="9"/>
      <c r="T160" s="21">
        <v>0</v>
      </c>
      <c r="U160" s="114"/>
      <c r="V160" s="10" t="s">
        <v>276</v>
      </c>
      <c r="W160" s="101" t="s">
        <v>65</v>
      </c>
      <c r="Z160" s="28"/>
      <c r="AB160" s="9"/>
      <c r="AD160" s="9"/>
      <c r="AH160" s="10" t="s">
        <v>323</v>
      </c>
      <c r="AT160" s="10" t="s">
        <v>66</v>
      </c>
      <c r="AV160" s="10" t="s">
        <v>66</v>
      </c>
      <c r="BQ160" s="10" t="s">
        <v>66</v>
      </c>
      <c r="BR160" s="10" t="s">
        <v>66</v>
      </c>
      <c r="BS160" s="10" t="s">
        <v>67</v>
      </c>
      <c r="BT160" s="10" t="s">
        <v>72</v>
      </c>
      <c r="BU160" s="10" t="s">
        <v>68</v>
      </c>
      <c r="BY160" s="10" t="s">
        <v>103</v>
      </c>
      <c r="BZ160" s="10" t="s">
        <v>91</v>
      </c>
      <c r="CC160" s="10" t="s">
        <v>216</v>
      </c>
      <c r="CD160" s="10" t="s">
        <v>219</v>
      </c>
      <c r="CE160" s="10" t="s">
        <v>216</v>
      </c>
      <c r="CF160" s="10" t="s">
        <v>216</v>
      </c>
      <c r="CK160" s="12"/>
      <c r="CL160" s="12"/>
      <c r="CM160" s="12"/>
      <c r="CN160" s="12"/>
      <c r="CO160" s="12"/>
      <c r="CZ160" s="12"/>
      <c r="DB160" s="12"/>
      <c r="DE160" s="12"/>
      <c r="DH160" s="61"/>
    </row>
    <row r="161" spans="1:112" s="10" customFormat="1">
      <c r="A161" s="9">
        <v>160</v>
      </c>
      <c r="B161" s="9"/>
      <c r="F161" s="10">
        <v>0</v>
      </c>
      <c r="G161" s="10">
        <v>0</v>
      </c>
      <c r="H161" s="10">
        <v>0</v>
      </c>
      <c r="I161" s="9">
        <f t="shared" si="6"/>
        <v>0</v>
      </c>
      <c r="J161" s="9">
        <f t="shared" si="7"/>
        <v>0</v>
      </c>
      <c r="K161" s="9">
        <f t="shared" si="8"/>
        <v>0</v>
      </c>
      <c r="L161" s="101" t="e">
        <v>#DIV/0!</v>
      </c>
      <c r="M161" s="101" t="e">
        <v>#DIV/0!</v>
      </c>
      <c r="P161" s="78">
        <v>0</v>
      </c>
      <c r="Q161" s="113"/>
      <c r="R161" s="24">
        <v>0</v>
      </c>
      <c r="S161" s="9"/>
      <c r="T161" s="21">
        <v>0</v>
      </c>
      <c r="U161" s="114"/>
      <c r="V161" s="101"/>
      <c r="W161" s="101"/>
      <c r="Z161" s="11"/>
      <c r="AB161" s="9"/>
      <c r="AD161" s="9"/>
      <c r="CK161" s="12"/>
      <c r="CL161" s="12"/>
      <c r="CM161" s="12"/>
      <c r="CN161" s="12"/>
      <c r="CO161" s="12"/>
      <c r="CZ161" s="12"/>
      <c r="DB161" s="12"/>
      <c r="DH161" s="61"/>
    </row>
    <row r="162" spans="1:112" s="10" customFormat="1">
      <c r="A162" s="9">
        <v>161</v>
      </c>
      <c r="B162" s="9"/>
      <c r="C162" s="10">
        <v>40</v>
      </c>
      <c r="F162" s="10">
        <v>0</v>
      </c>
      <c r="G162" s="10">
        <v>0</v>
      </c>
      <c r="H162" s="10">
        <v>0</v>
      </c>
      <c r="I162" s="9">
        <f t="shared" si="6"/>
        <v>0</v>
      </c>
      <c r="J162" s="9">
        <f t="shared" si="7"/>
        <v>0</v>
      </c>
      <c r="K162" s="9">
        <f t="shared" si="8"/>
        <v>0</v>
      </c>
      <c r="L162" s="101" t="e">
        <v>#DIV/0!</v>
      </c>
      <c r="M162" s="101" t="e">
        <v>#DIV/0!</v>
      </c>
      <c r="P162" s="78">
        <v>0</v>
      </c>
      <c r="Q162" s="113"/>
      <c r="R162" s="24">
        <v>0</v>
      </c>
      <c r="S162" s="9"/>
      <c r="T162" s="21">
        <v>0</v>
      </c>
      <c r="U162" s="114"/>
      <c r="V162" s="10" t="s">
        <v>276</v>
      </c>
      <c r="W162" s="101" t="s">
        <v>65</v>
      </c>
      <c r="Z162" s="11"/>
      <c r="AB162" s="9"/>
      <c r="AD162" s="11"/>
      <c r="AH162" s="10" t="s">
        <v>323</v>
      </c>
      <c r="BQ162" s="10" t="s">
        <v>66</v>
      </c>
      <c r="BR162" s="10" t="s">
        <v>68</v>
      </c>
      <c r="CC162" s="10" t="s">
        <v>216</v>
      </c>
      <c r="CD162" s="10" t="s">
        <v>216</v>
      </c>
      <c r="CE162" s="10" t="s">
        <v>227</v>
      </c>
      <c r="CF162" s="10" t="s">
        <v>329</v>
      </c>
      <c r="CG162" s="10" t="s">
        <v>215</v>
      </c>
      <c r="CH162" s="10" t="s">
        <v>216</v>
      </c>
      <c r="CI162" s="10" t="s">
        <v>65</v>
      </c>
      <c r="CK162" s="12" t="s">
        <v>73</v>
      </c>
      <c r="CL162" s="12" t="s">
        <v>73</v>
      </c>
      <c r="CM162" s="12" t="s">
        <v>109</v>
      </c>
      <c r="CN162" s="10" t="s">
        <v>65</v>
      </c>
      <c r="CO162" s="12"/>
      <c r="CP162" s="10" t="s">
        <v>73</v>
      </c>
      <c r="CQ162" s="10" t="s">
        <v>204</v>
      </c>
      <c r="CS162" s="10" t="s">
        <v>65</v>
      </c>
      <c r="CT162" s="10" t="s">
        <v>144</v>
      </c>
      <c r="CZ162" s="12"/>
      <c r="DB162" s="12"/>
      <c r="DE162" s="12"/>
      <c r="DH162" s="61"/>
    </row>
    <row r="163" spans="1:112" s="10" customFormat="1">
      <c r="A163" s="9">
        <v>162</v>
      </c>
      <c r="B163" s="9"/>
      <c r="C163" s="26">
        <v>8</v>
      </c>
      <c r="D163" s="29"/>
      <c r="F163" s="26">
        <v>0</v>
      </c>
      <c r="G163" s="26">
        <v>0</v>
      </c>
      <c r="H163" s="26">
        <v>0</v>
      </c>
      <c r="I163" s="9">
        <f t="shared" si="6"/>
        <v>0</v>
      </c>
      <c r="J163" s="9">
        <f t="shared" si="7"/>
        <v>0</v>
      </c>
      <c r="K163" s="9">
        <f t="shared" si="8"/>
        <v>0</v>
      </c>
      <c r="L163" s="101" t="e">
        <v>#DIV/0!</v>
      </c>
      <c r="M163" s="101" t="e">
        <v>#DIV/0!</v>
      </c>
      <c r="N163" s="26"/>
      <c r="O163" s="26"/>
      <c r="P163" s="81">
        <v>0</v>
      </c>
      <c r="Q163" s="115"/>
      <c r="R163" s="65">
        <v>0</v>
      </c>
      <c r="S163" s="9"/>
      <c r="T163" s="21">
        <v>0</v>
      </c>
      <c r="U163" s="114"/>
      <c r="V163" s="10" t="s">
        <v>276</v>
      </c>
      <c r="W163" s="101" t="s">
        <v>65</v>
      </c>
      <c r="X163" s="26"/>
      <c r="Y163" s="26"/>
      <c r="Z163" s="28"/>
      <c r="AA163" s="26"/>
      <c r="AB163" s="9"/>
      <c r="AC163" s="26"/>
      <c r="AD163" s="9"/>
      <c r="AE163" s="26"/>
      <c r="AF163" s="26"/>
      <c r="AG163" s="26"/>
      <c r="AH163" s="10" t="s">
        <v>323</v>
      </c>
      <c r="AI163" s="26"/>
      <c r="AJ163" s="26"/>
      <c r="AK163" s="26"/>
      <c r="AL163" s="26"/>
      <c r="AM163" s="26"/>
      <c r="AN163" s="26"/>
      <c r="AO163" s="26"/>
      <c r="AP163" s="26"/>
      <c r="AQ163" s="26"/>
      <c r="AR163" s="26"/>
      <c r="AS163" s="26"/>
      <c r="AT163" s="26"/>
      <c r="AU163" s="26"/>
      <c r="AV163" s="26"/>
      <c r="AW163" s="26"/>
      <c r="AX163" s="26"/>
      <c r="AY163" s="26"/>
      <c r="AZ163" s="26"/>
      <c r="BA163" s="26"/>
      <c r="BB163" s="26"/>
      <c r="BC163" s="26"/>
      <c r="BE163" s="26"/>
      <c r="BF163" s="26"/>
      <c r="BG163" s="26"/>
      <c r="BH163" s="26"/>
      <c r="BI163" s="26"/>
      <c r="BJ163" s="26"/>
      <c r="BK163" s="26"/>
      <c r="BL163" s="26"/>
      <c r="BM163" s="26"/>
      <c r="BN163" s="26"/>
      <c r="BO163" s="26"/>
      <c r="BP163" s="26"/>
      <c r="BQ163" s="26" t="s">
        <v>66</v>
      </c>
      <c r="BR163" s="26" t="s">
        <v>70</v>
      </c>
      <c r="BS163" s="26"/>
      <c r="BT163" s="26"/>
      <c r="BU163" s="26"/>
      <c r="BV163" s="26"/>
      <c r="BW163" s="26"/>
      <c r="BX163" s="26"/>
      <c r="BY163" s="26"/>
      <c r="BZ163" s="26"/>
      <c r="CA163" s="26"/>
      <c r="CB163" s="26"/>
      <c r="CC163" s="26" t="s">
        <v>218</v>
      </c>
      <c r="CD163" s="26" t="s">
        <v>218</v>
      </c>
      <c r="CE163" s="26" t="s">
        <v>227</v>
      </c>
      <c r="CF163" s="26" t="s">
        <v>329</v>
      </c>
      <c r="CG163" s="10" t="s">
        <v>215</v>
      </c>
      <c r="CH163" s="26"/>
      <c r="CI163" s="10" t="s">
        <v>65</v>
      </c>
      <c r="CJ163" s="26"/>
      <c r="CK163" s="27" t="s">
        <v>65</v>
      </c>
      <c r="CL163" s="27" t="s">
        <v>65</v>
      </c>
      <c r="CM163" s="27"/>
      <c r="CN163" s="10" t="s">
        <v>73</v>
      </c>
      <c r="CO163" s="27"/>
      <c r="CP163" s="10" t="s">
        <v>65</v>
      </c>
      <c r="CQ163" s="10" t="s">
        <v>204</v>
      </c>
      <c r="CR163" s="26"/>
      <c r="CS163" s="10" t="s">
        <v>65</v>
      </c>
      <c r="CT163" s="10" t="s">
        <v>143</v>
      </c>
      <c r="CU163" s="26"/>
      <c r="CV163" s="26"/>
      <c r="CW163" s="26"/>
      <c r="CX163" s="26"/>
      <c r="CY163" s="26"/>
      <c r="CZ163" s="27"/>
      <c r="DA163" s="26"/>
      <c r="DB163" s="27"/>
      <c r="DC163" s="26"/>
      <c r="DD163" s="26"/>
      <c r="DE163" s="26"/>
      <c r="DF163" s="26"/>
      <c r="DG163" s="26"/>
      <c r="DH163" s="61"/>
    </row>
    <row r="164" spans="1:112" s="10" customFormat="1">
      <c r="A164" s="9">
        <v>163</v>
      </c>
      <c r="B164" s="9"/>
      <c r="C164" s="10">
        <v>12</v>
      </c>
      <c r="D164" s="10">
        <v>60</v>
      </c>
      <c r="F164" s="10">
        <v>0</v>
      </c>
      <c r="G164" s="10">
        <v>0</v>
      </c>
      <c r="H164" s="10">
        <v>0</v>
      </c>
      <c r="I164" s="9">
        <f t="shared" si="6"/>
        <v>0</v>
      </c>
      <c r="J164" s="9">
        <f t="shared" si="7"/>
        <v>0</v>
      </c>
      <c r="K164" s="9">
        <f t="shared" si="8"/>
        <v>0</v>
      </c>
      <c r="L164" s="101" t="e">
        <v>#DIV/0!</v>
      </c>
      <c r="M164" s="101" t="e">
        <v>#DIV/0!</v>
      </c>
      <c r="P164" s="78">
        <v>0</v>
      </c>
      <c r="Q164" s="113"/>
      <c r="R164" s="24">
        <v>0</v>
      </c>
      <c r="S164" s="9"/>
      <c r="T164" s="21">
        <v>0</v>
      </c>
      <c r="U164" s="114"/>
      <c r="V164" s="10" t="s">
        <v>276</v>
      </c>
      <c r="W164" s="101" t="s">
        <v>65</v>
      </c>
      <c r="Z164" s="11"/>
      <c r="AB164" s="9"/>
      <c r="AD164" s="9"/>
      <c r="AH164" s="10" t="s">
        <v>323</v>
      </c>
      <c r="BQ164" s="10" t="s">
        <v>66</v>
      </c>
      <c r="BR164" s="10" t="s">
        <v>66</v>
      </c>
      <c r="BS164" s="10" t="s">
        <v>67</v>
      </c>
      <c r="CC164" s="10" t="s">
        <v>216</v>
      </c>
      <c r="CD164" s="10" t="s">
        <v>216</v>
      </c>
      <c r="CE164" s="10" t="s">
        <v>227</v>
      </c>
      <c r="CF164" s="10" t="s">
        <v>216</v>
      </c>
      <c r="CG164" s="10" t="s">
        <v>215</v>
      </c>
      <c r="CH164" s="10" t="s">
        <v>216</v>
      </c>
      <c r="CI164" s="10" t="s">
        <v>65</v>
      </c>
      <c r="CK164" s="12" t="s">
        <v>73</v>
      </c>
      <c r="CL164" s="12" t="s">
        <v>73</v>
      </c>
      <c r="CM164" s="12"/>
      <c r="CN164" s="10" t="s">
        <v>73</v>
      </c>
      <c r="CO164" s="12" t="s">
        <v>112</v>
      </c>
      <c r="CP164" s="10" t="s">
        <v>73</v>
      </c>
      <c r="CQ164" s="10" t="s">
        <v>204</v>
      </c>
      <c r="CS164" s="10" t="s">
        <v>65</v>
      </c>
      <c r="CT164" s="10" t="s">
        <v>142</v>
      </c>
      <c r="CZ164" s="12"/>
      <c r="DB164" s="12"/>
      <c r="DH164" s="61"/>
    </row>
    <row r="165" spans="1:112" s="10" customFormat="1">
      <c r="A165" s="9">
        <v>164</v>
      </c>
      <c r="B165" s="9"/>
      <c r="C165" s="10">
        <v>2</v>
      </c>
      <c r="F165" s="10">
        <v>0</v>
      </c>
      <c r="G165" s="10">
        <v>0</v>
      </c>
      <c r="H165" s="10">
        <v>0</v>
      </c>
      <c r="I165" s="9">
        <f t="shared" si="6"/>
        <v>0</v>
      </c>
      <c r="J165" s="9">
        <f t="shared" si="7"/>
        <v>0</v>
      </c>
      <c r="K165" s="9">
        <f t="shared" si="8"/>
        <v>0</v>
      </c>
      <c r="L165" s="101" t="e">
        <v>#DIV/0!</v>
      </c>
      <c r="M165" s="101" t="e">
        <v>#DIV/0!</v>
      </c>
      <c r="P165" s="78">
        <v>0</v>
      </c>
      <c r="Q165" s="113"/>
      <c r="R165" s="24">
        <v>0</v>
      </c>
      <c r="S165" s="9"/>
      <c r="T165" s="21">
        <v>0</v>
      </c>
      <c r="U165" s="114"/>
      <c r="V165" s="10" t="s">
        <v>276</v>
      </c>
      <c r="W165" s="101" t="s">
        <v>65</v>
      </c>
      <c r="Z165" s="28"/>
      <c r="AB165" s="9"/>
      <c r="AD165" s="9"/>
      <c r="AH165" s="10" t="s">
        <v>323</v>
      </c>
      <c r="BQ165" s="10" t="s">
        <v>66</v>
      </c>
      <c r="BR165" s="10" t="s">
        <v>70</v>
      </c>
      <c r="CC165" s="10" t="s">
        <v>216</v>
      </c>
      <c r="CD165" s="10" t="s">
        <v>216</v>
      </c>
      <c r="CE165" s="10" t="s">
        <v>227</v>
      </c>
      <c r="CF165" s="10" t="s">
        <v>329</v>
      </c>
      <c r="CG165" s="10" t="s">
        <v>215</v>
      </c>
      <c r="CH165" s="10" t="s">
        <v>216</v>
      </c>
      <c r="CI165" s="10" t="s">
        <v>65</v>
      </c>
      <c r="CK165" s="12" t="s">
        <v>73</v>
      </c>
      <c r="CL165" s="12" t="s">
        <v>73</v>
      </c>
      <c r="CM165" s="12"/>
      <c r="CN165" s="10" t="s">
        <v>65</v>
      </c>
      <c r="CO165" s="12"/>
      <c r="CP165" s="10" t="s">
        <v>73</v>
      </c>
      <c r="CQ165" s="10" t="s">
        <v>204</v>
      </c>
      <c r="CS165" s="10" t="s">
        <v>65</v>
      </c>
      <c r="CT165" s="10" t="s">
        <v>144</v>
      </c>
      <c r="CZ165" s="12"/>
      <c r="DB165" s="12"/>
      <c r="DH165" s="61"/>
    </row>
    <row r="166" spans="1:112" s="10" customFormat="1">
      <c r="A166" s="9">
        <v>165</v>
      </c>
      <c r="B166" s="9"/>
      <c r="C166" s="10">
        <v>2</v>
      </c>
      <c r="F166" s="10">
        <v>0</v>
      </c>
      <c r="G166" s="10">
        <v>0</v>
      </c>
      <c r="H166" s="10">
        <v>0</v>
      </c>
      <c r="I166" s="9">
        <f t="shared" si="6"/>
        <v>0</v>
      </c>
      <c r="J166" s="9">
        <f t="shared" si="7"/>
        <v>0</v>
      </c>
      <c r="K166" s="9">
        <f t="shared" si="8"/>
        <v>0</v>
      </c>
      <c r="L166" s="101" t="e">
        <v>#DIV/0!</v>
      </c>
      <c r="M166" s="101" t="e">
        <v>#DIV/0!</v>
      </c>
      <c r="P166" s="78">
        <v>0</v>
      </c>
      <c r="Q166" s="113"/>
      <c r="R166" s="24">
        <v>0</v>
      </c>
      <c r="S166" s="9"/>
      <c r="T166" s="21">
        <v>0</v>
      </c>
      <c r="U166" s="114"/>
      <c r="V166" s="10" t="s">
        <v>276</v>
      </c>
      <c r="W166" s="101" t="s">
        <v>65</v>
      </c>
      <c r="Z166" s="11"/>
      <c r="AB166" s="9"/>
      <c r="AD166" s="9"/>
      <c r="AH166" s="10" t="s">
        <v>323</v>
      </c>
      <c r="BQ166" s="10" t="s">
        <v>66</v>
      </c>
      <c r="BR166" s="10" t="s">
        <v>70</v>
      </c>
      <c r="CC166" s="10" t="s">
        <v>217</v>
      </c>
      <c r="CD166" s="10" t="s">
        <v>217</v>
      </c>
      <c r="CE166" s="10" t="s">
        <v>227</v>
      </c>
      <c r="CF166" s="10" t="s">
        <v>329</v>
      </c>
      <c r="CG166" s="10" t="s">
        <v>215</v>
      </c>
      <c r="CH166" s="10" t="s">
        <v>216</v>
      </c>
      <c r="CI166" s="10" t="s">
        <v>65</v>
      </c>
      <c r="CK166" s="12" t="s">
        <v>65</v>
      </c>
      <c r="CL166" s="12" t="s">
        <v>144</v>
      </c>
      <c r="CM166" s="12"/>
      <c r="CN166" s="10" t="s">
        <v>65</v>
      </c>
      <c r="CO166" s="12"/>
      <c r="CP166" s="10" t="s">
        <v>144</v>
      </c>
      <c r="CQ166" s="10" t="s">
        <v>204</v>
      </c>
      <c r="CS166" s="10" t="s">
        <v>144</v>
      </c>
      <c r="CT166" s="10" t="s">
        <v>144</v>
      </c>
      <c r="CZ166" s="12"/>
      <c r="DB166" s="12"/>
      <c r="DH166" s="61"/>
    </row>
    <row r="167" spans="1:112" s="10" customFormat="1">
      <c r="A167" s="9">
        <v>166</v>
      </c>
      <c r="B167" s="9"/>
      <c r="C167" s="10">
        <v>8</v>
      </c>
      <c r="F167" s="10">
        <v>0</v>
      </c>
      <c r="G167" s="10">
        <v>0</v>
      </c>
      <c r="H167" s="10">
        <v>0</v>
      </c>
      <c r="I167" s="9">
        <f t="shared" si="6"/>
        <v>0</v>
      </c>
      <c r="J167" s="9">
        <f t="shared" si="7"/>
        <v>0</v>
      </c>
      <c r="K167" s="9">
        <f t="shared" si="8"/>
        <v>0</v>
      </c>
      <c r="L167" s="101" t="e">
        <v>#DIV/0!</v>
      </c>
      <c r="M167" s="101" t="e">
        <v>#DIV/0!</v>
      </c>
      <c r="P167" s="78">
        <v>0</v>
      </c>
      <c r="Q167" s="113"/>
      <c r="R167" s="24">
        <v>0</v>
      </c>
      <c r="S167" s="9"/>
      <c r="T167" s="21">
        <v>0</v>
      </c>
      <c r="U167" s="114"/>
      <c r="V167" s="10" t="s">
        <v>276</v>
      </c>
      <c r="W167" s="101" t="s">
        <v>65</v>
      </c>
      <c r="Z167" s="11"/>
      <c r="AB167" s="9"/>
      <c r="AD167" s="9"/>
      <c r="AH167" s="10" t="s">
        <v>323</v>
      </c>
      <c r="BQ167" s="10" t="s">
        <v>66</v>
      </c>
      <c r="BR167" s="10" t="s">
        <v>70</v>
      </c>
      <c r="CC167" s="10" t="s">
        <v>216</v>
      </c>
      <c r="CD167" s="10" t="s">
        <v>216</v>
      </c>
      <c r="CI167" s="10" t="s">
        <v>65</v>
      </c>
      <c r="CK167" s="12" t="s">
        <v>73</v>
      </c>
      <c r="CL167" s="12" t="s">
        <v>65</v>
      </c>
      <c r="CM167" s="12"/>
      <c r="CN167" s="10" t="s">
        <v>65</v>
      </c>
      <c r="CO167" s="12"/>
      <c r="CP167" s="10" t="s">
        <v>65</v>
      </c>
      <c r="CQ167" s="10" t="s">
        <v>204</v>
      </c>
      <c r="CS167" s="10" t="s">
        <v>65</v>
      </c>
      <c r="CT167" s="10" t="s">
        <v>142</v>
      </c>
      <c r="CZ167" s="12"/>
      <c r="DB167" s="12"/>
      <c r="DH167" s="61"/>
    </row>
    <row r="168" spans="1:112" s="10" customFormat="1">
      <c r="A168" s="9">
        <v>167</v>
      </c>
      <c r="B168" s="9"/>
      <c r="F168" s="10">
        <v>0</v>
      </c>
      <c r="G168" s="10">
        <v>0</v>
      </c>
      <c r="H168" s="10">
        <v>0</v>
      </c>
      <c r="I168" s="9">
        <f t="shared" si="6"/>
        <v>0</v>
      </c>
      <c r="J168" s="9">
        <f t="shared" si="7"/>
        <v>0</v>
      </c>
      <c r="K168" s="9">
        <f t="shared" si="8"/>
        <v>0</v>
      </c>
      <c r="L168" s="101" t="e">
        <v>#DIV/0!</v>
      </c>
      <c r="M168" s="101" t="e">
        <v>#DIV/0!</v>
      </c>
      <c r="P168" s="78">
        <v>0</v>
      </c>
      <c r="Q168" s="113"/>
      <c r="R168" s="24">
        <v>0</v>
      </c>
      <c r="S168" s="9"/>
      <c r="T168" s="21">
        <v>0</v>
      </c>
      <c r="U168" s="114"/>
      <c r="V168" s="10" t="s">
        <v>276</v>
      </c>
      <c r="W168" s="101" t="s">
        <v>65</v>
      </c>
      <c r="Z168" s="11"/>
      <c r="AB168" s="9"/>
      <c r="AD168" s="9"/>
      <c r="AE168" s="10" t="s">
        <v>354</v>
      </c>
      <c r="AF168" s="10" t="s">
        <v>359</v>
      </c>
      <c r="AH168" s="10" t="s">
        <v>323</v>
      </c>
      <c r="AT168" s="10" t="s">
        <v>66</v>
      </c>
      <c r="AV168" s="10" t="s">
        <v>67</v>
      </c>
      <c r="BQ168" s="10" t="s">
        <v>66</v>
      </c>
      <c r="BR168" s="10" t="s">
        <v>71</v>
      </c>
      <c r="BX168" s="10" t="s">
        <v>117</v>
      </c>
      <c r="CC168" s="10" t="s">
        <v>217</v>
      </c>
      <c r="CD168" s="10" t="s">
        <v>217</v>
      </c>
      <c r="CE168" s="10" t="s">
        <v>217</v>
      </c>
      <c r="CF168" s="10" t="s">
        <v>217</v>
      </c>
      <c r="CG168" s="10" t="s">
        <v>215</v>
      </c>
      <c r="CH168" s="10" t="s">
        <v>218</v>
      </c>
      <c r="CI168" s="10" t="s">
        <v>218</v>
      </c>
      <c r="CK168" s="12" t="s">
        <v>73</v>
      </c>
      <c r="CL168" s="12"/>
      <c r="CM168" s="12"/>
      <c r="CN168" s="10" t="s">
        <v>65</v>
      </c>
      <c r="CO168" s="12"/>
      <c r="CS168" s="10" t="s">
        <v>65</v>
      </c>
      <c r="CT168" s="10" t="s">
        <v>143</v>
      </c>
      <c r="CZ168" s="12"/>
      <c r="DB168" s="12"/>
      <c r="DH168" s="61"/>
    </row>
    <row r="169" spans="1:112" s="10" customFormat="1">
      <c r="A169" s="9">
        <v>168</v>
      </c>
      <c r="B169" s="9"/>
      <c r="F169" s="10">
        <v>0</v>
      </c>
      <c r="G169" s="10">
        <v>0</v>
      </c>
      <c r="H169" s="10">
        <v>0</v>
      </c>
      <c r="I169" s="9">
        <f t="shared" si="6"/>
        <v>0</v>
      </c>
      <c r="J169" s="9">
        <f t="shared" si="7"/>
        <v>0</v>
      </c>
      <c r="K169" s="9">
        <f t="shared" si="8"/>
        <v>0</v>
      </c>
      <c r="L169" s="101" t="e">
        <v>#DIV/0!</v>
      </c>
      <c r="M169" s="101" t="e">
        <v>#DIV/0!</v>
      </c>
      <c r="P169" s="78">
        <v>0</v>
      </c>
      <c r="Q169" s="113"/>
      <c r="R169" s="24">
        <v>0</v>
      </c>
      <c r="S169" s="9"/>
      <c r="T169" s="21">
        <v>0</v>
      </c>
      <c r="U169" s="114"/>
      <c r="V169" s="10" t="s">
        <v>276</v>
      </c>
      <c r="W169" s="101" t="s">
        <v>65</v>
      </c>
      <c r="Z169" s="11"/>
      <c r="AB169" s="9"/>
      <c r="AD169" s="9"/>
      <c r="AH169" s="10" t="s">
        <v>323</v>
      </c>
      <c r="BQ169" s="10" t="s">
        <v>66</v>
      </c>
      <c r="BR169" s="10" t="s">
        <v>71</v>
      </c>
      <c r="BX169" s="10" t="s">
        <v>120</v>
      </c>
      <c r="CC169" s="10" t="s">
        <v>217</v>
      </c>
      <c r="CD169" s="10" t="s">
        <v>227</v>
      </c>
      <c r="CE169" s="10" t="s">
        <v>227</v>
      </c>
      <c r="CF169" s="10" t="s">
        <v>329</v>
      </c>
      <c r="CG169" s="10" t="s">
        <v>215</v>
      </c>
      <c r="CH169" s="10" t="s">
        <v>217</v>
      </c>
      <c r="CI169" s="10" t="s">
        <v>65</v>
      </c>
      <c r="CK169" s="12" t="s">
        <v>65</v>
      </c>
      <c r="CL169" s="12" t="s">
        <v>65</v>
      </c>
      <c r="CM169" s="12"/>
      <c r="CN169" s="10" t="s">
        <v>65</v>
      </c>
      <c r="CO169" s="12"/>
      <c r="CP169" s="10" t="s">
        <v>65</v>
      </c>
      <c r="CQ169" s="10" t="s">
        <v>204</v>
      </c>
      <c r="CS169" s="10" t="s">
        <v>65</v>
      </c>
      <c r="CT169" s="10" t="s">
        <v>143</v>
      </c>
      <c r="CZ169" s="12"/>
      <c r="DB169" s="12"/>
      <c r="DH169" s="61"/>
    </row>
    <row r="170" spans="1:112" s="10" customFormat="1" ht="56.25">
      <c r="A170" s="9">
        <v>169</v>
      </c>
      <c r="B170" s="9"/>
      <c r="C170" s="10">
        <v>10</v>
      </c>
      <c r="F170" s="10">
        <v>0</v>
      </c>
      <c r="G170" s="10">
        <v>0</v>
      </c>
      <c r="H170" s="10">
        <v>0</v>
      </c>
      <c r="I170" s="9">
        <f t="shared" si="6"/>
        <v>0</v>
      </c>
      <c r="J170" s="9">
        <f t="shared" si="7"/>
        <v>0</v>
      </c>
      <c r="K170" s="9">
        <f t="shared" si="8"/>
        <v>0</v>
      </c>
      <c r="L170" s="101" t="e">
        <v>#DIV/0!</v>
      </c>
      <c r="M170" s="101" t="e">
        <v>#DIV/0!</v>
      </c>
      <c r="P170" s="78">
        <v>0</v>
      </c>
      <c r="Q170" s="113"/>
      <c r="R170" s="24">
        <v>0</v>
      </c>
      <c r="S170" s="9"/>
      <c r="T170" s="21">
        <v>0</v>
      </c>
      <c r="U170" s="114"/>
      <c r="V170" s="10" t="s">
        <v>276</v>
      </c>
      <c r="W170" s="101" t="s">
        <v>65</v>
      </c>
      <c r="Z170" s="11"/>
      <c r="AB170" s="9"/>
      <c r="AD170" s="9"/>
      <c r="AE170" s="10" t="s">
        <v>354</v>
      </c>
      <c r="AF170" s="10" t="s">
        <v>359</v>
      </c>
      <c r="AH170" s="10" t="s">
        <v>323</v>
      </c>
      <c r="BQ170" s="10" t="s">
        <v>66</v>
      </c>
      <c r="BR170" s="10" t="s">
        <v>66</v>
      </c>
      <c r="BS170" s="10" t="s">
        <v>67</v>
      </c>
      <c r="BT170" s="10" t="s">
        <v>72</v>
      </c>
      <c r="BU170" s="10" t="s">
        <v>68</v>
      </c>
      <c r="BY170" s="12" t="s">
        <v>350</v>
      </c>
      <c r="BZ170" s="10" t="s">
        <v>302</v>
      </c>
      <c r="CC170" s="10" t="s">
        <v>217</v>
      </c>
      <c r="CD170" s="10" t="s">
        <v>217</v>
      </c>
      <c r="CE170" s="10" t="s">
        <v>227</v>
      </c>
      <c r="CF170" s="10" t="s">
        <v>329</v>
      </c>
      <c r="CG170" s="10" t="s">
        <v>215</v>
      </c>
      <c r="CH170" s="10" t="s">
        <v>216</v>
      </c>
      <c r="CI170" s="10" t="s">
        <v>65</v>
      </c>
      <c r="CK170" s="12" t="s">
        <v>65</v>
      </c>
      <c r="CL170" s="12" t="s">
        <v>65</v>
      </c>
      <c r="CM170" s="12"/>
      <c r="CN170" s="10" t="s">
        <v>65</v>
      </c>
      <c r="CO170" s="12"/>
      <c r="CP170" s="10" t="s">
        <v>65</v>
      </c>
      <c r="CQ170" s="10" t="s">
        <v>205</v>
      </c>
      <c r="CS170" s="10" t="s">
        <v>65</v>
      </c>
      <c r="CT170" s="10" t="s">
        <v>142</v>
      </c>
      <c r="CZ170" s="12"/>
      <c r="DB170" s="12"/>
      <c r="DH170" s="61"/>
    </row>
    <row r="171" spans="1:112" s="10" customFormat="1">
      <c r="A171" s="9">
        <v>170</v>
      </c>
      <c r="B171" s="9"/>
      <c r="C171" s="10">
        <v>152</v>
      </c>
      <c r="D171" s="10">
        <v>70</v>
      </c>
      <c r="F171" s="10">
        <v>0</v>
      </c>
      <c r="G171" s="10">
        <v>1370</v>
      </c>
      <c r="H171" s="10">
        <v>0</v>
      </c>
      <c r="I171" s="9">
        <f t="shared" si="6"/>
        <v>0</v>
      </c>
      <c r="J171" s="9">
        <f t="shared" si="7"/>
        <v>1370</v>
      </c>
      <c r="K171" s="9">
        <f t="shared" si="8"/>
        <v>1370</v>
      </c>
      <c r="L171" s="101" t="e">
        <v>#DIV/0!</v>
      </c>
      <c r="M171" s="101" t="e">
        <v>#DIV/0!</v>
      </c>
      <c r="P171" s="78">
        <v>0</v>
      </c>
      <c r="Q171" s="113"/>
      <c r="R171" s="24">
        <v>0</v>
      </c>
      <c r="S171" s="9"/>
      <c r="T171" s="21">
        <v>0</v>
      </c>
      <c r="U171" s="114"/>
      <c r="V171" s="10" t="s">
        <v>276</v>
      </c>
      <c r="W171" s="101" t="s">
        <v>65</v>
      </c>
      <c r="Z171" s="11"/>
      <c r="AB171" s="9"/>
      <c r="AD171" s="9"/>
      <c r="AH171" s="10" t="s">
        <v>323</v>
      </c>
      <c r="BQ171" s="10" t="s">
        <v>70</v>
      </c>
      <c r="BR171" s="10" t="s">
        <v>70</v>
      </c>
      <c r="CC171" s="10" t="s">
        <v>216</v>
      </c>
      <c r="CD171" s="10" t="s">
        <v>216</v>
      </c>
      <c r="CE171" s="10" t="s">
        <v>227</v>
      </c>
      <c r="CF171" s="10" t="s">
        <v>216</v>
      </c>
      <c r="CG171" s="10" t="s">
        <v>215</v>
      </c>
      <c r="CH171" s="10" t="s">
        <v>216</v>
      </c>
      <c r="CI171" s="10" t="s">
        <v>65</v>
      </c>
      <c r="CK171" s="12" t="s">
        <v>73</v>
      </c>
      <c r="CL171" s="12" t="s">
        <v>73</v>
      </c>
      <c r="CM171" s="12"/>
      <c r="CN171" s="10" t="s">
        <v>73</v>
      </c>
      <c r="CO171" s="12"/>
      <c r="CP171" s="10" t="s">
        <v>73</v>
      </c>
      <c r="CQ171" s="10" t="s">
        <v>205</v>
      </c>
      <c r="CR171" s="10" t="s">
        <v>125</v>
      </c>
      <c r="CS171" s="10" t="s">
        <v>65</v>
      </c>
      <c r="CT171" s="10" t="s">
        <v>142</v>
      </c>
      <c r="CZ171" s="12"/>
      <c r="DB171" s="12"/>
      <c r="DH171" s="61"/>
    </row>
    <row r="172" spans="1:112" s="10" customFormat="1">
      <c r="A172" s="9">
        <v>171</v>
      </c>
      <c r="B172" s="9"/>
      <c r="F172" s="10">
        <v>0</v>
      </c>
      <c r="G172" s="10">
        <v>0</v>
      </c>
      <c r="H172" s="10">
        <v>0</v>
      </c>
      <c r="I172" s="9">
        <f t="shared" si="6"/>
        <v>0</v>
      </c>
      <c r="J172" s="9">
        <f t="shared" si="7"/>
        <v>0</v>
      </c>
      <c r="K172" s="9">
        <f t="shared" si="8"/>
        <v>0</v>
      </c>
      <c r="L172" s="101" t="e">
        <v>#DIV/0!</v>
      </c>
      <c r="M172" s="101" t="e">
        <v>#DIV/0!</v>
      </c>
      <c r="P172" s="78">
        <v>0</v>
      </c>
      <c r="Q172" s="113"/>
      <c r="R172" s="24">
        <v>0</v>
      </c>
      <c r="S172" s="9"/>
      <c r="T172" s="21">
        <v>0</v>
      </c>
      <c r="U172" s="114"/>
      <c r="V172" s="10" t="s">
        <v>276</v>
      </c>
      <c r="W172" s="101" t="s">
        <v>65</v>
      </c>
      <c r="Z172" s="11"/>
      <c r="AB172" s="9"/>
      <c r="AD172" s="9"/>
      <c r="BQ172" s="10" t="s">
        <v>66</v>
      </c>
      <c r="BR172" s="10" t="s">
        <v>71</v>
      </c>
      <c r="BX172" s="10" t="s">
        <v>133</v>
      </c>
      <c r="CD172" s="10" t="s">
        <v>227</v>
      </c>
      <c r="CE172" s="10" t="s">
        <v>227</v>
      </c>
      <c r="CF172" s="10" t="s">
        <v>329</v>
      </c>
      <c r="CK172" s="12"/>
      <c r="CL172" s="12"/>
      <c r="CM172" s="12"/>
      <c r="CN172" s="12"/>
      <c r="CO172" s="12"/>
      <c r="CZ172" s="12"/>
      <c r="DB172" s="12"/>
      <c r="DH172" s="61"/>
    </row>
    <row r="173" spans="1:112" s="10" customFormat="1">
      <c r="A173" s="9">
        <v>172</v>
      </c>
      <c r="B173" s="9"/>
      <c r="C173" s="10">
        <v>4</v>
      </c>
      <c r="D173" s="10">
        <v>40</v>
      </c>
      <c r="F173" s="10">
        <v>0</v>
      </c>
      <c r="G173" s="10">
        <v>0</v>
      </c>
      <c r="H173" s="10">
        <v>0</v>
      </c>
      <c r="I173" s="9">
        <f t="shared" si="6"/>
        <v>0</v>
      </c>
      <c r="J173" s="9">
        <f t="shared" si="7"/>
        <v>0</v>
      </c>
      <c r="K173" s="9">
        <f t="shared" si="8"/>
        <v>0</v>
      </c>
      <c r="L173" s="101" t="e">
        <v>#DIV/0!</v>
      </c>
      <c r="M173" s="101" t="e">
        <v>#DIV/0!</v>
      </c>
      <c r="P173" s="78">
        <v>0</v>
      </c>
      <c r="Q173" s="113"/>
      <c r="R173" s="24">
        <v>0</v>
      </c>
      <c r="S173" s="9"/>
      <c r="T173" s="21">
        <v>0</v>
      </c>
      <c r="U173" s="114"/>
      <c r="V173" s="10" t="s">
        <v>276</v>
      </c>
      <c r="W173" s="101" t="s">
        <v>65</v>
      </c>
      <c r="Z173" s="11"/>
      <c r="AB173" s="9"/>
      <c r="AD173" s="9"/>
      <c r="AH173" s="10" t="s">
        <v>323</v>
      </c>
      <c r="BQ173" s="10" t="s">
        <v>66</v>
      </c>
      <c r="BR173" s="10" t="s">
        <v>70</v>
      </c>
      <c r="CC173" s="10" t="s">
        <v>217</v>
      </c>
      <c r="CD173" s="10" t="s">
        <v>216</v>
      </c>
      <c r="CE173" s="10" t="s">
        <v>216</v>
      </c>
      <c r="CF173" s="10" t="s">
        <v>216</v>
      </c>
      <c r="CK173" s="12"/>
      <c r="CL173" s="12"/>
      <c r="CM173" s="27"/>
      <c r="CN173" s="12"/>
      <c r="CO173" s="12"/>
      <c r="CZ173" s="12"/>
      <c r="DB173" s="12"/>
      <c r="DH173" s="61"/>
    </row>
    <row r="174" spans="1:112" s="10" customFormat="1">
      <c r="A174" s="9">
        <v>173</v>
      </c>
      <c r="B174" s="9"/>
      <c r="C174" s="10">
        <v>14</v>
      </c>
      <c r="F174" s="10">
        <v>0</v>
      </c>
      <c r="G174" s="10">
        <v>0</v>
      </c>
      <c r="H174" s="10">
        <v>0</v>
      </c>
      <c r="I174" s="9">
        <f t="shared" si="6"/>
        <v>0</v>
      </c>
      <c r="J174" s="9">
        <f t="shared" si="7"/>
        <v>0</v>
      </c>
      <c r="K174" s="9">
        <f t="shared" si="8"/>
        <v>0</v>
      </c>
      <c r="L174" s="101" t="e">
        <v>#DIV/0!</v>
      </c>
      <c r="M174" s="101" t="e">
        <v>#DIV/0!</v>
      </c>
      <c r="P174" s="78">
        <v>0</v>
      </c>
      <c r="Q174" s="113"/>
      <c r="R174" s="24">
        <v>0</v>
      </c>
      <c r="S174" s="9"/>
      <c r="T174" s="21">
        <v>0</v>
      </c>
      <c r="U174" s="114"/>
      <c r="V174" s="10" t="s">
        <v>276</v>
      </c>
      <c r="W174" s="101" t="s">
        <v>65</v>
      </c>
      <c r="Z174" s="28"/>
      <c r="AB174" s="9"/>
      <c r="AD174" s="9"/>
      <c r="AH174" s="10" t="s">
        <v>323</v>
      </c>
      <c r="BQ174" s="10" t="s">
        <v>66</v>
      </c>
      <c r="BR174" s="10" t="s">
        <v>70</v>
      </c>
      <c r="CC174" s="10" t="s">
        <v>216</v>
      </c>
      <c r="CD174" s="10" t="s">
        <v>216</v>
      </c>
      <c r="CE174" s="10" t="s">
        <v>227</v>
      </c>
      <c r="CF174" s="10" t="s">
        <v>329</v>
      </c>
      <c r="CG174" s="10" t="s">
        <v>215</v>
      </c>
      <c r="CH174" s="10" t="s">
        <v>216</v>
      </c>
      <c r="CI174" s="10" t="s">
        <v>65</v>
      </c>
      <c r="CK174" s="12" t="s">
        <v>73</v>
      </c>
      <c r="CL174" s="12" t="s">
        <v>73</v>
      </c>
      <c r="CM174" s="12"/>
      <c r="CN174" s="10" t="s">
        <v>65</v>
      </c>
      <c r="CO174" s="12"/>
      <c r="CP174" s="10" t="s">
        <v>73</v>
      </c>
      <c r="CQ174" s="10" t="s">
        <v>205</v>
      </c>
      <c r="CS174" s="10" t="s">
        <v>65</v>
      </c>
      <c r="CT174" s="10" t="s">
        <v>142</v>
      </c>
      <c r="CZ174" s="12"/>
      <c r="DB174" s="12"/>
      <c r="DH174" s="61"/>
    </row>
    <row r="175" spans="1:112" s="10" customFormat="1">
      <c r="A175" s="9">
        <v>174</v>
      </c>
      <c r="B175" s="9"/>
      <c r="F175" s="10">
        <v>0</v>
      </c>
      <c r="G175" s="10">
        <v>0</v>
      </c>
      <c r="H175" s="10">
        <v>0</v>
      </c>
      <c r="I175" s="9">
        <f t="shared" si="6"/>
        <v>0</v>
      </c>
      <c r="J175" s="9">
        <f t="shared" si="7"/>
        <v>0</v>
      </c>
      <c r="K175" s="9">
        <f t="shared" si="8"/>
        <v>0</v>
      </c>
      <c r="L175" s="101" t="e">
        <v>#DIV/0!</v>
      </c>
      <c r="M175" s="101" t="e">
        <v>#DIV/0!</v>
      </c>
      <c r="N175" s="9"/>
      <c r="O175" s="9"/>
      <c r="P175" s="82">
        <v>0</v>
      </c>
      <c r="Q175" s="114"/>
      <c r="R175" s="21">
        <v>0</v>
      </c>
      <c r="T175" s="24">
        <v>0</v>
      </c>
      <c r="U175" s="119"/>
      <c r="V175" s="10" t="s">
        <v>276</v>
      </c>
      <c r="W175" s="21" t="s">
        <v>65</v>
      </c>
      <c r="Y175" s="9"/>
      <c r="BQ175" s="10" t="s">
        <v>66</v>
      </c>
      <c r="BR175" s="10" t="s">
        <v>70</v>
      </c>
      <c r="BS175" s="10" t="s">
        <v>72</v>
      </c>
      <c r="CF175" s="12"/>
      <c r="CG175" s="12"/>
      <c r="CH175" s="12"/>
      <c r="CI175" s="12"/>
      <c r="CJ175" s="12"/>
      <c r="CU175" s="12"/>
      <c r="CW175" s="12"/>
      <c r="DH175" s="61"/>
    </row>
    <row r="176" spans="1:112" s="10" customFormat="1">
      <c r="A176" s="9">
        <v>175</v>
      </c>
      <c r="B176" s="9"/>
      <c r="F176" s="10">
        <v>0</v>
      </c>
      <c r="G176" s="10">
        <v>0</v>
      </c>
      <c r="H176" s="10">
        <v>0</v>
      </c>
      <c r="I176" s="9">
        <f t="shared" si="6"/>
        <v>0</v>
      </c>
      <c r="J176" s="9">
        <f t="shared" si="7"/>
        <v>0</v>
      </c>
      <c r="K176" s="9">
        <f t="shared" si="8"/>
        <v>0</v>
      </c>
      <c r="L176" s="101" t="e">
        <v>#DIV/0!</v>
      </c>
      <c r="M176" s="101" t="e">
        <v>#DIV/0!</v>
      </c>
      <c r="O176" s="9"/>
      <c r="P176" s="82">
        <v>0</v>
      </c>
      <c r="Q176" s="114"/>
      <c r="R176" s="21">
        <v>0</v>
      </c>
      <c r="S176" s="101"/>
      <c r="T176" s="24">
        <v>0</v>
      </c>
      <c r="U176" s="113"/>
      <c r="V176" s="10" t="s">
        <v>276</v>
      </c>
      <c r="W176" s="10" t="s">
        <v>65</v>
      </c>
      <c r="X176" s="9" t="s">
        <v>71</v>
      </c>
      <c r="Z176" s="9"/>
      <c r="AD176" s="10" t="s">
        <v>138</v>
      </c>
      <c r="AE176" s="10" t="s">
        <v>312</v>
      </c>
      <c r="AF176" s="10" t="s">
        <v>359</v>
      </c>
      <c r="AH176" s="10" t="s">
        <v>323</v>
      </c>
      <c r="BQ176" s="10" t="s">
        <v>66</v>
      </c>
      <c r="BR176" s="10" t="s">
        <v>71</v>
      </c>
      <c r="BX176" s="10" t="s">
        <v>139</v>
      </c>
      <c r="BY176" s="10" t="s">
        <v>1</v>
      </c>
      <c r="CC176" s="10" t="s">
        <v>216</v>
      </c>
      <c r="CD176" s="10" t="s">
        <v>227</v>
      </c>
      <c r="CE176" s="10" t="s">
        <v>227</v>
      </c>
      <c r="CF176" s="10" t="s">
        <v>329</v>
      </c>
      <c r="CG176" s="10" t="s">
        <v>215</v>
      </c>
      <c r="CH176" s="10" t="s">
        <v>216</v>
      </c>
      <c r="CI176" s="10" t="s">
        <v>65</v>
      </c>
      <c r="CJ176" s="12"/>
      <c r="CK176" s="12" t="s">
        <v>65</v>
      </c>
      <c r="CL176" s="10" t="s">
        <v>65</v>
      </c>
      <c r="CN176" s="10" t="s">
        <v>65</v>
      </c>
      <c r="CP176" s="10" t="s">
        <v>65</v>
      </c>
      <c r="CQ176" s="10" t="s">
        <v>204</v>
      </c>
      <c r="CS176" s="10" t="s">
        <v>65</v>
      </c>
      <c r="CT176" s="10" t="s">
        <v>142</v>
      </c>
      <c r="CV176" s="12"/>
      <c r="CX176" s="12"/>
      <c r="DH176" s="61"/>
    </row>
    <row r="177" spans="3:68">
      <c r="C177" s="85">
        <f>COUNT(C2:E176)</f>
        <v>223</v>
      </c>
      <c r="D177" s="85"/>
      <c r="E177" s="85"/>
      <c r="F177" s="85"/>
      <c r="G177" s="85"/>
      <c r="H177" s="85"/>
      <c r="I177" s="102">
        <f>SUM(I2:I176)</f>
        <v>108262.5</v>
      </c>
      <c r="J177" s="102">
        <f>SUM(J2:J176)</f>
        <v>342557</v>
      </c>
      <c r="K177" s="102">
        <f>SUM(K2:K176)</f>
        <v>450819.5</v>
      </c>
      <c r="L177" s="103" t="e">
        <v>#DIV/0!</v>
      </c>
      <c r="M177" s="85"/>
      <c r="N177" s="85"/>
      <c r="O177" s="85"/>
      <c r="P177" s="83"/>
      <c r="Q177" s="85"/>
      <c r="R177" s="17"/>
      <c r="S177" s="85"/>
      <c r="T177" s="17"/>
      <c r="U177" s="85"/>
      <c r="V177" s="85"/>
      <c r="W177" s="85"/>
      <c r="X177" s="85"/>
      <c r="Y177" s="85"/>
      <c r="Z177" s="85"/>
      <c r="AA177" s="85"/>
      <c r="AB177" s="85"/>
      <c r="AC177" s="85"/>
      <c r="AD177" s="85"/>
      <c r="AE177" s="85"/>
      <c r="AF177" s="85"/>
      <c r="AG177" s="85"/>
      <c r="AH177" s="85"/>
      <c r="AI177" s="85"/>
      <c r="AJ177" s="85"/>
      <c r="AK177" s="85"/>
      <c r="AL177" s="85"/>
      <c r="AM177" s="85"/>
      <c r="AN177" s="85"/>
      <c r="AO177" s="85"/>
      <c r="AP177" s="85"/>
      <c r="AQ177" s="85"/>
      <c r="AR177" s="85"/>
      <c r="AS177" s="85"/>
      <c r="AT177" s="85"/>
      <c r="AU177" s="85"/>
      <c r="AV177" s="85"/>
      <c r="AW177" s="85"/>
      <c r="AX177" s="85"/>
      <c r="AY177" s="85"/>
      <c r="AZ177" s="85"/>
      <c r="BA177" s="85"/>
      <c r="BB177" s="85"/>
      <c r="BC177" s="85"/>
      <c r="BD177" s="85">
        <f t="shared" ref="BD177:BP177" si="9">COUNTA(BD2:BD176)</f>
        <v>29</v>
      </c>
      <c r="BE177" s="85">
        <f t="shared" si="9"/>
        <v>20</v>
      </c>
      <c r="BF177" s="85">
        <f t="shared" si="9"/>
        <v>5</v>
      </c>
      <c r="BG177" s="85">
        <f t="shared" si="9"/>
        <v>9</v>
      </c>
      <c r="BH177" s="85">
        <f t="shared" si="9"/>
        <v>7</v>
      </c>
      <c r="BI177" s="85">
        <f t="shared" si="9"/>
        <v>16</v>
      </c>
      <c r="BJ177" s="85">
        <f t="shared" si="9"/>
        <v>8</v>
      </c>
      <c r="BK177" s="85">
        <f t="shared" si="9"/>
        <v>31</v>
      </c>
      <c r="BL177" s="85">
        <f t="shared" si="9"/>
        <v>16</v>
      </c>
      <c r="BM177" s="85">
        <f t="shared" si="9"/>
        <v>22</v>
      </c>
      <c r="BN177" s="85">
        <f t="shared" si="9"/>
        <v>27</v>
      </c>
      <c r="BO177" s="85">
        <f t="shared" si="9"/>
        <v>2</v>
      </c>
      <c r="BP177" s="85">
        <f t="shared" si="9"/>
        <v>10</v>
      </c>
    </row>
  </sheetData>
  <autoFilter ref="A1:DJ177" xr:uid="{00000000-0001-0000-0000-000000000000}"/>
  <phoneticPr fontId="21"/>
  <pageMargins left="0.70866141732283472" right="0.70866141732283472" top="0.74803149606299213" bottom="0.74803149606299213" header="0.31496062992125984" footer="0.31496062992125984"/>
  <pageSetup paperSize="8" scale="30" orientation="landscape" r:id="rId1"/>
  <rowBreaks count="1" manualBreakCount="1">
    <brk id="63" max="103" man="1"/>
  </rowBreaks>
  <colBreaks count="2" manualBreakCount="2">
    <brk id="53" max="176" man="1"/>
    <brk id="98" max="176"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E90394E7E4F1E4AA455B02F989022F0" ma:contentTypeVersion="5" ma:contentTypeDescription="新しいドキュメントを作成します。" ma:contentTypeScope="" ma:versionID="b4e624343123d94a973ef84d3add5127">
  <xsd:schema xmlns:xsd="http://www.w3.org/2001/XMLSchema" xmlns:xs="http://www.w3.org/2001/XMLSchema" xmlns:p="http://schemas.microsoft.com/office/2006/metadata/properties" xmlns:ns3="f84cfac8-3bc6-40ef-a288-de3e6027b9b6" xmlns:ns4="b0794bba-2353-4870-9502-9ddd5bef87eb" targetNamespace="http://schemas.microsoft.com/office/2006/metadata/properties" ma:root="true" ma:fieldsID="2bda03de62b7183ac1af8755954b32c4" ns3:_="" ns4:_="">
    <xsd:import namespace="f84cfac8-3bc6-40ef-a288-de3e6027b9b6"/>
    <xsd:import namespace="b0794bba-2353-4870-9502-9ddd5bef87eb"/>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4cfac8-3bc6-40ef-a288-de3e6027b9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0794bba-2353-4870-9502-9ddd5bef87eb"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SharingHintHash" ma:index="12"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45AFC9-FF51-4518-8B08-4AE1EE6A1729}">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f84cfac8-3bc6-40ef-a288-de3e6027b9b6"/>
    <ds:schemaRef ds:uri="http://purl.org/dc/elements/1.1/"/>
    <ds:schemaRef ds:uri="b0794bba-2353-4870-9502-9ddd5bef87eb"/>
    <ds:schemaRef ds:uri="http://www.w3.org/XML/1998/namespace"/>
  </ds:schemaRefs>
</ds:datastoreItem>
</file>

<file path=customXml/itemProps2.xml><?xml version="1.0" encoding="utf-8"?>
<ds:datastoreItem xmlns:ds="http://schemas.openxmlformats.org/officeDocument/2006/customXml" ds:itemID="{A2644098-6F5C-4ED4-A18E-61A910C79714}">
  <ds:schemaRefs>
    <ds:schemaRef ds:uri="http://schemas.microsoft.com/sharepoint/v3/contenttype/forms"/>
  </ds:schemaRefs>
</ds:datastoreItem>
</file>

<file path=customXml/itemProps3.xml><?xml version="1.0" encoding="utf-8"?>
<ds:datastoreItem xmlns:ds="http://schemas.openxmlformats.org/officeDocument/2006/customXml" ds:itemID="{61186BDE-7CF3-4ECD-AAE7-0A628D026E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4cfac8-3bc6-40ef-a288-de3e6027b9b6"/>
    <ds:schemaRef ds:uri="b0794bba-2353-4870-9502-9ddd5bef8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調査結果</vt:lpstr>
      <vt:lpstr>調査結果!Print_Area</vt:lpstr>
      <vt:lpstr>調査結果!Print_Titles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田川 康平</cp:lastModifiedBy>
  <cp:lastPrinted>2023-03-29T06:55:30Z</cp:lastPrinted>
  <dcterms:modified xsi:type="dcterms:W3CDTF">2023-03-31T06:38:25Z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0x0101002E90394E7E4F1E4AA455B02F989022F0</vt:lpwstr>
  </property>
</Properties>
</file>