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10.0.98.32\share\医療政策課\02_地域医療班\☆24_医療施設耐震化（医療施設耐震化臨時特例基金）\5_〇耐震改修状況調査（毎年実施,R4～＋浸水対策実態調査）\R5\02 医療機関へ依頼\ホームページ掲載用\"/>
    </mc:Choice>
  </mc:AlternateContent>
  <xr:revisionPtr revIDLastSave="0" documentId="13_ncr:1_{9D6DD5B1-3660-4C1A-98B7-FD09D93D38F8}" xr6:coauthVersionLast="47" xr6:coauthVersionMax="47" xr10:uidLastSave="{00000000-0000-0000-0000-000000000000}"/>
  <bookViews>
    <workbookView xWindow="-120" yWindow="-120" windowWidth="29040" windowHeight="15840" activeTab="1" xr2:uid="{00000000-000D-0000-FFFF-FFFF00000000}"/>
  </bookViews>
  <sheets>
    <sheet name="記載例" sheetId="5" r:id="rId1"/>
    <sheet name="調査票" sheetId="4" r:id="rId2"/>
  </sheets>
  <definedNames>
    <definedName name="_xlnm._FilterDatabase" localSheetId="0" hidden="1">記載例!$A$3:$F$18</definedName>
    <definedName name="_xlnm._FilterDatabase" localSheetId="1" hidden="1">調査票!$A$3:$F$13</definedName>
    <definedName name="_xlnm.Print_Area" localSheetId="0">記載例!$A$1:$BL$19</definedName>
    <definedName name="_xlnm.Print_Area" localSheetId="1">調査票!$A$1:$BL$15</definedName>
    <definedName name="_xlnm.Print_Titles" localSheetId="0">記載例!$2:$5</definedName>
    <definedName name="_xlnm.Print_Titles" localSheetId="1">調査票!$2:$5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M8" i="4" l="1"/>
  <c r="BE20" i="4"/>
  <c r="BK20" i="4"/>
  <c r="BJ20" i="4"/>
  <c r="BM20" i="4"/>
  <c r="BG20" i="4"/>
  <c r="BI20" i="4"/>
  <c r="BH20" i="4"/>
  <c r="BF20" i="4"/>
  <c r="Y8" i="4" l="1"/>
  <c r="X8" i="4"/>
  <c r="X13" i="5"/>
  <c r="X12" i="5"/>
  <c r="X11" i="5"/>
  <c r="X10" i="5"/>
  <c r="X9" i="5"/>
  <c r="X8" i="5"/>
  <c r="BK24" i="5"/>
  <c r="BE24" i="5"/>
  <c r="AM24" i="5"/>
  <c r="AE24" i="5"/>
  <c r="BH24" i="5"/>
  <c r="AU24" i="5"/>
  <c r="AT24" i="5"/>
  <c r="R24" i="5"/>
  <c r="AW24" i="5"/>
  <c r="AS24" i="5"/>
  <c r="BF24" i="5"/>
  <c r="AN24" i="5"/>
  <c r="BG24" i="5"/>
  <c r="V24" i="5"/>
  <c r="Z24" i="5"/>
  <c r="M20" i="4"/>
  <c r="N24" i="5"/>
  <c r="BJ24" i="5"/>
  <c r="BB24" i="5"/>
  <c r="AY24" i="5"/>
  <c r="AZ24" i="5"/>
  <c r="AV24" i="5"/>
  <c r="BA24" i="5"/>
  <c r="AR24" i="5"/>
  <c r="BI24" i="5"/>
  <c r="T24" i="5"/>
  <c r="AO24" i="5"/>
  <c r="AI24" i="5"/>
  <c r="AG24" i="5"/>
  <c r="AX24" i="5"/>
  <c r="X24" i="5"/>
  <c r="AB24" i="5"/>
  <c r="AP24" i="5"/>
  <c r="AJ24" i="5"/>
  <c r="W24" i="5"/>
  <c r="AC24" i="5"/>
  <c r="AH24" i="5"/>
  <c r="AQ24" i="5"/>
  <c r="AA24" i="5"/>
  <c r="M24" i="5"/>
  <c r="AK24" i="5"/>
  <c r="BC24" i="5"/>
  <c r="AL24" i="5"/>
  <c r="BM8" i="5" l="1"/>
  <c r="BM9" i="5"/>
  <c r="BM10" i="5"/>
  <c r="BM11" i="5"/>
  <c r="BM12" i="5"/>
  <c r="Y12" i="5"/>
  <c r="Y11" i="5"/>
  <c r="Y10" i="5"/>
  <c r="Y9" i="5"/>
  <c r="Y8" i="5"/>
  <c r="BM13" i="5"/>
  <c r="Y13" i="5"/>
  <c r="L24" i="5"/>
  <c r="I24" i="5"/>
  <c r="J24" i="5"/>
  <c r="D24" i="5"/>
  <c r="K24" i="5"/>
  <c r="H24" i="5"/>
  <c r="AM26" i="5" l="1"/>
  <c r="L25" i="5"/>
  <c r="V25" i="5"/>
  <c r="Z26" i="5"/>
  <c r="AG25" i="5"/>
  <c r="T20" i="4"/>
  <c r="Z20" i="4"/>
  <c r="W20" i="4"/>
  <c r="AJ20" i="4"/>
  <c r="AP20" i="4"/>
  <c r="AE20" i="4"/>
  <c r="AA20" i="4"/>
  <c r="I20" i="4"/>
  <c r="AO20" i="4"/>
  <c r="AX20" i="4"/>
  <c r="D20" i="4"/>
  <c r="AM20" i="4"/>
  <c r="AQ20" i="4"/>
  <c r="AI20" i="4"/>
  <c r="BA20" i="4"/>
  <c r="AG20" i="4"/>
  <c r="AK20" i="4"/>
  <c r="AH20" i="4"/>
  <c r="R20" i="4"/>
  <c r="AW20" i="4"/>
  <c r="X20" i="4"/>
  <c r="AV20" i="4"/>
  <c r="AT20" i="4"/>
  <c r="V20" i="4"/>
  <c r="L20" i="4"/>
  <c r="Y20" i="4"/>
  <c r="AB20" i="4"/>
  <c r="H20" i="4"/>
  <c r="AY20" i="4"/>
  <c r="AR20" i="4"/>
  <c r="AC20" i="4"/>
  <c r="AL20" i="4"/>
  <c r="AU20" i="4"/>
  <c r="K20" i="4"/>
  <c r="AS20" i="4"/>
  <c r="BB20" i="4"/>
  <c r="AZ20" i="4"/>
  <c r="J20" i="4"/>
  <c r="BC20" i="4"/>
  <c r="AN20" i="4"/>
  <c r="N20" i="4"/>
  <c r="AM22" i="4" l="1"/>
  <c r="L21" i="4"/>
  <c r="V21" i="4"/>
  <c r="Z22" i="4"/>
  <c r="AG21" i="4"/>
  <c r="Y24" i="5"/>
  <c r="BM2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F6" authorId="0" shapeId="0" xr:uid="{00000000-0006-0000-0000-000001000000}">
      <text>
        <r>
          <rPr>
            <sz val="12"/>
            <color indexed="81"/>
            <rFont val="MS P ゴシック"/>
            <family val="3"/>
            <charset val="128"/>
          </rPr>
          <t>記載例）
法令上耐震診断が義務付けられていない建物であるため。</t>
        </r>
      </text>
    </comment>
    <comment ref="AW6" authorId="0" shapeId="0" xr:uid="{00000000-0006-0000-0000-000002000000}">
      <text>
        <r>
          <rPr>
            <sz val="12"/>
            <color indexed="81"/>
            <rFont val="ＭＳ Ｐゴシック"/>
            <family val="3"/>
            <charset val="128"/>
          </rPr>
          <t>記載例）
賃貸物件であるため。</t>
        </r>
        <r>
          <rPr>
            <sz val="9"/>
            <color indexed="81"/>
            <rFont val="ＭＳ Ｐゴシック"/>
            <family val="3"/>
            <charset val="128"/>
          </rPr>
          <t xml:space="preserve">
</t>
        </r>
      </text>
    </comment>
    <comment ref="A8" authorId="0" shapeId="0" xr:uid="{00000000-0006-0000-0000-000003000000}">
      <text>
        <r>
          <rPr>
            <sz val="14"/>
            <color indexed="81"/>
            <rFont val="MS P ゴシック"/>
            <family val="3"/>
            <charset val="128"/>
          </rPr>
          <t>1,2,3･･･と、順番に振って下さい。</t>
        </r>
        <r>
          <rPr>
            <sz val="12"/>
            <color indexed="81"/>
            <rFont val="MS P ゴシック"/>
            <family val="3"/>
            <charset val="128"/>
          </rPr>
          <t xml:space="preserve">
</t>
        </r>
      </text>
    </comment>
    <comment ref="H8" authorId="0" shapeId="0" xr:uid="{00000000-0006-0000-0000-000004000000}">
      <text>
        <r>
          <rPr>
            <sz val="16"/>
            <color indexed="81"/>
            <rFont val="MS P ゴシック"/>
            <family val="3"/>
            <charset val="128"/>
          </rPr>
          <t>※色つきのセルの項目について
　プルダウンで該当する項目に〝○〟を表示
　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F6" authorId="0" shapeId="0" xr:uid="{00000000-0006-0000-0100-000001000000}">
      <text>
        <r>
          <rPr>
            <sz val="12"/>
            <color indexed="81"/>
            <rFont val="MS P ゴシック"/>
            <family val="3"/>
            <charset val="128"/>
          </rPr>
          <t>記載例）
法令上耐震診断が義務付けられていない建物であるため。</t>
        </r>
      </text>
    </comment>
    <comment ref="AW6" authorId="0" shapeId="0" xr:uid="{00000000-0006-0000-0100-000002000000}">
      <text>
        <r>
          <rPr>
            <sz val="12"/>
            <color indexed="81"/>
            <rFont val="ＭＳ Ｐゴシック"/>
            <family val="3"/>
            <charset val="128"/>
          </rPr>
          <t>記載例）
賃貸物件であるため。</t>
        </r>
        <r>
          <rPr>
            <sz val="9"/>
            <color indexed="81"/>
            <rFont val="ＭＳ Ｐゴシック"/>
            <family val="3"/>
            <charset val="128"/>
          </rPr>
          <t xml:space="preserve">
</t>
        </r>
      </text>
    </comment>
  </commentList>
</comments>
</file>

<file path=xl/sharedStrings.xml><?xml version="1.0" encoding="utf-8"?>
<sst xmlns="http://schemas.openxmlformats.org/spreadsheetml/2006/main" count="254" uniqueCount="108">
  <si>
    <t>都道府県</t>
    <rPh sb="0" eb="4">
      <t>トドウフケン</t>
    </rPh>
    <phoneticPr fontId="2"/>
  </si>
  <si>
    <t>災害拠点病院</t>
    <rPh sb="0" eb="2">
      <t>サイガイ</t>
    </rPh>
    <rPh sb="2" eb="4">
      <t>キョテン</t>
    </rPh>
    <rPh sb="4" eb="6">
      <t>ビョウイン</t>
    </rPh>
    <phoneticPr fontId="2"/>
  </si>
  <si>
    <t>救命救急センタ｜</t>
    <rPh sb="0" eb="2">
      <t>キュウメイ</t>
    </rPh>
    <rPh sb="2" eb="4">
      <t>キュウキュウ</t>
    </rPh>
    <phoneticPr fontId="2"/>
  </si>
  <si>
    <t>番号</t>
    <rPh sb="0" eb="2">
      <t>バンゴウ</t>
    </rPh>
    <phoneticPr fontId="2"/>
  </si>
  <si>
    <t>二次救急医療機関</t>
    <rPh sb="0" eb="2">
      <t>ニジ</t>
    </rPh>
    <rPh sb="2" eb="4">
      <t>キュウキュウ</t>
    </rPh>
    <rPh sb="4" eb="6">
      <t>イリョウ</t>
    </rPh>
    <rPh sb="6" eb="8">
      <t>キカン</t>
    </rPh>
    <phoneticPr fontId="2"/>
  </si>
  <si>
    <t>A すべての建物に耐震性がある</t>
    <rPh sb="6" eb="8">
      <t>タテモノ</t>
    </rPh>
    <rPh sb="9" eb="12">
      <t>タイシンセイ</t>
    </rPh>
    <phoneticPr fontId="2"/>
  </si>
  <si>
    <t>耐震性がない建物の使途を記載して下さい（自由記載）</t>
    <rPh sb="0" eb="3">
      <t>タイシンセイ</t>
    </rPh>
    <rPh sb="6" eb="8">
      <t>タテモノ</t>
    </rPh>
    <rPh sb="9" eb="11">
      <t>シト</t>
    </rPh>
    <rPh sb="12" eb="14">
      <t>キサイ</t>
    </rPh>
    <rPh sb="16" eb="17">
      <t>クダ</t>
    </rPh>
    <rPh sb="20" eb="22">
      <t>ジユウ</t>
    </rPh>
    <rPh sb="22" eb="24">
      <t>キサイ</t>
    </rPh>
    <phoneticPr fontId="2"/>
  </si>
  <si>
    <t>D 耐震診断を実施していない（耐震性が不明）</t>
    <rPh sb="2" eb="4">
      <t>タイシン</t>
    </rPh>
    <rPh sb="4" eb="6">
      <t>シンダン</t>
    </rPh>
    <rPh sb="7" eb="9">
      <t>ジッシ</t>
    </rPh>
    <rPh sb="15" eb="18">
      <t>タイシンセイ</t>
    </rPh>
    <rPh sb="19" eb="21">
      <t>フメイ</t>
    </rPh>
    <phoneticPr fontId="2"/>
  </si>
  <si>
    <t>A 耐震診断を実施する予定</t>
    <rPh sb="2" eb="4">
      <t>タイシン</t>
    </rPh>
    <rPh sb="4" eb="6">
      <t>シンダン</t>
    </rPh>
    <rPh sb="7" eb="9">
      <t>ジッシ</t>
    </rPh>
    <rPh sb="11" eb="13">
      <t>ヨテイ</t>
    </rPh>
    <phoneticPr fontId="2"/>
  </si>
  <si>
    <t>（その理由）</t>
    <rPh sb="3" eb="5">
      <t>リユウ</t>
    </rPh>
    <phoneticPr fontId="2"/>
  </si>
  <si>
    <t>設置主体</t>
    <rPh sb="0" eb="2">
      <t>セッチ</t>
    </rPh>
    <rPh sb="2" eb="4">
      <t>シュタイ</t>
    </rPh>
    <phoneticPr fontId="2"/>
  </si>
  <si>
    <t>自己資金がないため</t>
    <rPh sb="0" eb="2">
      <t>ジコ</t>
    </rPh>
    <rPh sb="2" eb="4">
      <t>シキン</t>
    </rPh>
    <phoneticPr fontId="2"/>
  </si>
  <si>
    <t>二次医療圏</t>
    <rPh sb="0" eb="2">
      <t>ニジ</t>
    </rPh>
    <rPh sb="2" eb="5">
      <t>イリョウケン</t>
    </rPh>
    <phoneticPr fontId="2"/>
  </si>
  <si>
    <t>　　　　　　　５）Ｑ２は、耐震診断の結果、未耐震の建物に係る構造耐震指標（Is値）を小数点以下第2位まで記載して下さい。</t>
    <rPh sb="13" eb="15">
      <t>タイシン</t>
    </rPh>
    <rPh sb="15" eb="17">
      <t>シンダン</t>
    </rPh>
    <rPh sb="18" eb="20">
      <t>ケッカ</t>
    </rPh>
    <rPh sb="21" eb="22">
      <t>ミ</t>
    </rPh>
    <rPh sb="22" eb="24">
      <t>タイシン</t>
    </rPh>
    <rPh sb="25" eb="27">
      <t>タテモノ</t>
    </rPh>
    <rPh sb="28" eb="29">
      <t>カカ</t>
    </rPh>
    <rPh sb="30" eb="32">
      <t>コウゾウ</t>
    </rPh>
    <rPh sb="32" eb="34">
      <t>タイシン</t>
    </rPh>
    <rPh sb="34" eb="36">
      <t>シヒョウ</t>
    </rPh>
    <rPh sb="39" eb="40">
      <t>アタイ</t>
    </rPh>
    <rPh sb="42" eb="45">
      <t>ショウスウテン</t>
    </rPh>
    <rPh sb="45" eb="47">
      <t>イカ</t>
    </rPh>
    <rPh sb="47" eb="48">
      <t>ダイ</t>
    </rPh>
    <rPh sb="49" eb="50">
      <t>イ</t>
    </rPh>
    <rPh sb="52" eb="54">
      <t>キサイ</t>
    </rPh>
    <rPh sb="56" eb="57">
      <t>クダ</t>
    </rPh>
    <phoneticPr fontId="2"/>
  </si>
  <si>
    <t>医療法許可病床数</t>
    <rPh sb="0" eb="3">
      <t>イリョウホウ</t>
    </rPh>
    <rPh sb="3" eb="5">
      <t>キョカ</t>
    </rPh>
    <rPh sb="5" eb="8">
      <t>ビョウショウスウ</t>
    </rPh>
    <phoneticPr fontId="2"/>
  </si>
  <si>
    <t>病院機能</t>
    <rPh sb="0" eb="2">
      <t>ビョウイン</t>
    </rPh>
    <rPh sb="2" eb="4">
      <t>キノウ</t>
    </rPh>
    <phoneticPr fontId="2"/>
  </si>
  <si>
    <t>左記以外</t>
    <rPh sb="0" eb="2">
      <t>サキ</t>
    </rPh>
    <rPh sb="2" eb="4">
      <t>イガイ</t>
    </rPh>
    <phoneticPr fontId="2"/>
  </si>
  <si>
    <t>B 耐震診断を実施する予定はあるが時期未定</t>
    <rPh sb="2" eb="4">
      <t>タイシン</t>
    </rPh>
    <rPh sb="4" eb="6">
      <t>シンダン</t>
    </rPh>
    <rPh sb="7" eb="9">
      <t>ジッシ</t>
    </rPh>
    <rPh sb="11" eb="13">
      <t>ヨテイ</t>
    </rPh>
    <rPh sb="17" eb="19">
      <t>ジキ</t>
    </rPh>
    <rPh sb="19" eb="21">
      <t>ミテイ</t>
    </rPh>
    <phoneticPr fontId="2"/>
  </si>
  <si>
    <t>C 耐震診断を実施する予定はない</t>
    <rPh sb="2" eb="4">
      <t>タイシン</t>
    </rPh>
    <rPh sb="4" eb="6">
      <t>シンダン</t>
    </rPh>
    <rPh sb="7" eb="9">
      <t>ジッシ</t>
    </rPh>
    <rPh sb="11" eb="13">
      <t>ヨテイ</t>
    </rPh>
    <phoneticPr fontId="2"/>
  </si>
  <si>
    <t>現在、耐震工事を実施中</t>
    <rPh sb="0" eb="2">
      <t>ゲンザイ</t>
    </rPh>
    <rPh sb="3" eb="5">
      <t>タイシン</t>
    </rPh>
    <rPh sb="5" eb="7">
      <t>コウジ</t>
    </rPh>
    <rPh sb="8" eb="11">
      <t>ジッシチュウ</t>
    </rPh>
    <phoneticPr fontId="2"/>
  </si>
  <si>
    <t>B 耐震工事終了年度</t>
    <rPh sb="2" eb="4">
      <t>タイシン</t>
    </rPh>
    <rPh sb="4" eb="6">
      <t>コウジ</t>
    </rPh>
    <rPh sb="6" eb="8">
      <t>シュウリョウ</t>
    </rPh>
    <rPh sb="8" eb="10">
      <t>ネンド</t>
    </rPh>
    <phoneticPr fontId="2"/>
  </si>
  <si>
    <t>　　　　　　　２）病院機能欄は病院が該当するものに「○」を記載して下さい。</t>
    <rPh sb="9" eb="11">
      <t>ビョウイン</t>
    </rPh>
    <rPh sb="11" eb="13">
      <t>キノウ</t>
    </rPh>
    <rPh sb="13" eb="14">
      <t>ラン</t>
    </rPh>
    <rPh sb="15" eb="17">
      <t>ビョウイン</t>
    </rPh>
    <rPh sb="18" eb="20">
      <t>ガイトウ</t>
    </rPh>
    <rPh sb="29" eb="31">
      <t>キサイ</t>
    </rPh>
    <rPh sb="33" eb="34">
      <t>クダ</t>
    </rPh>
    <phoneticPr fontId="2"/>
  </si>
  <si>
    <t>　　　　　　　４）Ｑ１、Ｑ３、Ｑ４は該当するものに「○」を記載して下さい。（どれか一つに「○」を記載）</t>
    <rPh sb="18" eb="20">
      <t>ガイトウ</t>
    </rPh>
    <rPh sb="29" eb="31">
      <t>キサイ</t>
    </rPh>
    <rPh sb="33" eb="34">
      <t>クダ</t>
    </rPh>
    <rPh sb="41" eb="42">
      <t>ヒト</t>
    </rPh>
    <rPh sb="48" eb="50">
      <t>キサイ</t>
    </rPh>
    <phoneticPr fontId="2"/>
  </si>
  <si>
    <t>　　　　　　　３）設置主体は、「国立（独立行政法人・国立大学法人含む）」、「公立（地方独立行政法人含む）」、「公的（日赤、済生会、厚生連、北社協）」、「民間その他」のうち、該当するものを記載して下さい。</t>
    <rPh sb="9" eb="11">
      <t>セッチ</t>
    </rPh>
    <rPh sb="11" eb="13">
      <t>シュタイ</t>
    </rPh>
    <rPh sb="16" eb="18">
      <t>コクリツ</t>
    </rPh>
    <rPh sb="19" eb="21">
      <t>ドクリツ</t>
    </rPh>
    <rPh sb="21" eb="23">
      <t>ギョウセイ</t>
    </rPh>
    <rPh sb="23" eb="25">
      <t>ホウジン</t>
    </rPh>
    <rPh sb="26" eb="28">
      <t>コクリツ</t>
    </rPh>
    <rPh sb="28" eb="30">
      <t>ダイガク</t>
    </rPh>
    <rPh sb="30" eb="32">
      <t>ホウジン</t>
    </rPh>
    <rPh sb="32" eb="33">
      <t>フク</t>
    </rPh>
    <rPh sb="38" eb="40">
      <t>コウリツ</t>
    </rPh>
    <rPh sb="41" eb="43">
      <t>チホウ</t>
    </rPh>
    <rPh sb="43" eb="45">
      <t>ドクリツ</t>
    </rPh>
    <rPh sb="45" eb="47">
      <t>ギョウセイ</t>
    </rPh>
    <rPh sb="47" eb="49">
      <t>ホウジン</t>
    </rPh>
    <rPh sb="49" eb="50">
      <t>フク</t>
    </rPh>
    <rPh sb="55" eb="57">
      <t>コウテキ</t>
    </rPh>
    <rPh sb="58" eb="60">
      <t>ニッセキ</t>
    </rPh>
    <rPh sb="61" eb="64">
      <t>サイセイカイ</t>
    </rPh>
    <rPh sb="65" eb="68">
      <t>コウセイレン</t>
    </rPh>
    <rPh sb="69" eb="70">
      <t>キタ</t>
    </rPh>
    <rPh sb="70" eb="72">
      <t>シャキョウ</t>
    </rPh>
    <rPh sb="76" eb="78">
      <t>ミンカン</t>
    </rPh>
    <rPh sb="80" eb="81">
      <t>タ</t>
    </rPh>
    <rPh sb="86" eb="88">
      <t>ガイトウ</t>
    </rPh>
    <rPh sb="93" eb="95">
      <t>キサイ</t>
    </rPh>
    <rPh sb="97" eb="98">
      <t>クダ</t>
    </rPh>
    <phoneticPr fontId="2"/>
  </si>
  <si>
    <t>Ｑ１</t>
    <phoneticPr fontId="2"/>
  </si>
  <si>
    <t>Ｑ２</t>
    <phoneticPr fontId="2"/>
  </si>
  <si>
    <t>Ｑ３</t>
    <phoneticPr fontId="2"/>
  </si>
  <si>
    <t>Ａ</t>
    <phoneticPr fontId="2"/>
  </si>
  <si>
    <t>Ｂ</t>
    <phoneticPr fontId="2"/>
  </si>
  <si>
    <t>災害拠点病院及び救命救急センター</t>
    <rPh sb="0" eb="2">
      <t>サイガイ</t>
    </rPh>
    <rPh sb="2" eb="4">
      <t>キョテン</t>
    </rPh>
    <rPh sb="4" eb="6">
      <t>ビョウイン</t>
    </rPh>
    <rPh sb="6" eb="7">
      <t>オヨ</t>
    </rPh>
    <rPh sb="8" eb="10">
      <t>キュウメイ</t>
    </rPh>
    <rPh sb="10" eb="12">
      <t>キュウキュウ</t>
    </rPh>
    <phoneticPr fontId="2"/>
  </si>
  <si>
    <t>C</t>
    <phoneticPr fontId="2"/>
  </si>
  <si>
    <t>D</t>
    <phoneticPr fontId="2"/>
  </si>
  <si>
    <t>B</t>
    <phoneticPr fontId="2"/>
  </si>
  <si>
    <t>病院数</t>
    <rPh sb="0" eb="3">
      <t>ビョウインスウ</t>
    </rPh>
    <phoneticPr fontId="2"/>
  </si>
  <si>
    <t>Ｑ４</t>
    <phoneticPr fontId="2"/>
  </si>
  <si>
    <t>A 耐震工事を実施中、又は、実施する予定</t>
    <rPh sb="2" eb="4">
      <t>タイシン</t>
    </rPh>
    <rPh sb="4" eb="6">
      <t>コウジ</t>
    </rPh>
    <rPh sb="7" eb="9">
      <t>ジッシ</t>
    </rPh>
    <rPh sb="9" eb="10">
      <t>チュウ</t>
    </rPh>
    <rPh sb="11" eb="12">
      <t>マタ</t>
    </rPh>
    <rPh sb="14" eb="16">
      <t>ジッシ</t>
    </rPh>
    <rPh sb="18" eb="20">
      <t>ヨテイ</t>
    </rPh>
    <phoneticPr fontId="2"/>
  </si>
  <si>
    <t>B 耐震診断を実施した結果、一部の建物に耐震性がない</t>
    <rPh sb="2" eb="4">
      <t>タイシン</t>
    </rPh>
    <rPh sb="4" eb="6">
      <t>シンダン</t>
    </rPh>
    <rPh sb="7" eb="9">
      <t>ジッシ</t>
    </rPh>
    <rPh sb="11" eb="13">
      <t>ケッカ</t>
    </rPh>
    <rPh sb="14" eb="16">
      <t>イチブ</t>
    </rPh>
    <rPh sb="17" eb="19">
      <t>タテモノ</t>
    </rPh>
    <rPh sb="20" eb="23">
      <t>タイシンセイ</t>
    </rPh>
    <phoneticPr fontId="2"/>
  </si>
  <si>
    <t>C 耐震診断を実施した結果、すべての建物に耐震性がない</t>
    <rPh sb="2" eb="4">
      <t>タイシン</t>
    </rPh>
    <rPh sb="4" eb="6">
      <t>シンダン</t>
    </rPh>
    <rPh sb="7" eb="9">
      <t>ジッシ</t>
    </rPh>
    <rPh sb="11" eb="13">
      <t>ケッカ</t>
    </rPh>
    <rPh sb="18" eb="20">
      <t>タテモノ</t>
    </rPh>
    <rPh sb="21" eb="24">
      <t>タイシンセイ</t>
    </rPh>
    <phoneticPr fontId="2"/>
  </si>
  <si>
    <t>（その他）</t>
    <rPh sb="3" eb="4">
      <t>タ</t>
    </rPh>
    <phoneticPr fontId="2"/>
  </si>
  <si>
    <t>耐震診断の結果に基づき検討する</t>
    <rPh sb="0" eb="2">
      <t>タイシン</t>
    </rPh>
    <rPh sb="2" eb="4">
      <t>シンダン</t>
    </rPh>
    <rPh sb="5" eb="7">
      <t>ケッカ</t>
    </rPh>
    <rPh sb="8" eb="9">
      <t>モト</t>
    </rPh>
    <rPh sb="11" eb="13">
      <t>ケントウ</t>
    </rPh>
    <phoneticPr fontId="2"/>
  </si>
  <si>
    <t>-</t>
    <phoneticPr fontId="2"/>
  </si>
  <si>
    <t>機　関　名　称</t>
    <phoneticPr fontId="2"/>
  </si>
  <si>
    <t>移転を予定（検討）しているため</t>
    <rPh sb="0" eb="2">
      <t>イテン</t>
    </rPh>
    <rPh sb="3" eb="5">
      <t>ヨテイ</t>
    </rPh>
    <rPh sb="6" eb="8">
      <t>ケントウ</t>
    </rPh>
    <phoneticPr fontId="2"/>
  </si>
  <si>
    <t>閉院を予定（検討）しているため</t>
    <rPh sb="0" eb="2">
      <t>ヘイイン</t>
    </rPh>
    <rPh sb="3" eb="5">
      <t>ヨテイ</t>
    </rPh>
    <rPh sb="6" eb="8">
      <t>ケントウ</t>
    </rPh>
    <phoneticPr fontId="2"/>
  </si>
  <si>
    <t>未定</t>
    <rPh sb="0" eb="2">
      <t>ミテイ</t>
    </rPh>
    <phoneticPr fontId="2"/>
  </si>
  <si>
    <t>建替を予定（検討）しているため</t>
    <rPh sb="0" eb="1">
      <t>タ</t>
    </rPh>
    <rPh sb="1" eb="2">
      <t>カ</t>
    </rPh>
    <rPh sb="3" eb="5">
      <t>ヨテイ</t>
    </rPh>
    <phoneticPr fontId="2"/>
  </si>
  <si>
    <t>建物の取壊しを予定（検討）しているため</t>
    <rPh sb="0" eb="2">
      <t>タテモノ</t>
    </rPh>
    <rPh sb="3" eb="4">
      <t>ト</t>
    </rPh>
    <rPh sb="4" eb="5">
      <t>コワ</t>
    </rPh>
    <rPh sb="7" eb="9">
      <t>ヨテイ</t>
    </rPh>
    <rPh sb="10" eb="12">
      <t>ケントウ</t>
    </rPh>
    <phoneticPr fontId="2"/>
  </si>
  <si>
    <t>記載上の注意　１）調査対象となる病院は、医療法第１条の５第１項に規定する全ての病院です。</t>
    <rPh sb="0" eb="2">
      <t>キサイ</t>
    </rPh>
    <rPh sb="2" eb="3">
      <t>ウエ</t>
    </rPh>
    <rPh sb="4" eb="6">
      <t>チュウイ</t>
    </rPh>
    <rPh sb="9" eb="11">
      <t>チョウサ</t>
    </rPh>
    <rPh sb="11" eb="13">
      <t>タイショウ</t>
    </rPh>
    <rPh sb="16" eb="18">
      <t>ビョウイン</t>
    </rPh>
    <rPh sb="20" eb="23">
      <t>イリョウホウ</t>
    </rPh>
    <rPh sb="23" eb="24">
      <t>ダイ</t>
    </rPh>
    <rPh sb="25" eb="26">
      <t>ジョウ</t>
    </rPh>
    <rPh sb="28" eb="29">
      <t>ダイ</t>
    </rPh>
    <rPh sb="30" eb="31">
      <t>コウ</t>
    </rPh>
    <rPh sb="32" eb="34">
      <t>キテイ</t>
    </rPh>
    <rPh sb="36" eb="37">
      <t>スベ</t>
    </rPh>
    <rPh sb="39" eb="41">
      <t>ビョウイン</t>
    </rPh>
    <phoneticPr fontId="2"/>
  </si>
  <si>
    <t>Is値がいくつか不明の場合は○を表示して下さい</t>
    <rPh sb="8" eb="10">
      <t>フメイ</t>
    </rPh>
    <rPh sb="11" eb="13">
      <t>バアイ</t>
    </rPh>
    <rPh sb="16" eb="18">
      <t>ヒョウジ</t>
    </rPh>
    <rPh sb="20" eb="21">
      <t>シタ</t>
    </rPh>
    <phoneticPr fontId="2"/>
  </si>
  <si>
    <t>医療行為を継続しながら耐震化を行う方法が決まらないため</t>
    <rPh sb="0" eb="2">
      <t>イリョウ</t>
    </rPh>
    <rPh sb="2" eb="4">
      <t>コウイ</t>
    </rPh>
    <rPh sb="5" eb="7">
      <t>ケイゾク</t>
    </rPh>
    <rPh sb="11" eb="14">
      <t>タイシンカ</t>
    </rPh>
    <rPh sb="15" eb="16">
      <t>オコナ</t>
    </rPh>
    <rPh sb="17" eb="19">
      <t>ホウホウ</t>
    </rPh>
    <rPh sb="20" eb="21">
      <t>キ</t>
    </rPh>
    <phoneticPr fontId="2"/>
  </si>
  <si>
    <t>Q2．Q1でB,Cと回答した病院は回答して下さい。</t>
    <rPh sb="10" eb="12">
      <t>カイトウ</t>
    </rPh>
    <rPh sb="14" eb="16">
      <t>ビョウイン</t>
    </rPh>
    <rPh sb="17" eb="19">
      <t>カイトウ</t>
    </rPh>
    <rPh sb="21" eb="22">
      <t>シタ</t>
    </rPh>
    <phoneticPr fontId="2"/>
  </si>
  <si>
    <t>Q3.Q1でDと回答した病院におたずねします。
耐震診断を実施する予定はありますか。実施する場合には、予定時期をお答え下さい。
実施する予定はあるが時期未定、又は、実施する予定がない場合には、その理由をお答え下さい。</t>
    <rPh sb="8" eb="10">
      <t>カイトウ</t>
    </rPh>
    <rPh sb="12" eb="14">
      <t>ビョウイン</t>
    </rPh>
    <rPh sb="24" eb="26">
      <t>タイシン</t>
    </rPh>
    <rPh sb="26" eb="28">
      <t>シンダン</t>
    </rPh>
    <rPh sb="29" eb="31">
      <t>ジッシ</t>
    </rPh>
    <rPh sb="33" eb="35">
      <t>ヨテイ</t>
    </rPh>
    <rPh sb="42" eb="44">
      <t>ジッシ</t>
    </rPh>
    <rPh sb="46" eb="48">
      <t>バアイ</t>
    </rPh>
    <rPh sb="51" eb="53">
      <t>ヨテイ</t>
    </rPh>
    <rPh sb="53" eb="55">
      <t>ジキ</t>
    </rPh>
    <rPh sb="57" eb="58">
      <t>コタ</t>
    </rPh>
    <rPh sb="59" eb="60">
      <t>クダ</t>
    </rPh>
    <rPh sb="64" eb="66">
      <t>ジッシ</t>
    </rPh>
    <rPh sb="68" eb="70">
      <t>ヨテイ</t>
    </rPh>
    <rPh sb="74" eb="76">
      <t>ジキ</t>
    </rPh>
    <rPh sb="76" eb="78">
      <t>ミテイ</t>
    </rPh>
    <rPh sb="79" eb="80">
      <t>マタ</t>
    </rPh>
    <rPh sb="82" eb="84">
      <t>ジッシ</t>
    </rPh>
    <rPh sb="86" eb="88">
      <t>ヨテイ</t>
    </rPh>
    <rPh sb="91" eb="93">
      <t>バアイ</t>
    </rPh>
    <rPh sb="98" eb="100">
      <t>リユウ</t>
    </rPh>
    <rPh sb="102" eb="103">
      <t>コタ</t>
    </rPh>
    <rPh sb="104" eb="105">
      <t>クダ</t>
    </rPh>
    <phoneticPr fontId="2"/>
  </si>
  <si>
    <t>Q4.Q1でB,C,Dと回答した病院におたずねします。
今後、耐震工事を実施する予定はありますか。実施する場合には、予定時期をお答え下さい。
実施する予定がない場合には、その理由をお答え下さい。</t>
    <rPh sb="12" eb="14">
      <t>カイトウ</t>
    </rPh>
    <rPh sb="16" eb="18">
      <t>ビョウイン</t>
    </rPh>
    <rPh sb="28" eb="30">
      <t>コンゴ</t>
    </rPh>
    <rPh sb="31" eb="33">
      <t>タイシン</t>
    </rPh>
    <rPh sb="33" eb="35">
      <t>コウジ</t>
    </rPh>
    <rPh sb="36" eb="38">
      <t>ジッシ</t>
    </rPh>
    <rPh sb="40" eb="42">
      <t>ヨテイ</t>
    </rPh>
    <rPh sb="49" eb="51">
      <t>ジッシ</t>
    </rPh>
    <rPh sb="53" eb="55">
      <t>バアイ</t>
    </rPh>
    <rPh sb="58" eb="60">
      <t>ヨテイ</t>
    </rPh>
    <rPh sb="60" eb="62">
      <t>ジキ</t>
    </rPh>
    <rPh sb="64" eb="65">
      <t>コタ</t>
    </rPh>
    <rPh sb="66" eb="67">
      <t>クダ</t>
    </rPh>
    <rPh sb="71" eb="73">
      <t>ジッシ</t>
    </rPh>
    <rPh sb="75" eb="77">
      <t>ヨテイ</t>
    </rPh>
    <rPh sb="80" eb="82">
      <t>バアイ</t>
    </rPh>
    <rPh sb="87" eb="89">
      <t>リユウ</t>
    </rPh>
    <rPh sb="91" eb="92">
      <t>コタ</t>
    </rPh>
    <rPh sb="93" eb="94">
      <t>クダ</t>
    </rPh>
    <phoneticPr fontId="2"/>
  </si>
  <si>
    <t>所在地
（区市町村
を記載）</t>
    <rPh sb="0" eb="3">
      <t>ショザイチ</t>
    </rPh>
    <rPh sb="5" eb="6">
      <t>ク</t>
    </rPh>
    <rPh sb="6" eb="9">
      <t>シチョウソン</t>
    </rPh>
    <rPh sb="11" eb="13">
      <t>キサイ</t>
    </rPh>
    <phoneticPr fontId="2"/>
  </si>
  <si>
    <t>耐震性がない建物の延床面積(㎡)を記載して下さい（概算で結構です）</t>
    <rPh sb="0" eb="3">
      <t>タイシンセイ</t>
    </rPh>
    <rPh sb="6" eb="8">
      <t>タテモノ</t>
    </rPh>
    <rPh sb="9" eb="10">
      <t>ノ</t>
    </rPh>
    <rPh sb="10" eb="13">
      <t>ユカメンセキ</t>
    </rPh>
    <rPh sb="17" eb="19">
      <t>キサイ</t>
    </rPh>
    <rPh sb="21" eb="22">
      <t>クダ</t>
    </rPh>
    <rPh sb="25" eb="27">
      <t>ガイサン</t>
    </rPh>
    <rPh sb="28" eb="30">
      <t>ケッコウ</t>
    </rPh>
    <phoneticPr fontId="2"/>
  </si>
  <si>
    <t>耐震性がない建物の延床面積(㎡)が不明の場合は○を表示して下さい</t>
    <rPh sb="0" eb="3">
      <t>タイシンセイ</t>
    </rPh>
    <rPh sb="6" eb="8">
      <t>タテモノ</t>
    </rPh>
    <rPh sb="9" eb="10">
      <t>ノ</t>
    </rPh>
    <rPh sb="10" eb="11">
      <t>ユカ</t>
    </rPh>
    <rPh sb="11" eb="13">
      <t>メンセキ</t>
    </rPh>
    <rPh sb="17" eb="19">
      <t>フメイ</t>
    </rPh>
    <rPh sb="20" eb="22">
      <t>バアイ</t>
    </rPh>
    <rPh sb="25" eb="27">
      <t>ヒョウジ</t>
    </rPh>
    <rPh sb="29" eb="30">
      <t>シタ</t>
    </rPh>
    <phoneticPr fontId="2"/>
  </si>
  <si>
    <t>建物の延床面積(㎡)を記載して下さい（概算で結構です）</t>
    <rPh sb="0" eb="2">
      <t>タテモノ</t>
    </rPh>
    <rPh sb="3" eb="4">
      <t>ノ</t>
    </rPh>
    <rPh sb="4" eb="5">
      <t>ユカ</t>
    </rPh>
    <rPh sb="5" eb="7">
      <t>メンセキ</t>
    </rPh>
    <rPh sb="11" eb="13">
      <t>キサイ</t>
    </rPh>
    <rPh sb="15" eb="16">
      <t>クダ</t>
    </rPh>
    <rPh sb="19" eb="21">
      <t>ガイサン</t>
    </rPh>
    <rPh sb="22" eb="24">
      <t>ケッコウ</t>
    </rPh>
    <phoneticPr fontId="2"/>
  </si>
  <si>
    <t>建物の延床面積(㎡)を記載して下さい（概算で結構です）</t>
    <rPh sb="0" eb="2">
      <t>タテモノ</t>
    </rPh>
    <rPh sb="3" eb="4">
      <t>ノ</t>
    </rPh>
    <rPh sb="4" eb="7">
      <t>ユカメンセキ</t>
    </rPh>
    <rPh sb="11" eb="13">
      <t>キサイ</t>
    </rPh>
    <rPh sb="15" eb="16">
      <t>クダ</t>
    </rPh>
    <rPh sb="19" eb="21">
      <t>ガイサン</t>
    </rPh>
    <rPh sb="22" eb="24">
      <t>ケッコウ</t>
    </rPh>
    <phoneticPr fontId="2"/>
  </si>
  <si>
    <t>Is値0.6未満
(自動で表示されるため、病院での記載は不要です)</t>
    <rPh sb="2" eb="3">
      <t>アタイ</t>
    </rPh>
    <rPh sb="6" eb="8">
      <t>ミマン</t>
    </rPh>
    <rPh sb="10" eb="12">
      <t>ジドウ</t>
    </rPh>
    <rPh sb="13" eb="15">
      <t>ヒョウジ</t>
    </rPh>
    <rPh sb="21" eb="23">
      <t>ビョウイン</t>
    </rPh>
    <rPh sb="25" eb="27">
      <t>キサイ</t>
    </rPh>
    <rPh sb="28" eb="30">
      <t>フヨウ</t>
    </rPh>
    <phoneticPr fontId="2"/>
  </si>
  <si>
    <t>Is値0.3未満
(自動で表示されるため、病院での記載は不要です)</t>
    <rPh sb="2" eb="3">
      <t>アタイ</t>
    </rPh>
    <rPh sb="6" eb="8">
      <t>ミマン</t>
    </rPh>
    <rPh sb="10" eb="12">
      <t>ジドウ</t>
    </rPh>
    <rPh sb="13" eb="15">
      <t>ヒョウジ</t>
    </rPh>
    <rPh sb="21" eb="23">
      <t>ビョウイン</t>
    </rPh>
    <rPh sb="25" eb="27">
      <t>キサイ</t>
    </rPh>
    <rPh sb="28" eb="30">
      <t>フヨウ</t>
    </rPh>
    <phoneticPr fontId="2"/>
  </si>
  <si>
    <t>法令上耐震化が義務ではないため</t>
    <rPh sb="0" eb="3">
      <t>ホウレイウエ</t>
    </rPh>
    <rPh sb="3" eb="6">
      <t>タイシンカ</t>
    </rPh>
    <rPh sb="7" eb="9">
      <t>ギム</t>
    </rPh>
    <phoneticPr fontId="2"/>
  </si>
  <si>
    <t>当該耐震性のない建物の構造耐震指標（Is値）はいくつですか。（複数の建物がある場合は最低値を記載して下さい。&lt;注意&gt;1つだけ記載して下さい。2つ以上記載しないで下さい。）</t>
    <rPh sb="0" eb="2">
      <t>トウガイ</t>
    </rPh>
    <rPh sb="2" eb="4">
      <t>タイシン</t>
    </rPh>
    <rPh sb="4" eb="5">
      <t>セイ</t>
    </rPh>
    <rPh sb="8" eb="10">
      <t>タテモノ</t>
    </rPh>
    <rPh sb="11" eb="13">
      <t>コウゾウ</t>
    </rPh>
    <rPh sb="13" eb="15">
      <t>タイシン</t>
    </rPh>
    <rPh sb="15" eb="17">
      <t>シヒョウ</t>
    </rPh>
    <rPh sb="20" eb="21">
      <t>アタイ</t>
    </rPh>
    <rPh sb="31" eb="33">
      <t>フクスウ</t>
    </rPh>
    <rPh sb="34" eb="36">
      <t>タテモノ</t>
    </rPh>
    <rPh sb="39" eb="41">
      <t>バアイ</t>
    </rPh>
    <rPh sb="42" eb="45">
      <t>サイテイチ</t>
    </rPh>
    <rPh sb="46" eb="48">
      <t>キサイ</t>
    </rPh>
    <rPh sb="50" eb="51">
      <t>クダ</t>
    </rPh>
    <phoneticPr fontId="2"/>
  </si>
  <si>
    <t>C 耐震工事を行う時期が確定していない、又は、耐震工事を行う予定はない
(主な理由を一つ選択して○を表示して下さい。&lt;注意&gt;○を二つ以上表示しないで下さい。選択肢に無い場合、(その他)欄に記載して下さい。)</t>
    <rPh sb="2" eb="4">
      <t>タイシン</t>
    </rPh>
    <rPh sb="4" eb="6">
      <t>コウジ</t>
    </rPh>
    <rPh sb="7" eb="8">
      <t>オコナ</t>
    </rPh>
    <rPh sb="9" eb="11">
      <t>ジキ</t>
    </rPh>
    <rPh sb="12" eb="14">
      <t>カクテイ</t>
    </rPh>
    <rPh sb="20" eb="21">
      <t>マタ</t>
    </rPh>
    <rPh sb="23" eb="25">
      <t>タイシン</t>
    </rPh>
    <rPh sb="25" eb="27">
      <t>コウジ</t>
    </rPh>
    <rPh sb="28" eb="29">
      <t>オコナ</t>
    </rPh>
    <rPh sb="30" eb="32">
      <t>ヨテイ</t>
    </rPh>
    <phoneticPr fontId="2"/>
  </si>
  <si>
    <t>令和５年度中</t>
    <rPh sb="0" eb="2">
      <t>レイワ</t>
    </rPh>
    <rPh sb="3" eb="6">
      <t>ネンドチュウ</t>
    </rPh>
    <rPh sb="5" eb="6">
      <t>ナカ</t>
    </rPh>
    <phoneticPr fontId="2"/>
  </si>
  <si>
    <t>「建替」、「移転」、「建物の取壊し」又は「閉院」の時期をお答え下さい。</t>
    <rPh sb="25" eb="27">
      <t>ジキ</t>
    </rPh>
    <rPh sb="29" eb="30">
      <t>コタ</t>
    </rPh>
    <rPh sb="31" eb="32">
      <t>クダ</t>
    </rPh>
    <phoneticPr fontId="2"/>
  </si>
  <si>
    <t xml:space="preserve">Q5.Q4でCと回答し、その理由として、「建替を予定（検討）しているため」、「移転を予定（検討）しているため」、「建物の取壊しを予定（検討）しているため」又は「閉院を予定（検討）しているため」を選択した病院にお尋ねします。
</t>
    <rPh sb="8" eb="10">
      <t>カイトウ</t>
    </rPh>
    <rPh sb="14" eb="16">
      <t>リユウ</t>
    </rPh>
    <rPh sb="21" eb="23">
      <t>タテカエ</t>
    </rPh>
    <rPh sb="24" eb="26">
      <t>ヨテイ</t>
    </rPh>
    <rPh sb="27" eb="29">
      <t>ケントウ</t>
    </rPh>
    <rPh sb="39" eb="41">
      <t>イテン</t>
    </rPh>
    <rPh sb="42" eb="44">
      <t>ヨテイ</t>
    </rPh>
    <rPh sb="45" eb="47">
      <t>ケントウ</t>
    </rPh>
    <rPh sb="57" eb="59">
      <t>タテモノ</t>
    </rPh>
    <rPh sb="60" eb="61">
      <t>ト</t>
    </rPh>
    <rPh sb="61" eb="62">
      <t>コワ</t>
    </rPh>
    <rPh sb="64" eb="66">
      <t>ヨテイ</t>
    </rPh>
    <rPh sb="67" eb="69">
      <t>ケントウ</t>
    </rPh>
    <rPh sb="77" eb="78">
      <t>マタ</t>
    </rPh>
    <rPh sb="80" eb="82">
      <t>ヘイイン</t>
    </rPh>
    <rPh sb="83" eb="85">
      <t>ヨテイ</t>
    </rPh>
    <rPh sb="86" eb="88">
      <t>ケントウ</t>
    </rPh>
    <rPh sb="97" eb="99">
      <t>センタク</t>
    </rPh>
    <rPh sb="101" eb="103">
      <t>ビョウイン</t>
    </rPh>
    <rPh sb="105" eb="106">
      <t>タズ</t>
    </rPh>
    <phoneticPr fontId="2"/>
  </si>
  <si>
    <t>Q5</t>
    <phoneticPr fontId="2"/>
  </si>
  <si>
    <t>公立(地方独立行政法人を含む)</t>
  </si>
  <si>
    <t>○</t>
  </si>
  <si>
    <t>民間その他</t>
  </si>
  <si>
    <t>令和5年度末までに耐震工事に着工する予定</t>
    <rPh sb="0" eb="2">
      <t>レイワ</t>
    </rPh>
    <rPh sb="3" eb="5">
      <t>ネンド</t>
    </rPh>
    <rPh sb="5" eb="6">
      <t>マツ</t>
    </rPh>
    <rPh sb="9" eb="11">
      <t>タイシン</t>
    </rPh>
    <rPh sb="11" eb="13">
      <t>コウジ</t>
    </rPh>
    <rPh sb="14" eb="16">
      <t>チャッコウ</t>
    </rPh>
    <rPh sb="18" eb="20">
      <t>ヨテイ</t>
    </rPh>
    <phoneticPr fontId="2"/>
  </si>
  <si>
    <t>令和６年度中</t>
    <rPh sb="0" eb="2">
      <t>レイワ</t>
    </rPh>
    <rPh sb="3" eb="6">
      <t>ネンドチュウ</t>
    </rPh>
    <rPh sb="5" eb="6">
      <t>ナカ</t>
    </rPh>
    <phoneticPr fontId="2"/>
  </si>
  <si>
    <t>○○県</t>
    <rPh sb="2" eb="3">
      <t>ケン</t>
    </rPh>
    <phoneticPr fontId="2"/>
  </si>
  <si>
    <t>国立(独立行政法人・国立大学法人を含む)</t>
  </si>
  <si>
    <t>国立病院機構○○病院</t>
    <rPh sb="0" eb="6">
      <t>コクリツビョウインキコウ</t>
    </rPh>
    <rPh sb="8" eb="10">
      <t>ビョウイン</t>
    </rPh>
    <phoneticPr fontId="2"/>
  </si>
  <si>
    <t>○○市</t>
    <rPh sb="2" eb="3">
      <t>シ</t>
    </rPh>
    <phoneticPr fontId="2"/>
  </si>
  <si>
    <t>○○医療圏</t>
    <rPh sb="2" eb="5">
      <t>イリョウケン</t>
    </rPh>
    <phoneticPr fontId="2"/>
  </si>
  <si>
    <t>県立○○病院</t>
    <rPh sb="0" eb="2">
      <t>ケンリツ</t>
    </rPh>
    <rPh sb="4" eb="6">
      <t>ビョウイン</t>
    </rPh>
    <phoneticPr fontId="2"/>
  </si>
  <si>
    <t>△△市</t>
    <rPh sb="2" eb="3">
      <t>シ</t>
    </rPh>
    <phoneticPr fontId="2"/>
  </si>
  <si>
    <t>公的(日赤、済生会、厚生連、北社協)</t>
  </si>
  <si>
    <t>日本赤十字社○○病院</t>
    <rPh sb="0" eb="2">
      <t>ニホン</t>
    </rPh>
    <rPh sb="2" eb="6">
      <t>セキジュウジシャ</t>
    </rPh>
    <rPh sb="6" eb="10">
      <t>マルマルビョウイン</t>
    </rPh>
    <phoneticPr fontId="2"/>
  </si>
  <si>
    <t>◇◇市</t>
    <rPh sb="2" eb="3">
      <t>シ</t>
    </rPh>
    <phoneticPr fontId="2"/>
  </si>
  <si>
    <t>△△医療圏</t>
    <rPh sb="0" eb="5">
      <t>サンカクサンカクイリョウケン</t>
    </rPh>
    <phoneticPr fontId="2"/>
  </si>
  <si>
    <t>医療法人○○病院</t>
    <rPh sb="0" eb="2">
      <t>イリョウ</t>
    </rPh>
    <rPh sb="2" eb="4">
      <t>ホウジン</t>
    </rPh>
    <rPh sb="4" eb="8">
      <t>マルマルビョウイン</t>
    </rPh>
    <phoneticPr fontId="2"/>
  </si>
  <si>
    <t>△△市</t>
    <rPh sb="0" eb="3">
      <t>サンカクサンカクシ</t>
    </rPh>
    <phoneticPr fontId="2"/>
  </si>
  <si>
    <t>病棟</t>
    <rPh sb="0" eb="2">
      <t>ビョウトウ</t>
    </rPh>
    <phoneticPr fontId="2"/>
  </si>
  <si>
    <t>令和5年度末までに耐震診断を実施する予定</t>
    <rPh sb="0" eb="2">
      <t>レイワ</t>
    </rPh>
    <rPh sb="3" eb="5">
      <t>ネンド</t>
    </rPh>
    <rPh sb="5" eb="6">
      <t>マツ</t>
    </rPh>
    <rPh sb="9" eb="11">
      <t>タイシン</t>
    </rPh>
    <rPh sb="11" eb="13">
      <t>シンダン</t>
    </rPh>
    <rPh sb="14" eb="16">
      <t>ジッシ</t>
    </rPh>
    <rPh sb="18" eb="20">
      <t>ヨテイ</t>
    </rPh>
    <phoneticPr fontId="2"/>
  </si>
  <si>
    <t>令和6年度末までに耐震工事に着工する予定</t>
    <rPh sb="0" eb="2">
      <t>レイワ</t>
    </rPh>
    <rPh sb="3" eb="5">
      <t>ネンド</t>
    </rPh>
    <rPh sb="5" eb="6">
      <t>マツ</t>
    </rPh>
    <rPh sb="9" eb="11">
      <t>タイシン</t>
    </rPh>
    <rPh sb="11" eb="13">
      <t>コウジ</t>
    </rPh>
    <rPh sb="14" eb="16">
      <t>チャッコウ</t>
    </rPh>
    <rPh sb="18" eb="20">
      <t>ヨテイ</t>
    </rPh>
    <phoneticPr fontId="2"/>
  </si>
  <si>
    <t>令和7年度末までに耐震工事に着工する予定</t>
    <rPh sb="0" eb="2">
      <t>レイワ</t>
    </rPh>
    <rPh sb="3" eb="5">
      <t>ネンド</t>
    </rPh>
    <rPh sb="5" eb="6">
      <t>マツ</t>
    </rPh>
    <rPh sb="9" eb="11">
      <t>タイシン</t>
    </rPh>
    <rPh sb="11" eb="13">
      <t>コウジ</t>
    </rPh>
    <rPh sb="14" eb="16">
      <t>チャッコウ</t>
    </rPh>
    <rPh sb="18" eb="20">
      <t>ヨテイ</t>
    </rPh>
    <phoneticPr fontId="2"/>
  </si>
  <si>
    <t>令和７年度中</t>
    <rPh sb="0" eb="2">
      <t>レイワ</t>
    </rPh>
    <rPh sb="3" eb="6">
      <t>ネンドチュウ</t>
    </rPh>
    <rPh sb="5" eb="6">
      <t>ナカ</t>
    </rPh>
    <phoneticPr fontId="2"/>
  </si>
  <si>
    <t>令和6年度末までに耐震診断を実施する予定</t>
    <rPh sb="0" eb="2">
      <t>レイワ</t>
    </rPh>
    <rPh sb="3" eb="5">
      <t>ネンド</t>
    </rPh>
    <rPh sb="5" eb="6">
      <t>マツ</t>
    </rPh>
    <rPh sb="9" eb="11">
      <t>タイシン</t>
    </rPh>
    <rPh sb="11" eb="13">
      <t>シンダン</t>
    </rPh>
    <rPh sb="14" eb="16">
      <t>ジッシ</t>
    </rPh>
    <rPh sb="18" eb="20">
      <t>ヨテイ</t>
    </rPh>
    <phoneticPr fontId="2"/>
  </si>
  <si>
    <t>令和８年度中</t>
    <rPh sb="0" eb="2">
      <t>レイワ</t>
    </rPh>
    <rPh sb="3" eb="6">
      <t>ネンドチュウ</t>
    </rPh>
    <rPh sb="5" eb="6">
      <t>ナカ</t>
    </rPh>
    <phoneticPr fontId="2"/>
  </si>
  <si>
    <t>令和8年度末までに耐震工事に着工する予定</t>
    <rPh sb="0" eb="2">
      <t>レイワ</t>
    </rPh>
    <rPh sb="3" eb="5">
      <t>ネンド</t>
    </rPh>
    <rPh sb="5" eb="6">
      <t>マツ</t>
    </rPh>
    <rPh sb="9" eb="11">
      <t>タイシン</t>
    </rPh>
    <rPh sb="11" eb="13">
      <t>コウジ</t>
    </rPh>
    <rPh sb="14" eb="16">
      <t>チャッコウ</t>
    </rPh>
    <rPh sb="18" eb="20">
      <t>ヨテイ</t>
    </rPh>
    <phoneticPr fontId="2"/>
  </si>
  <si>
    <t>免震構造である</t>
    <rPh sb="0" eb="2">
      <t>メンシン</t>
    </rPh>
    <rPh sb="2" eb="4">
      <t>コウゾウ</t>
    </rPh>
    <phoneticPr fontId="2"/>
  </si>
  <si>
    <t>Q6.敷地内における倒壊の危険性があるブロック塀（組積造又は補強コンクリート）の有無についてお尋ねします。</t>
    <rPh sb="47" eb="48">
      <t>タズ</t>
    </rPh>
    <phoneticPr fontId="2"/>
  </si>
  <si>
    <t>A　敷地内における倒壊の危険性があるブロック塀（組積造又は補強コンクリート）がある</t>
    <phoneticPr fontId="2"/>
  </si>
  <si>
    <t>B　敷地内に倒壊の危険性があるブロック塀を保有している場合、改修等の時期をお答え下さい。</t>
    <rPh sb="34" eb="36">
      <t>ジキ</t>
    </rPh>
    <rPh sb="38" eb="39">
      <t>コタ</t>
    </rPh>
    <rPh sb="40" eb="41">
      <t>クダ</t>
    </rPh>
    <phoneticPr fontId="2"/>
  </si>
  <si>
    <t>Q6</t>
    <phoneticPr fontId="2"/>
  </si>
  <si>
    <t>　　</t>
    <phoneticPr fontId="2"/>
  </si>
  <si>
    <t>　　　　　　　６）Ｑ６の敷地内における倒壊の危険性のあるブロック塀の有無は、別添「（参考１）社会福祉施設等のブロック塀等の安全点検について」の実施方法に準じて確認して下さい。また、倒壊の危険性のあるブロック塀があった場合、改修等の安全対策を取る間は周辺に人が立ち入らないよう注意喚起を行う等の対策を行って下さい。</t>
    <phoneticPr fontId="2"/>
  </si>
  <si>
    <t>　　　　　　病院の耐震改修状況調査票（病院用）（令和５年９月１日現在）</t>
    <rPh sb="6" eb="8">
      <t>ビョウイン</t>
    </rPh>
    <rPh sb="9" eb="11">
      <t>タイシン</t>
    </rPh>
    <rPh sb="11" eb="13">
      <t>カイシュウ</t>
    </rPh>
    <rPh sb="13" eb="15">
      <t>ジョウキョウ</t>
    </rPh>
    <rPh sb="15" eb="17">
      <t>チョウサ</t>
    </rPh>
    <rPh sb="17" eb="18">
      <t>ヒョウ</t>
    </rPh>
    <rPh sb="19" eb="21">
      <t>ビョウイン</t>
    </rPh>
    <rPh sb="21" eb="22">
      <t>ヨウ</t>
    </rPh>
    <rPh sb="24" eb="26">
      <t>レイワ</t>
    </rPh>
    <rPh sb="27" eb="28">
      <t>ネン</t>
    </rPh>
    <rPh sb="29" eb="30">
      <t>ガツ</t>
    </rPh>
    <rPh sb="31" eb="32">
      <t>ヒ</t>
    </rPh>
    <rPh sb="32" eb="34">
      <t>ゲンザイ</t>
    </rPh>
    <phoneticPr fontId="2"/>
  </si>
  <si>
    <r>
      <t xml:space="preserve">Q1.病院の敷地内で患者が利用する建物（病棟部門、外来診療部門、手術検査部門に限る）の耐震性についておたずねします。（「耐震性がある」とは、新耐震基準（昭和５７年）で建設された建物及び昭和５６年以前の建物であって耐震補強工事済みの建物（Is値0.6以上）のこと。）
</t>
    </r>
    <r>
      <rPr>
        <u/>
        <sz val="12"/>
        <rFont val="ＭＳ ゴシック"/>
        <family val="3"/>
        <charset val="128"/>
      </rPr>
      <t>※調査対象となる建物は、令和５年９月１日時点において使用している建物です。</t>
    </r>
    <rPh sb="3" eb="5">
      <t>ビョウイン</t>
    </rPh>
    <rPh sb="6" eb="8">
      <t>シキチ</t>
    </rPh>
    <rPh sb="8" eb="9">
      <t>ナイ</t>
    </rPh>
    <rPh sb="10" eb="12">
      <t>カンジャ</t>
    </rPh>
    <rPh sb="13" eb="15">
      <t>リヨウ</t>
    </rPh>
    <rPh sb="17" eb="19">
      <t>タテモノ</t>
    </rPh>
    <rPh sb="20" eb="22">
      <t>ビョウトウ</t>
    </rPh>
    <rPh sb="22" eb="24">
      <t>ブモン</t>
    </rPh>
    <rPh sb="25" eb="27">
      <t>ガイライ</t>
    </rPh>
    <rPh sb="27" eb="29">
      <t>シンリョウ</t>
    </rPh>
    <rPh sb="29" eb="31">
      <t>ブモン</t>
    </rPh>
    <rPh sb="32" eb="34">
      <t>シュジュツ</t>
    </rPh>
    <rPh sb="34" eb="36">
      <t>ケンサ</t>
    </rPh>
    <rPh sb="36" eb="38">
      <t>ブモン</t>
    </rPh>
    <rPh sb="39" eb="40">
      <t>カギ</t>
    </rPh>
    <rPh sb="43" eb="46">
      <t>タイシンセイ</t>
    </rPh>
    <rPh sb="60" eb="63">
      <t>タイシンセイ</t>
    </rPh>
    <rPh sb="76" eb="78">
      <t>ショウワ</t>
    </rPh>
    <rPh sb="80" eb="81">
      <t>ネン</t>
    </rPh>
    <rPh sb="83" eb="85">
      <t>ケンセツ</t>
    </rPh>
    <rPh sb="88" eb="90">
      <t>タテモノ</t>
    </rPh>
    <rPh sb="90" eb="91">
      <t>オヨ</t>
    </rPh>
    <rPh sb="92" eb="94">
      <t>ショウワ</t>
    </rPh>
    <rPh sb="96" eb="97">
      <t>ネン</t>
    </rPh>
    <rPh sb="97" eb="99">
      <t>イゼン</t>
    </rPh>
    <rPh sb="100" eb="102">
      <t>タテモノ</t>
    </rPh>
    <rPh sb="106" eb="108">
      <t>タイシン</t>
    </rPh>
    <rPh sb="108" eb="110">
      <t>ホキョウ</t>
    </rPh>
    <rPh sb="110" eb="112">
      <t>コウジ</t>
    </rPh>
    <rPh sb="112" eb="113">
      <t>ス</t>
    </rPh>
    <rPh sb="115" eb="117">
      <t>タテモノ</t>
    </rPh>
    <rPh sb="120" eb="121">
      <t>チ</t>
    </rPh>
    <rPh sb="124" eb="126">
      <t>イジョウ</t>
    </rPh>
    <rPh sb="135" eb="137">
      <t>チョウサ</t>
    </rPh>
    <rPh sb="137" eb="139">
      <t>タイショウ</t>
    </rPh>
    <rPh sb="142" eb="144">
      <t>タテモノ</t>
    </rPh>
    <rPh sb="146" eb="148">
      <t>レイワ</t>
    </rPh>
    <rPh sb="149" eb="150">
      <t>ネン</t>
    </rPh>
    <rPh sb="151" eb="152">
      <t>ゲツ</t>
    </rPh>
    <rPh sb="153" eb="154">
      <t>ニチ</t>
    </rPh>
    <rPh sb="154" eb="156">
      <t>ジテン</t>
    </rPh>
    <rPh sb="160" eb="162">
      <t>シヨウ</t>
    </rPh>
    <rPh sb="166" eb="168">
      <t>タテモノ</t>
    </rPh>
    <phoneticPr fontId="2"/>
  </si>
  <si>
    <t>令和9年度末（5年以内）までに耐震工事に着工する予定</t>
    <rPh sb="0" eb="2">
      <t>レイワ</t>
    </rPh>
    <rPh sb="3" eb="5">
      <t>ネンド</t>
    </rPh>
    <rPh sb="5" eb="6">
      <t>マツ</t>
    </rPh>
    <rPh sb="8" eb="9">
      <t>ネン</t>
    </rPh>
    <rPh sb="9" eb="11">
      <t>イナイ</t>
    </rPh>
    <rPh sb="15" eb="17">
      <t>タイシン</t>
    </rPh>
    <rPh sb="17" eb="19">
      <t>コウジ</t>
    </rPh>
    <rPh sb="20" eb="22">
      <t>チャッコウ</t>
    </rPh>
    <rPh sb="24" eb="26">
      <t>ヨテイ</t>
    </rPh>
    <phoneticPr fontId="2"/>
  </si>
  <si>
    <t>令和7年度末までに耐震診断を実施する予定</t>
    <rPh sb="0" eb="2">
      <t>レイワ</t>
    </rPh>
    <rPh sb="3" eb="5">
      <t>ネンド</t>
    </rPh>
    <rPh sb="5" eb="6">
      <t>マツ</t>
    </rPh>
    <rPh sb="9" eb="11">
      <t>タイシン</t>
    </rPh>
    <rPh sb="11" eb="13">
      <t>シンダン</t>
    </rPh>
    <rPh sb="14" eb="16">
      <t>ジッシ</t>
    </rPh>
    <rPh sb="18" eb="20">
      <t>ヨテイ</t>
    </rPh>
    <phoneticPr fontId="2"/>
  </si>
  <si>
    <t>令和９年度中</t>
    <rPh sb="0" eb="2">
      <t>レイワ</t>
    </rPh>
    <rPh sb="3" eb="6">
      <t>ネンドチュウ</t>
    </rPh>
    <rPh sb="5" eb="6">
      <t>ナカ</t>
    </rPh>
    <phoneticPr fontId="2"/>
  </si>
  <si>
    <t>令和9年度末までに耐震工事に着工する予定</t>
    <rPh sb="0" eb="2">
      <t>レイワ</t>
    </rPh>
    <rPh sb="3" eb="5">
      <t>ネンド</t>
    </rPh>
    <rPh sb="5" eb="6">
      <t>マツ</t>
    </rPh>
    <rPh sb="9" eb="11">
      <t>タイシン</t>
    </rPh>
    <rPh sb="11" eb="13">
      <t>コウジ</t>
    </rPh>
    <rPh sb="14" eb="16">
      <t>チャッコウ</t>
    </rPh>
    <rPh sb="18" eb="20">
      <t>ヨテイ</t>
    </rPh>
    <phoneticPr fontId="2"/>
  </si>
  <si>
    <t>令和5年度</t>
  </si>
  <si>
    <t>長崎県</t>
    <rPh sb="0" eb="3">
      <t>ナガサキケン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</si>
</sst>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quot;"/>
    <numFmt numFmtId="177" formatCode="0.000_ "/>
    <numFmt numFmtId="178" formatCode="#,##0.00_ "/>
  </numFmts>
  <fonts count="17">
    <font>
      <sz val="11"/>
      <name val="ＭＳ Ｐゴシック"/>
      <family val="3"/>
      <charset val="128"/>
    </font>
    <font>
      <sz val="12"/>
      <name val="ＭＳ 明朝"/>
      <family val="1"/>
      <charset val="128"/>
    </font>
    <font>
      <sz val="6"/>
      <name val="ＭＳ Ｐゴシック"/>
      <family val="3"/>
      <charset val="128"/>
    </font>
    <font>
      <b/>
      <sz val="16"/>
      <name val="ＭＳ ゴシック"/>
      <family val="3"/>
      <charset val="128"/>
    </font>
    <font>
      <sz val="14"/>
      <name val="ＭＳ ゴシック"/>
      <family val="3"/>
      <charset val="128"/>
    </font>
    <font>
      <sz val="10"/>
      <name val="ＭＳ ゴシック"/>
      <family val="3"/>
      <charset val="128"/>
    </font>
    <font>
      <sz val="12"/>
      <name val="ＭＳ ゴシック"/>
      <family val="3"/>
      <charset val="128"/>
    </font>
    <font>
      <b/>
      <sz val="14"/>
      <name val="ＭＳ ゴシック"/>
      <family val="3"/>
      <charset val="128"/>
    </font>
    <font>
      <sz val="16"/>
      <name val="ＭＳ ゴシック"/>
      <family val="3"/>
      <charset val="128"/>
    </font>
    <font>
      <sz val="12"/>
      <name val="ＭＳ Ｐゴシック"/>
      <family val="3"/>
      <charset val="128"/>
    </font>
    <font>
      <u/>
      <sz val="12"/>
      <name val="ＭＳ ゴシック"/>
      <family val="3"/>
      <charset val="128"/>
    </font>
    <font>
      <sz val="9"/>
      <color indexed="81"/>
      <name val="ＭＳ Ｐゴシック"/>
      <family val="3"/>
      <charset val="128"/>
    </font>
    <font>
      <sz val="12"/>
      <color indexed="81"/>
      <name val="ＭＳ Ｐゴシック"/>
      <family val="3"/>
      <charset val="128"/>
    </font>
    <font>
      <sz val="12"/>
      <color theme="1"/>
      <name val="ＭＳ ゴシック"/>
      <family val="3"/>
      <charset val="128"/>
    </font>
    <font>
      <sz val="12"/>
      <color indexed="81"/>
      <name val="MS P ゴシック"/>
      <family val="3"/>
      <charset val="128"/>
    </font>
    <font>
      <sz val="14"/>
      <color indexed="81"/>
      <name val="MS P ゴシック"/>
      <family val="3"/>
      <charset val="128"/>
    </font>
    <font>
      <sz val="16"/>
      <color indexed="81"/>
      <name val="MS P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2"/>
        <bgColor indexed="64"/>
      </patternFill>
    </fill>
    <fill>
      <patternFill patternType="solid">
        <fgColor indexed="65"/>
        <bgColor indexed="64"/>
      </patternFill>
    </fill>
  </fills>
  <borders count="99">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diagonal/>
    </border>
    <border>
      <left/>
      <right style="medium">
        <color indexed="64"/>
      </right>
      <top/>
      <bottom style="thin">
        <color indexed="64"/>
      </bottom>
      <diagonal/>
    </border>
    <border>
      <left/>
      <right style="thin">
        <color indexed="64"/>
      </right>
      <top/>
      <bottom/>
      <diagonal/>
    </border>
    <border>
      <left style="hair">
        <color indexed="64"/>
      </left>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hair">
        <color indexed="64"/>
      </left>
      <right style="hair">
        <color indexed="64"/>
      </right>
      <top/>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diagonal/>
    </border>
    <border>
      <left style="hair">
        <color indexed="64"/>
      </left>
      <right style="thin">
        <color indexed="64"/>
      </right>
      <top style="medium">
        <color indexed="64"/>
      </top>
      <bottom/>
      <diagonal/>
    </border>
    <border>
      <left style="hair">
        <color indexed="64"/>
      </left>
      <right/>
      <top/>
      <bottom/>
      <diagonal/>
    </border>
    <border>
      <left style="thin">
        <color indexed="64"/>
      </left>
      <right style="hair">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2">
    <xf numFmtId="0" fontId="0" fillId="0" borderId="0">
      <alignment vertical="center"/>
    </xf>
    <xf numFmtId="0" fontId="1" fillId="0" borderId="0"/>
  </cellStyleXfs>
  <cellXfs count="320">
    <xf numFmtId="0" fontId="0" fillId="0" borderId="0" xfId="0">
      <alignment vertical="center"/>
    </xf>
    <xf numFmtId="0" fontId="3" fillId="0" borderId="0" xfId="0" applyFont="1" applyAlignment="1">
      <alignment horizontal="centerContinuous" vertical="center"/>
    </xf>
    <xf numFmtId="0" fontId="5" fillId="0" borderId="0" xfId="0" applyFont="1">
      <alignment vertical="center"/>
    </xf>
    <xf numFmtId="0" fontId="5" fillId="0" borderId="1" xfId="0" applyFont="1" applyBorder="1">
      <alignment vertical="center"/>
    </xf>
    <xf numFmtId="0" fontId="5"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5" fillId="0" borderId="0" xfId="0" applyFont="1" applyBorder="1" applyAlignment="1">
      <alignment horizontal="center" vertical="center"/>
    </xf>
    <xf numFmtId="49" fontId="6" fillId="0" borderId="7" xfId="1" applyNumberFormat="1" applyFont="1" applyFill="1" applyBorder="1" applyAlignment="1">
      <alignment horizontal="left" vertical="top" wrapText="1"/>
    </xf>
    <xf numFmtId="49" fontId="6" fillId="0" borderId="8" xfId="1" applyNumberFormat="1" applyFont="1" applyFill="1" applyBorder="1" applyAlignment="1">
      <alignment horizontal="left" vertical="top" wrapText="1"/>
    </xf>
    <xf numFmtId="0" fontId="4" fillId="0" borderId="0" xfId="0" applyFont="1" applyAlignment="1">
      <alignment horizontal="left" vertical="center"/>
    </xf>
    <xf numFmtId="49" fontId="6" fillId="0" borderId="9" xfId="1" applyNumberFormat="1" applyFont="1" applyFill="1" applyBorder="1" applyAlignment="1">
      <alignment horizontal="center" vertical="center" wrapText="1"/>
    </xf>
    <xf numFmtId="49" fontId="6" fillId="0" borderId="10" xfId="1" applyNumberFormat="1" applyFont="1" applyFill="1" applyBorder="1" applyAlignment="1">
      <alignment horizontal="center" vertical="center" wrapText="1"/>
    </xf>
    <xf numFmtId="0" fontId="6" fillId="0" borderId="0" xfId="0" applyFont="1" applyBorder="1" applyAlignment="1">
      <alignment horizontal="center" vertical="center"/>
    </xf>
    <xf numFmtId="0" fontId="6" fillId="0" borderId="2" xfId="0" applyFont="1" applyBorder="1" applyAlignment="1">
      <alignment horizontal="centerContinuous" vertical="center"/>
    </xf>
    <xf numFmtId="0" fontId="6" fillId="0" borderId="12" xfId="0" applyFont="1" applyBorder="1" applyAlignment="1">
      <alignment horizontal="centerContinuous" vertical="center"/>
    </xf>
    <xf numFmtId="0" fontId="6" fillId="0" borderId="13" xfId="0" applyFont="1" applyBorder="1" applyAlignment="1">
      <alignment horizontal="centerContinuous" vertical="center"/>
    </xf>
    <xf numFmtId="0" fontId="6" fillId="0" borderId="14" xfId="0" applyFont="1" applyBorder="1" applyAlignment="1">
      <alignment horizontal="centerContinuous" vertical="center"/>
    </xf>
    <xf numFmtId="0" fontId="6" fillId="0" borderId="15" xfId="0" applyFont="1" applyBorder="1" applyAlignment="1">
      <alignment horizontal="centerContinuous" vertical="center"/>
    </xf>
    <xf numFmtId="0" fontId="6" fillId="0" borderId="16" xfId="0" applyFont="1" applyBorder="1" applyAlignment="1">
      <alignment horizontal="centerContinuous" vertical="center"/>
    </xf>
    <xf numFmtId="0" fontId="6" fillId="0" borderId="17" xfId="0" applyFont="1" applyBorder="1" applyAlignment="1">
      <alignment horizontal="centerContinuous" vertical="center"/>
    </xf>
    <xf numFmtId="0" fontId="6" fillId="0" borderId="18" xfId="0" applyFont="1" applyBorder="1" applyAlignment="1">
      <alignment horizontal="centerContinuous" vertical="center"/>
    </xf>
    <xf numFmtId="0" fontId="6" fillId="0" borderId="19" xfId="0" applyFont="1" applyBorder="1" applyAlignment="1">
      <alignment horizontal="centerContinuous"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2" borderId="28" xfId="0" applyFont="1" applyFill="1" applyBorder="1" applyAlignment="1">
      <alignment horizontal="centerContinuous" vertical="center"/>
    </xf>
    <xf numFmtId="0" fontId="6" fillId="2" borderId="29" xfId="0" applyFont="1" applyFill="1" applyBorder="1" applyAlignment="1">
      <alignment horizontal="centerContinuous" vertical="center"/>
    </xf>
    <xf numFmtId="0" fontId="6" fillId="2" borderId="30" xfId="0" applyFont="1" applyFill="1" applyBorder="1" applyAlignment="1">
      <alignment horizontal="centerContinuous" vertical="center"/>
    </xf>
    <xf numFmtId="0" fontId="6" fillId="2" borderId="4" xfId="0" applyFont="1" applyFill="1" applyBorder="1" applyAlignment="1">
      <alignment horizontal="centerContinuous" vertical="center"/>
    </xf>
    <xf numFmtId="0" fontId="6" fillId="2" borderId="31" xfId="0" applyFont="1" applyFill="1" applyBorder="1" applyAlignment="1">
      <alignment horizontal="centerContinuous" vertical="center"/>
    </xf>
    <xf numFmtId="0" fontId="6" fillId="2" borderId="32" xfId="0" applyFont="1" applyFill="1" applyBorder="1" applyAlignment="1">
      <alignment horizontal="centerContinuous" vertical="center"/>
    </xf>
    <xf numFmtId="0" fontId="6" fillId="2" borderId="33" xfId="0" applyFont="1" applyFill="1" applyBorder="1" applyAlignment="1">
      <alignment horizontal="centerContinuous" vertical="center"/>
    </xf>
    <xf numFmtId="0" fontId="6" fillId="2" borderId="27" xfId="0" applyFont="1" applyFill="1" applyBorder="1" applyAlignment="1">
      <alignment horizontal="centerContinuous" vertical="center"/>
    </xf>
    <xf numFmtId="0" fontId="6" fillId="0" borderId="28" xfId="0" applyFont="1" applyFill="1" applyBorder="1" applyAlignment="1">
      <alignment horizontal="center" vertical="center"/>
    </xf>
    <xf numFmtId="0" fontId="8" fillId="0" borderId="0" xfId="0" applyFont="1" applyFill="1">
      <alignment vertical="center"/>
    </xf>
    <xf numFmtId="0" fontId="8" fillId="0" borderId="0" xfId="0" applyFont="1" applyFill="1" applyAlignment="1">
      <alignment horizontal="center" vertical="center"/>
    </xf>
    <xf numFmtId="0" fontId="0" fillId="0" borderId="34" xfId="0" applyFont="1" applyFill="1" applyBorder="1" applyAlignment="1">
      <alignment horizontal="left" vertical="top" wrapText="1"/>
    </xf>
    <xf numFmtId="49" fontId="6" fillId="0" borderId="35" xfId="1" applyNumberFormat="1" applyFont="1" applyFill="1" applyBorder="1" applyAlignment="1">
      <alignment horizontal="left" vertical="top" wrapText="1"/>
    </xf>
    <xf numFmtId="0" fontId="6" fillId="0" borderId="0" xfId="0" applyFont="1" applyAlignment="1">
      <alignment vertical="center" wrapText="1"/>
    </xf>
    <xf numFmtId="0" fontId="5" fillId="0" borderId="0" xfId="0" applyFont="1" applyBorder="1" applyAlignment="1">
      <alignment vertical="center" wrapText="1"/>
    </xf>
    <xf numFmtId="0" fontId="5" fillId="0" borderId="0" xfId="0" applyFont="1" applyAlignment="1">
      <alignment vertical="center" wrapText="1"/>
    </xf>
    <xf numFmtId="0" fontId="6" fillId="2" borderId="36" xfId="0" applyFont="1" applyFill="1" applyBorder="1" applyAlignment="1">
      <alignment horizontal="center" vertical="center" wrapText="1"/>
    </xf>
    <xf numFmtId="0" fontId="6" fillId="0" borderId="0" xfId="0" applyFont="1" applyBorder="1" applyAlignment="1">
      <alignment vertical="center" wrapText="1"/>
    </xf>
    <xf numFmtId="0" fontId="6" fillId="2" borderId="5" xfId="0" applyFont="1" applyFill="1" applyBorder="1" applyAlignment="1">
      <alignment horizontal="center" vertical="center" wrapText="1"/>
    </xf>
    <xf numFmtId="0" fontId="6" fillId="0" borderId="20" xfId="0" applyFont="1" applyBorder="1" applyAlignment="1">
      <alignment vertical="center" wrapText="1"/>
    </xf>
    <xf numFmtId="0" fontId="6" fillId="0" borderId="1" xfId="0" applyFont="1" applyBorder="1" applyAlignment="1">
      <alignment vertical="center" wrapText="1"/>
    </xf>
    <xf numFmtId="0" fontId="6" fillId="0" borderId="38" xfId="0" applyFont="1" applyBorder="1" applyAlignment="1" applyProtection="1">
      <alignment horizontal="left" vertical="center" wrapText="1"/>
      <protection locked="0"/>
    </xf>
    <xf numFmtId="176" fontId="6" fillId="0" borderId="28" xfId="0" applyNumberFormat="1" applyFont="1" applyBorder="1" applyAlignment="1" applyProtection="1">
      <alignment vertical="center" wrapText="1"/>
      <protection locked="0"/>
    </xf>
    <xf numFmtId="176" fontId="6" fillId="0" borderId="30" xfId="0" applyNumberFormat="1" applyFont="1" applyBorder="1" applyAlignment="1" applyProtection="1">
      <alignment vertical="center" wrapText="1"/>
      <protection locked="0"/>
    </xf>
    <xf numFmtId="0" fontId="6" fillId="0" borderId="28" xfId="0" applyFont="1" applyFill="1" applyBorder="1" applyAlignment="1" applyProtection="1">
      <alignment horizontal="center" vertical="center" wrapText="1"/>
      <protection locked="0"/>
    </xf>
    <xf numFmtId="0" fontId="6" fillId="0" borderId="28" xfId="0" applyFont="1" applyFill="1" applyBorder="1" applyAlignment="1" applyProtection="1">
      <alignment vertical="top" wrapText="1"/>
      <protection locked="0"/>
    </xf>
    <xf numFmtId="0" fontId="6" fillId="0" borderId="30" xfId="0" applyFont="1" applyFill="1" applyBorder="1" applyAlignment="1" applyProtection="1">
      <alignment horizontal="left" vertical="top" wrapText="1"/>
      <protection locked="0"/>
    </xf>
    <xf numFmtId="0" fontId="8" fillId="0" borderId="0" xfId="0" applyFont="1" applyFill="1" applyAlignment="1">
      <alignment horizontal="left" vertical="center"/>
    </xf>
    <xf numFmtId="0" fontId="6" fillId="3" borderId="28" xfId="0" applyFont="1" applyFill="1" applyBorder="1" applyAlignment="1" applyProtection="1">
      <alignment horizontal="center" vertical="center" wrapText="1"/>
      <protection locked="0"/>
    </xf>
    <xf numFmtId="0" fontId="6" fillId="3" borderId="29" xfId="0" applyFont="1" applyFill="1" applyBorder="1" applyAlignment="1" applyProtection="1">
      <alignment horizontal="center" vertical="center" wrapText="1"/>
      <protection locked="0"/>
    </xf>
    <xf numFmtId="0" fontId="6" fillId="3" borderId="42" xfId="0" applyFont="1" applyFill="1" applyBorder="1" applyAlignment="1" applyProtection="1">
      <alignment horizontal="center" vertical="center" wrapText="1"/>
      <protection locked="0"/>
    </xf>
    <xf numFmtId="0" fontId="6" fillId="3" borderId="43"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wrapText="1"/>
      <protection locked="0"/>
    </xf>
    <xf numFmtId="0" fontId="6" fillId="3" borderId="31" xfId="0" applyFont="1" applyFill="1" applyBorder="1" applyAlignment="1" applyProtection="1">
      <alignment horizontal="center" vertical="center" wrapText="1"/>
      <protection locked="0"/>
    </xf>
    <xf numFmtId="0" fontId="6" fillId="3" borderId="39" xfId="0" applyFont="1" applyFill="1" applyBorder="1" applyAlignment="1" applyProtection="1">
      <alignment horizontal="center" vertical="center" wrapText="1"/>
      <protection locked="0"/>
    </xf>
    <xf numFmtId="49" fontId="6" fillId="0" borderId="7" xfId="1" applyNumberFormat="1" applyFont="1" applyBorder="1" applyAlignment="1">
      <alignment horizontal="left" vertical="top" wrapText="1"/>
    </xf>
    <xf numFmtId="49" fontId="6" fillId="0" borderId="8" xfId="1" applyNumberFormat="1" applyFont="1" applyBorder="1" applyAlignment="1">
      <alignment horizontal="left" vertical="top"/>
    </xf>
    <xf numFmtId="49" fontId="6" fillId="0" borderId="7" xfId="1" applyNumberFormat="1" applyFont="1" applyBorder="1" applyAlignment="1">
      <alignment horizontal="center" vertical="top" wrapText="1"/>
    </xf>
    <xf numFmtId="0" fontId="6" fillId="0" borderId="0" xfId="0" applyFont="1" applyFill="1" applyBorder="1" applyAlignment="1">
      <alignment horizontal="left" vertical="center" wrapText="1"/>
    </xf>
    <xf numFmtId="0" fontId="6" fillId="0" borderId="0" xfId="0" applyFont="1" applyFill="1" applyAlignment="1">
      <alignment horizontal="left" vertical="center"/>
    </xf>
    <xf numFmtId="0" fontId="6" fillId="0" borderId="0" xfId="0" applyFont="1" applyBorder="1" applyAlignment="1">
      <alignment horizontal="left" vertical="center" wrapText="1"/>
    </xf>
    <xf numFmtId="0" fontId="6" fillId="0" borderId="1" xfId="0" applyFont="1" applyBorder="1" applyAlignment="1">
      <alignment horizontal="center" vertical="center"/>
    </xf>
    <xf numFmtId="0" fontId="13" fillId="3" borderId="11" xfId="0" applyFont="1" applyFill="1" applyBorder="1" applyAlignment="1" applyProtection="1">
      <alignment horizontal="center" vertical="center" wrapText="1"/>
      <protection locked="0"/>
    </xf>
    <xf numFmtId="0" fontId="13" fillId="3" borderId="37" xfId="0" applyFont="1" applyFill="1" applyBorder="1" applyAlignment="1" applyProtection="1">
      <alignment horizontal="center" vertical="center" wrapText="1"/>
      <protection locked="0"/>
    </xf>
    <xf numFmtId="0" fontId="6" fillId="3" borderId="11" xfId="0" applyFont="1" applyFill="1" applyBorder="1" applyAlignment="1" applyProtection="1">
      <alignment horizontal="center" vertical="center" wrapText="1"/>
      <protection locked="0"/>
    </xf>
    <xf numFmtId="176" fontId="6" fillId="0" borderId="11" xfId="0" applyNumberFormat="1" applyFont="1" applyBorder="1" applyAlignment="1" applyProtection="1">
      <alignment vertical="center" wrapText="1"/>
      <protection locked="0"/>
    </xf>
    <xf numFmtId="0" fontId="6" fillId="3" borderId="41" xfId="0" applyFont="1" applyFill="1" applyBorder="1" applyAlignment="1" applyProtection="1">
      <alignment horizontal="center" vertical="center" wrapText="1"/>
      <protection locked="0"/>
    </xf>
    <xf numFmtId="176" fontId="6" fillId="0" borderId="37" xfId="0" applyNumberFormat="1" applyFont="1" applyBorder="1" applyAlignment="1" applyProtection="1">
      <alignment vertical="center" wrapText="1"/>
      <protection locked="0"/>
    </xf>
    <xf numFmtId="177" fontId="6" fillId="0" borderId="66" xfId="0" applyNumberFormat="1" applyFont="1" applyFill="1" applyBorder="1" applyAlignment="1" applyProtection="1">
      <alignment horizontal="center" vertical="center" wrapText="1"/>
      <protection locked="0" hidden="1"/>
    </xf>
    <xf numFmtId="178" fontId="6" fillId="3" borderId="46" xfId="0" applyNumberFormat="1" applyFont="1" applyFill="1" applyBorder="1" applyAlignment="1" applyProtection="1">
      <alignment horizontal="center" vertical="center" wrapText="1"/>
      <protection locked="0" hidden="1"/>
    </xf>
    <xf numFmtId="0" fontId="6" fillId="3" borderId="67" xfId="0" applyFont="1" applyFill="1" applyBorder="1" applyAlignment="1" applyProtection="1">
      <alignment horizontal="center" vertical="center" wrapText="1"/>
      <protection locked="0"/>
    </xf>
    <xf numFmtId="0" fontId="6" fillId="3" borderId="68" xfId="0" applyFont="1" applyFill="1" applyBorder="1" applyAlignment="1" applyProtection="1">
      <alignment horizontal="center" vertical="center" wrapText="1"/>
      <protection locked="0"/>
    </xf>
    <xf numFmtId="0" fontId="6" fillId="3" borderId="69" xfId="0" applyFont="1" applyFill="1" applyBorder="1" applyAlignment="1" applyProtection="1">
      <alignment horizontal="center" vertical="center" wrapText="1"/>
      <protection locked="0"/>
    </xf>
    <xf numFmtId="0" fontId="6" fillId="0" borderId="11" xfId="0" applyFont="1" applyFill="1" applyBorder="1" applyAlignment="1" applyProtection="1">
      <alignment vertical="top" wrapText="1"/>
      <protection locked="0"/>
    </xf>
    <xf numFmtId="0" fontId="6" fillId="3" borderId="46" xfId="0" applyFont="1" applyFill="1" applyBorder="1" applyAlignment="1" applyProtection="1">
      <alignment horizontal="center" vertical="center" wrapText="1"/>
      <protection locked="0"/>
    </xf>
    <xf numFmtId="0" fontId="6" fillId="0" borderId="37" xfId="0" applyFont="1" applyFill="1" applyBorder="1" applyAlignment="1" applyProtection="1">
      <alignment horizontal="left" vertical="top" wrapText="1"/>
      <protection locked="0"/>
    </xf>
    <xf numFmtId="0" fontId="6" fillId="3" borderId="64" xfId="0" applyFont="1" applyFill="1" applyBorder="1" applyAlignment="1" applyProtection="1">
      <alignment horizontal="center" vertical="center" wrapText="1"/>
      <protection locked="0"/>
    </xf>
    <xf numFmtId="0" fontId="6" fillId="0" borderId="11" xfId="0" applyFont="1" applyFill="1" applyBorder="1" applyAlignment="1" applyProtection="1">
      <alignment horizontal="center" vertical="center" wrapText="1"/>
      <protection locked="0"/>
    </xf>
    <xf numFmtId="0" fontId="6" fillId="3" borderId="63" xfId="0" applyFont="1" applyFill="1" applyBorder="1" applyAlignment="1" applyProtection="1">
      <alignment horizontal="center" vertical="center" wrapText="1"/>
      <protection locked="0"/>
    </xf>
    <xf numFmtId="0" fontId="6" fillId="0" borderId="62" xfId="0" applyFont="1" applyBorder="1" applyAlignment="1">
      <alignment horizontal="center" vertical="center"/>
    </xf>
    <xf numFmtId="0" fontId="6" fillId="0" borderId="70" xfId="0" applyFont="1" applyBorder="1" applyAlignment="1">
      <alignment horizontal="center" vertical="center"/>
    </xf>
    <xf numFmtId="0" fontId="13" fillId="3" borderId="28" xfId="0" applyFont="1" applyFill="1" applyBorder="1" applyAlignment="1" applyProtection="1">
      <alignment horizontal="center" vertical="center" wrapText="1"/>
      <protection locked="0"/>
    </xf>
    <xf numFmtId="0" fontId="13" fillId="3" borderId="30" xfId="0" applyFont="1" applyFill="1" applyBorder="1" applyAlignment="1" applyProtection="1">
      <alignment horizontal="center" vertical="center" wrapText="1"/>
      <protection locked="0"/>
    </xf>
    <xf numFmtId="0" fontId="13" fillId="3" borderId="27" xfId="0" applyFont="1" applyFill="1" applyBorder="1" applyAlignment="1" applyProtection="1">
      <alignment horizontal="center" vertical="center" wrapText="1"/>
      <protection locked="0"/>
    </xf>
    <xf numFmtId="176" fontId="6" fillId="3" borderId="32" xfId="0" applyNumberFormat="1" applyFont="1" applyFill="1" applyBorder="1" applyAlignment="1" applyProtection="1">
      <alignment horizontal="center" vertical="center" wrapText="1"/>
      <protection locked="0"/>
    </xf>
    <xf numFmtId="177" fontId="6" fillId="0" borderId="27" xfId="0" applyNumberFormat="1" applyFont="1" applyFill="1" applyBorder="1" applyAlignment="1" applyProtection="1">
      <alignment horizontal="center" vertical="center" wrapText="1"/>
      <protection locked="0" hidden="1"/>
    </xf>
    <xf numFmtId="178" fontId="6" fillId="3" borderId="31" xfId="0" applyNumberFormat="1" applyFont="1" applyFill="1" applyBorder="1" applyAlignment="1" applyProtection="1">
      <alignment horizontal="center" vertical="center" wrapText="1"/>
      <protection locked="0" hidden="1"/>
    </xf>
    <xf numFmtId="0" fontId="6" fillId="3" borderId="38" xfId="0" applyFont="1" applyFill="1" applyBorder="1" applyAlignment="1" applyProtection="1">
      <alignment horizontal="center" vertical="center" wrapText="1"/>
      <protection locked="0"/>
    </xf>
    <xf numFmtId="0" fontId="13" fillId="3" borderId="66" xfId="0" applyFont="1" applyFill="1" applyBorder="1" applyAlignment="1" applyProtection="1">
      <alignment horizontal="center" vertical="center" wrapText="1"/>
      <protection locked="0"/>
    </xf>
    <xf numFmtId="0" fontId="6" fillId="0" borderId="63" xfId="0" applyFont="1" applyBorder="1" applyAlignment="1" applyProtection="1">
      <alignment horizontal="left" vertical="center" wrapText="1"/>
      <protection locked="0"/>
    </xf>
    <xf numFmtId="176" fontId="6" fillId="3" borderId="51" xfId="0" applyNumberFormat="1" applyFont="1" applyFill="1" applyBorder="1" applyAlignment="1" applyProtection="1">
      <alignment horizontal="center" vertical="center" wrapText="1"/>
      <protection locked="0"/>
    </xf>
    <xf numFmtId="0" fontId="5" fillId="0" borderId="11"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176" fontId="6" fillId="0" borderId="68" xfId="0" applyNumberFormat="1" applyFont="1" applyBorder="1" applyAlignment="1" applyProtection="1">
      <alignment vertical="center" wrapText="1"/>
      <protection locked="0"/>
    </xf>
    <xf numFmtId="176" fontId="6" fillId="0" borderId="43" xfId="0" applyNumberFormat="1" applyFont="1" applyBorder="1" applyAlignment="1" applyProtection="1">
      <alignment vertical="center" wrapText="1"/>
      <protection locked="0"/>
    </xf>
    <xf numFmtId="0" fontId="6" fillId="0" borderId="71"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protection locked="0"/>
    </xf>
    <xf numFmtId="0" fontId="6" fillId="0" borderId="11" xfId="0" applyFont="1" applyBorder="1" applyAlignment="1" applyProtection="1">
      <alignment horizontal="left" vertical="center" wrapText="1"/>
      <protection locked="0"/>
    </xf>
    <xf numFmtId="0" fontId="6" fillId="0" borderId="66" xfId="0" applyFont="1" applyBorder="1" applyAlignment="1" applyProtection="1">
      <alignment horizontal="center" vertical="center"/>
      <protection locked="0"/>
    </xf>
    <xf numFmtId="178" fontId="6" fillId="4" borderId="68" xfId="0" applyNumberFormat="1" applyFont="1" applyFill="1" applyBorder="1" applyAlignment="1" applyProtection="1">
      <alignment horizontal="center" vertical="center" wrapText="1"/>
      <protection locked="0"/>
    </xf>
    <xf numFmtId="0" fontId="6" fillId="4" borderId="53" xfId="0" applyNumberFormat="1" applyFont="1" applyFill="1" applyBorder="1" applyAlignment="1" applyProtection="1">
      <alignment horizontal="center" vertical="center" wrapText="1"/>
      <protection locked="0"/>
    </xf>
    <xf numFmtId="0" fontId="6" fillId="2" borderId="20"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1" xfId="0" applyFont="1" applyFill="1" applyBorder="1" applyAlignment="1">
      <alignment horizontal="center" vertical="center"/>
    </xf>
    <xf numFmtId="0" fontId="6" fillId="0" borderId="3" xfId="0" applyFont="1" applyBorder="1" applyAlignment="1" applyProtection="1">
      <alignment horizontal="center" vertical="center"/>
      <protection locked="0"/>
    </xf>
    <xf numFmtId="0" fontId="6" fillId="0" borderId="5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28" xfId="0" applyFont="1" applyBorder="1" applyAlignment="1" applyProtection="1">
      <alignment horizontal="left" vertical="center" wrapText="1"/>
      <protection locked="0"/>
    </xf>
    <xf numFmtId="0" fontId="6" fillId="0" borderId="32" xfId="0" applyFont="1" applyBorder="1" applyAlignment="1" applyProtection="1">
      <alignment horizontal="center" vertical="center" wrapText="1"/>
      <protection locked="0"/>
    </xf>
    <xf numFmtId="178" fontId="6" fillId="4" borderId="43" xfId="0" applyNumberFormat="1" applyFont="1" applyFill="1" applyBorder="1" applyAlignment="1" applyProtection="1">
      <alignment horizontal="center" vertical="center" wrapText="1"/>
      <protection locked="0"/>
    </xf>
    <xf numFmtId="0" fontId="6" fillId="4" borderId="33" xfId="0" applyNumberFormat="1" applyFont="1" applyFill="1" applyBorder="1" applyAlignment="1" applyProtection="1">
      <alignment horizontal="center" vertical="center" wrapText="1"/>
      <protection locked="0"/>
    </xf>
    <xf numFmtId="0" fontId="6" fillId="0" borderId="77" xfId="0" applyFont="1" applyBorder="1" applyAlignment="1" applyProtection="1">
      <alignment horizontal="center" vertical="center"/>
      <protection locked="0"/>
    </xf>
    <xf numFmtId="0" fontId="0" fillId="0" borderId="8" xfId="0" applyFont="1" applyFill="1" applyBorder="1" applyAlignment="1">
      <alignment horizontal="left" vertical="top" wrapText="1"/>
    </xf>
    <xf numFmtId="49" fontId="6" fillId="0" borderId="76" xfId="1" applyNumberFormat="1" applyFont="1" applyFill="1" applyBorder="1" applyAlignment="1">
      <alignment horizontal="left" vertical="top" wrapText="1"/>
    </xf>
    <xf numFmtId="0" fontId="6" fillId="0" borderId="24" xfId="0" applyFont="1" applyBorder="1" applyAlignment="1" applyProtection="1">
      <alignment horizontal="center" vertical="center"/>
      <protection locked="0"/>
    </xf>
    <xf numFmtId="0" fontId="6" fillId="0" borderId="24" xfId="0" applyFont="1" applyBorder="1" applyAlignment="1" applyProtection="1">
      <alignment horizontal="left" vertical="center" wrapText="1"/>
      <protection locked="0"/>
    </xf>
    <xf numFmtId="0" fontId="6" fillId="0" borderId="23" xfId="0" applyFont="1" applyBorder="1" applyAlignment="1" applyProtection="1">
      <alignment horizontal="center" vertical="center" wrapText="1"/>
      <protection locked="0"/>
    </xf>
    <xf numFmtId="0" fontId="13" fillId="3" borderId="24" xfId="0" applyFont="1" applyFill="1" applyBorder="1" applyAlignment="1" applyProtection="1">
      <alignment horizontal="center" vertical="center" wrapText="1"/>
      <protection locked="0"/>
    </xf>
    <xf numFmtId="0" fontId="13" fillId="3" borderId="25" xfId="0" applyFont="1" applyFill="1" applyBorder="1" applyAlignment="1" applyProtection="1">
      <alignment horizontal="center" vertical="center" wrapText="1"/>
      <protection locked="0"/>
    </xf>
    <xf numFmtId="0" fontId="6" fillId="3" borderId="24" xfId="0" applyFont="1" applyFill="1" applyBorder="1" applyAlignment="1" applyProtection="1">
      <alignment horizontal="center" vertical="center" wrapText="1"/>
      <protection locked="0"/>
    </xf>
    <xf numFmtId="0" fontId="6" fillId="0" borderId="84" xfId="0" applyFont="1" applyBorder="1" applyAlignment="1" applyProtection="1">
      <alignment horizontal="left" vertical="center" wrapText="1"/>
      <protection locked="0"/>
    </xf>
    <xf numFmtId="176" fontId="6" fillId="0" borderId="59" xfId="0" applyNumberFormat="1" applyFont="1" applyBorder="1" applyAlignment="1" applyProtection="1">
      <alignment vertical="center" wrapText="1"/>
      <protection locked="0"/>
    </xf>
    <xf numFmtId="176" fontId="6" fillId="3" borderId="23" xfId="0" applyNumberFormat="1" applyFont="1" applyFill="1" applyBorder="1" applyAlignment="1" applyProtection="1">
      <alignment horizontal="center" vertical="center" wrapText="1"/>
      <protection locked="0"/>
    </xf>
    <xf numFmtId="176" fontId="6" fillId="0" borderId="24" xfId="0" applyNumberFormat="1" applyFont="1" applyBorder="1" applyAlignment="1" applyProtection="1">
      <alignment vertical="center" wrapText="1"/>
      <protection locked="0"/>
    </xf>
    <xf numFmtId="0" fontId="6" fillId="3" borderId="85" xfId="0" applyFont="1" applyFill="1" applyBorder="1" applyAlignment="1" applyProtection="1">
      <alignment horizontal="center" vertical="center" wrapText="1"/>
      <protection locked="0"/>
    </xf>
    <xf numFmtId="176" fontId="6" fillId="0" borderId="25" xfId="0" applyNumberFormat="1" applyFont="1" applyBorder="1" applyAlignment="1" applyProtection="1">
      <alignment vertical="center" wrapText="1"/>
      <protection locked="0"/>
    </xf>
    <xf numFmtId="177" fontId="6" fillId="0" borderId="77" xfId="0" applyNumberFormat="1" applyFont="1" applyFill="1" applyBorder="1" applyAlignment="1" applyProtection="1">
      <alignment horizontal="center" vertical="center" wrapText="1"/>
      <protection locked="0" hidden="1"/>
    </xf>
    <xf numFmtId="178" fontId="6" fillId="3" borderId="62" xfId="0" applyNumberFormat="1" applyFont="1" applyFill="1" applyBorder="1" applyAlignment="1" applyProtection="1">
      <alignment horizontal="center" vertical="center" wrapText="1"/>
      <protection locked="0" hidden="1"/>
    </xf>
    <xf numFmtId="178" fontId="6" fillId="4" borderId="59" xfId="0" applyNumberFormat="1" applyFont="1" applyFill="1" applyBorder="1" applyAlignment="1" applyProtection="1">
      <alignment horizontal="center" vertical="center" wrapText="1"/>
      <protection locked="0"/>
    </xf>
    <xf numFmtId="0" fontId="6" fillId="4" borderId="75" xfId="0" applyNumberFormat="1" applyFont="1" applyFill="1" applyBorder="1" applyAlignment="1" applyProtection="1">
      <alignment horizontal="center" vertical="center" wrapText="1"/>
      <protection locked="0"/>
    </xf>
    <xf numFmtId="0" fontId="6" fillId="3" borderId="58" xfId="0" applyFont="1" applyFill="1" applyBorder="1" applyAlignment="1" applyProtection="1">
      <alignment horizontal="center" vertical="center" wrapText="1"/>
      <protection locked="0"/>
    </xf>
    <xf numFmtId="0" fontId="6" fillId="3" borderId="59" xfId="0" applyFont="1" applyFill="1" applyBorder="1" applyAlignment="1" applyProtection="1">
      <alignment horizontal="center" vertical="center" wrapText="1"/>
      <protection locked="0"/>
    </xf>
    <xf numFmtId="0" fontId="6" fillId="3" borderId="60" xfId="0" applyFont="1" applyFill="1" applyBorder="1" applyAlignment="1" applyProtection="1">
      <alignment horizontal="center" vertical="center" wrapText="1"/>
      <protection locked="0"/>
    </xf>
    <xf numFmtId="0" fontId="6" fillId="0" borderId="24" xfId="0" applyFont="1" applyFill="1" applyBorder="1" applyAlignment="1" applyProtection="1">
      <alignment vertical="top" wrapText="1"/>
      <protection locked="0"/>
    </xf>
    <xf numFmtId="0" fontId="6" fillId="3" borderId="62" xfId="0" applyFont="1" applyFill="1" applyBorder="1" applyAlignment="1" applyProtection="1">
      <alignment horizontal="center" vertical="center" wrapText="1"/>
      <protection locked="0"/>
    </xf>
    <xf numFmtId="0" fontId="6" fillId="0" borderId="25" xfId="0" applyFont="1" applyFill="1" applyBorder="1" applyAlignment="1" applyProtection="1">
      <alignment horizontal="left" vertical="top" wrapText="1"/>
      <protection locked="0"/>
    </xf>
    <xf numFmtId="0" fontId="6" fillId="3" borderId="61" xfId="0" applyFont="1" applyFill="1" applyBorder="1" applyAlignment="1" applyProtection="1">
      <alignment horizontal="center" vertical="center" wrapText="1"/>
      <protection locked="0"/>
    </xf>
    <xf numFmtId="0" fontId="6" fillId="3" borderId="84" xfId="0" applyFont="1" applyFill="1" applyBorder="1" applyAlignment="1" applyProtection="1">
      <alignment horizontal="center" vertical="center" wrapText="1"/>
      <protection locked="0"/>
    </xf>
    <xf numFmtId="0" fontId="6" fillId="0" borderId="86" xfId="0" applyFont="1" applyFill="1" applyBorder="1" applyAlignment="1" applyProtection="1">
      <alignment horizontal="center" vertical="center" wrapText="1"/>
      <protection locked="0"/>
    </xf>
    <xf numFmtId="0" fontId="6" fillId="3" borderId="77"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6" fillId="3" borderId="27" xfId="0" applyFont="1" applyFill="1" applyBorder="1" applyAlignment="1" applyProtection="1">
      <alignment horizontal="center" vertical="center" wrapText="1"/>
      <protection locked="0"/>
    </xf>
    <xf numFmtId="0" fontId="6" fillId="3" borderId="30" xfId="0" applyFont="1" applyFill="1" applyBorder="1" applyAlignment="1" applyProtection="1">
      <alignment horizontal="center" vertical="center" wrapText="1"/>
      <protection locked="0"/>
    </xf>
    <xf numFmtId="0" fontId="6" fillId="0" borderId="24" xfId="0" applyFont="1" applyFill="1" applyBorder="1" applyAlignment="1" applyProtection="1">
      <alignment horizontal="center" vertical="center" wrapText="1"/>
      <protection locked="0"/>
    </xf>
    <xf numFmtId="0" fontId="6" fillId="0" borderId="77" xfId="0" applyFont="1" applyBorder="1" applyAlignment="1">
      <alignment horizontal="center" vertical="center"/>
    </xf>
    <xf numFmtId="0" fontId="13" fillId="3" borderId="17" xfId="0" applyFont="1" applyFill="1" applyBorder="1" applyAlignment="1" applyProtection="1">
      <alignment horizontal="center" vertical="center" wrapText="1"/>
      <protection locked="0"/>
    </xf>
    <xf numFmtId="0" fontId="13" fillId="3" borderId="18" xfId="0" applyFont="1" applyFill="1" applyBorder="1" applyAlignment="1" applyProtection="1">
      <alignment horizontal="center" vertical="center" wrapText="1"/>
      <protection locked="0"/>
    </xf>
    <xf numFmtId="0" fontId="13" fillId="3" borderId="16" xfId="0" applyFont="1" applyFill="1" applyBorder="1" applyAlignment="1" applyProtection="1">
      <alignment horizontal="center" vertical="center" wrapText="1"/>
      <protection locked="0"/>
    </xf>
    <xf numFmtId="0" fontId="6" fillId="3" borderId="17" xfId="0" applyFont="1" applyFill="1" applyBorder="1" applyAlignment="1" applyProtection="1">
      <alignment horizontal="center" vertical="center" wrapText="1"/>
      <protection locked="0"/>
    </xf>
    <xf numFmtId="0" fontId="6" fillId="0" borderId="88" xfId="0" applyFont="1" applyBorder="1" applyAlignment="1" applyProtection="1">
      <alignment horizontal="left" vertical="center" wrapText="1"/>
      <protection locked="0"/>
    </xf>
    <xf numFmtId="176" fontId="6" fillId="0" borderId="89" xfId="0" applyNumberFormat="1" applyFont="1" applyBorder="1" applyAlignment="1" applyProtection="1">
      <alignment vertical="center" wrapText="1"/>
      <protection locked="0"/>
    </xf>
    <xf numFmtId="176" fontId="6" fillId="3" borderId="87" xfId="0" applyNumberFormat="1" applyFont="1" applyFill="1" applyBorder="1" applyAlignment="1" applyProtection="1">
      <alignment horizontal="center" vertical="center" wrapText="1"/>
      <protection locked="0"/>
    </xf>
    <xf numFmtId="176" fontId="6" fillId="0" borderId="17" xfId="0" applyNumberFormat="1" applyFont="1" applyBorder="1" applyAlignment="1" applyProtection="1">
      <alignment vertical="center" wrapText="1"/>
      <protection locked="0"/>
    </xf>
    <xf numFmtId="0" fontId="6" fillId="3" borderId="40" xfId="0" applyFont="1" applyFill="1" applyBorder="1" applyAlignment="1" applyProtection="1">
      <alignment horizontal="center" vertical="center" wrapText="1"/>
      <protection locked="0"/>
    </xf>
    <xf numFmtId="176" fontId="6" fillId="0" borderId="18" xfId="0" applyNumberFormat="1" applyFont="1" applyBorder="1" applyAlignment="1" applyProtection="1">
      <alignment vertical="center" wrapText="1"/>
      <protection locked="0"/>
    </xf>
    <xf numFmtId="177" fontId="6" fillId="0" borderId="16" xfId="0" applyNumberFormat="1" applyFont="1" applyFill="1" applyBorder="1" applyAlignment="1" applyProtection="1">
      <alignment horizontal="center" vertical="center" wrapText="1"/>
      <protection locked="0" hidden="1"/>
    </xf>
    <xf numFmtId="178" fontId="6" fillId="3" borderId="12" xfId="0" applyNumberFormat="1" applyFont="1" applyFill="1" applyBorder="1" applyAlignment="1" applyProtection="1">
      <alignment horizontal="center" vertical="center" wrapText="1"/>
      <protection locked="0" hidden="1"/>
    </xf>
    <xf numFmtId="178" fontId="6" fillId="4" borderId="89" xfId="0" applyNumberFormat="1" applyFont="1" applyFill="1" applyBorder="1" applyAlignment="1" applyProtection="1">
      <alignment horizontal="center" vertical="center" wrapText="1"/>
      <protection locked="0"/>
    </xf>
    <xf numFmtId="0" fontId="6" fillId="4" borderId="13" xfId="0" applyNumberFormat="1" applyFont="1" applyFill="1" applyBorder="1" applyAlignment="1" applyProtection="1">
      <alignment horizontal="center" vertical="center" wrapText="1"/>
      <protection locked="0"/>
    </xf>
    <xf numFmtId="0" fontId="6" fillId="3" borderId="90" xfId="0" applyFont="1" applyFill="1" applyBorder="1" applyAlignment="1" applyProtection="1">
      <alignment horizontal="center" vertical="center" wrapText="1"/>
      <protection locked="0"/>
    </xf>
    <xf numFmtId="0" fontId="6" fillId="3" borderId="89" xfId="0" applyFont="1" applyFill="1" applyBorder="1" applyAlignment="1" applyProtection="1">
      <alignment horizontal="center" vertical="center" wrapText="1"/>
      <protection locked="0"/>
    </xf>
    <xf numFmtId="0" fontId="6" fillId="3" borderId="91" xfId="0" applyFont="1" applyFill="1" applyBorder="1" applyAlignment="1" applyProtection="1">
      <alignment horizontal="center" vertical="center" wrapText="1"/>
      <protection locked="0"/>
    </xf>
    <xf numFmtId="0" fontId="6" fillId="0" borderId="17" xfId="0" applyFont="1" applyFill="1" applyBorder="1" applyAlignment="1" applyProtection="1">
      <alignment vertical="top" wrapText="1"/>
      <protection locked="0"/>
    </xf>
    <xf numFmtId="0" fontId="6" fillId="3" borderId="12" xfId="0" applyFont="1" applyFill="1" applyBorder="1" applyAlignment="1" applyProtection="1">
      <alignment horizontal="center" vertical="center" wrapText="1"/>
      <protection locked="0"/>
    </xf>
    <xf numFmtId="0" fontId="6" fillId="0" borderId="18" xfId="0" applyFont="1" applyFill="1" applyBorder="1" applyAlignment="1" applyProtection="1">
      <alignment horizontal="left" vertical="top" wrapText="1"/>
      <protection locked="0"/>
    </xf>
    <xf numFmtId="0" fontId="6" fillId="3" borderId="92" xfId="0" applyFont="1" applyFill="1" applyBorder="1" applyAlignment="1" applyProtection="1">
      <alignment horizontal="center" vertical="center" wrapText="1"/>
      <protection locked="0"/>
    </xf>
    <xf numFmtId="0" fontId="6" fillId="0" borderId="17" xfId="0" applyFont="1" applyFill="1" applyBorder="1" applyAlignment="1" applyProtection="1">
      <alignment horizontal="center" vertical="center" wrapText="1"/>
      <protection locked="0"/>
    </xf>
    <xf numFmtId="0" fontId="6" fillId="3" borderId="88"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6" fillId="3" borderId="18" xfId="0" applyFont="1" applyFill="1" applyBorder="1" applyAlignment="1" applyProtection="1">
      <alignment horizontal="center" vertical="center" wrapText="1"/>
      <protection locked="0"/>
    </xf>
    <xf numFmtId="0" fontId="6" fillId="3" borderId="66" xfId="0" applyFont="1" applyFill="1" applyBorder="1" applyAlignment="1" applyProtection="1">
      <alignment horizontal="center" vertical="center" wrapText="1"/>
      <protection locked="0"/>
    </xf>
    <xf numFmtId="0" fontId="6" fillId="3" borderId="37" xfId="0" applyFont="1" applyFill="1" applyBorder="1" applyAlignment="1" applyProtection="1">
      <alignment horizontal="center" vertical="center" wrapText="1"/>
      <protection locked="0"/>
    </xf>
    <xf numFmtId="0" fontId="6" fillId="0" borderId="27" xfId="0" applyFont="1" applyBorder="1" applyAlignment="1" applyProtection="1">
      <alignment horizontal="center" vertical="center"/>
      <protection locked="0"/>
    </xf>
    <xf numFmtId="178" fontId="6" fillId="0" borderId="68" xfId="0" applyNumberFormat="1" applyFont="1" applyFill="1" applyBorder="1" applyAlignment="1" applyProtection="1">
      <alignment horizontal="center" vertical="center" wrapText="1"/>
      <protection locked="0"/>
    </xf>
    <xf numFmtId="0" fontId="13" fillId="3" borderId="87" xfId="0" applyFont="1" applyFill="1" applyBorder="1" applyAlignment="1" applyProtection="1">
      <alignment horizontal="center" vertical="center" wrapText="1"/>
      <protection locked="0"/>
    </xf>
    <xf numFmtId="0" fontId="13" fillId="3" borderId="51" xfId="0" applyFont="1" applyFill="1" applyBorder="1" applyAlignment="1" applyProtection="1">
      <alignment horizontal="center" vertical="center" wrapText="1"/>
      <protection locked="0"/>
    </xf>
    <xf numFmtId="0" fontId="13" fillId="3" borderId="32" xfId="0" applyFont="1" applyFill="1" applyBorder="1" applyAlignment="1" applyProtection="1">
      <alignment horizontal="center" vertical="center" wrapText="1"/>
      <protection locked="0"/>
    </xf>
    <xf numFmtId="49" fontId="6" fillId="0" borderId="56" xfId="1" applyNumberFormat="1" applyFont="1" applyBorder="1" applyAlignment="1">
      <alignment vertical="top" wrapText="1"/>
    </xf>
    <xf numFmtId="0" fontId="13" fillId="3" borderId="23" xfId="0" applyFont="1" applyFill="1" applyBorder="1" applyAlignment="1" applyProtection="1">
      <alignment horizontal="center" vertical="center" wrapText="1"/>
      <protection locked="0"/>
    </xf>
    <xf numFmtId="0" fontId="6" fillId="2" borderId="4" xfId="0" applyFont="1" applyFill="1" applyBorder="1" applyAlignment="1">
      <alignment horizontal="center" vertical="center"/>
    </xf>
    <xf numFmtId="0" fontId="6" fillId="0" borderId="91" xfId="0" applyFont="1" applyFill="1" applyBorder="1" applyAlignment="1" applyProtection="1">
      <alignment horizontal="center" vertical="center" wrapText="1"/>
      <protection locked="0"/>
    </xf>
    <xf numFmtId="0" fontId="6" fillId="0" borderId="69" xfId="0" applyFont="1" applyFill="1" applyBorder="1" applyAlignment="1" applyProtection="1">
      <alignment horizontal="center" vertical="center" wrapText="1"/>
      <protection locked="0"/>
    </xf>
    <xf numFmtId="0" fontId="6" fillId="0" borderId="44" xfId="0" applyFont="1" applyFill="1" applyBorder="1" applyAlignment="1" applyProtection="1">
      <alignment horizontal="center" vertical="center" wrapText="1"/>
      <protection locked="0"/>
    </xf>
    <xf numFmtId="0" fontId="7" fillId="0" borderId="0" xfId="0" applyFont="1" applyAlignment="1">
      <alignment vertical="center"/>
    </xf>
    <xf numFmtId="0" fontId="6" fillId="0" borderId="96" xfId="1" applyFont="1" applyFill="1" applyBorder="1" applyAlignment="1">
      <alignment horizontal="left" vertical="top" wrapText="1"/>
    </xf>
    <xf numFmtId="49" fontId="6" fillId="0" borderId="96" xfId="1" applyNumberFormat="1" applyFont="1" applyFill="1" applyBorder="1" applyAlignment="1">
      <alignment horizontal="left" vertical="top" wrapText="1"/>
    </xf>
    <xf numFmtId="0" fontId="6" fillId="0" borderId="96" xfId="0" applyFont="1" applyFill="1" applyBorder="1" applyAlignment="1">
      <alignment horizontal="center" vertical="top" textRotation="255" wrapText="1"/>
    </xf>
    <xf numFmtId="0" fontId="6" fillId="3" borderId="70" xfId="0" applyFont="1" applyFill="1" applyBorder="1" applyAlignment="1" applyProtection="1">
      <alignment horizontal="center" vertical="center" wrapText="1"/>
      <protection locked="0"/>
    </xf>
    <xf numFmtId="0" fontId="6" fillId="0" borderId="19" xfId="1" applyFont="1" applyFill="1" applyBorder="1" applyAlignment="1">
      <alignment vertical="top" wrapText="1"/>
    </xf>
    <xf numFmtId="0" fontId="6" fillId="0" borderId="15" xfId="1" applyFont="1" applyFill="1" applyBorder="1" applyAlignment="1">
      <alignment vertical="top" wrapText="1"/>
    </xf>
    <xf numFmtId="0" fontId="6" fillId="0" borderId="45" xfId="1" applyFont="1" applyFill="1" applyBorder="1" applyAlignment="1">
      <alignment vertical="top" wrapText="1"/>
    </xf>
    <xf numFmtId="0" fontId="6" fillId="0" borderId="55" xfId="1" applyFont="1" applyFill="1" applyBorder="1" applyAlignment="1">
      <alignment vertical="top" wrapText="1"/>
    </xf>
    <xf numFmtId="49" fontId="6" fillId="0" borderId="50" xfId="1" applyNumberFormat="1" applyFont="1" applyFill="1" applyBorder="1" applyAlignment="1">
      <alignment vertical="top" wrapText="1"/>
    </xf>
    <xf numFmtId="49" fontId="6" fillId="0" borderId="56" xfId="1" applyNumberFormat="1" applyFont="1" applyFill="1" applyBorder="1" applyAlignment="1">
      <alignment vertical="top" wrapText="1"/>
    </xf>
    <xf numFmtId="49" fontId="6" fillId="0" borderId="94" xfId="1" applyNumberFormat="1" applyFont="1" applyFill="1" applyBorder="1" applyAlignment="1">
      <alignment vertical="top" wrapText="1"/>
    </xf>
    <xf numFmtId="0" fontId="6" fillId="0" borderId="2"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49" fontId="6" fillId="0" borderId="41" xfId="1" applyNumberFormat="1" applyFont="1" applyFill="1" applyBorder="1" applyAlignment="1">
      <alignment horizontal="left" vertical="top" wrapText="1"/>
    </xf>
    <xf numFmtId="49" fontId="6" fillId="0" borderId="46" xfId="1" applyNumberFormat="1" applyFont="1" applyFill="1" applyBorder="1" applyAlignment="1">
      <alignment horizontal="left" vertical="top" wrapText="1"/>
    </xf>
    <xf numFmtId="49" fontId="6" fillId="0" borderId="53" xfId="1" applyNumberFormat="1" applyFont="1" applyFill="1" applyBorder="1" applyAlignment="1">
      <alignment horizontal="left" vertical="top" wrapText="1"/>
    </xf>
    <xf numFmtId="0" fontId="6" fillId="0" borderId="11" xfId="0" applyFont="1" applyFill="1" applyBorder="1" applyAlignment="1">
      <alignment horizontal="center" vertical="top" textRotation="255" wrapText="1"/>
    </xf>
    <xf numFmtId="0" fontId="6" fillId="0" borderId="28" xfId="0" applyFont="1" applyFill="1" applyBorder="1" applyAlignment="1">
      <alignment horizontal="center" vertical="top" textRotation="255" wrapText="1"/>
    </xf>
    <xf numFmtId="0" fontId="6" fillId="0" borderId="37" xfId="0" applyFont="1" applyFill="1" applyBorder="1" applyAlignment="1">
      <alignment horizontal="center" vertical="top" textRotation="255" wrapText="1"/>
    </xf>
    <xf numFmtId="0" fontId="6" fillId="0" borderId="30" xfId="0" applyFont="1" applyFill="1" applyBorder="1" applyAlignment="1">
      <alignment horizontal="center" vertical="top" textRotation="255" wrapText="1"/>
    </xf>
    <xf numFmtId="49" fontId="6" fillId="0" borderId="52" xfId="1" applyNumberFormat="1" applyFont="1" applyBorder="1" applyAlignment="1">
      <alignment horizontal="left" vertical="top" wrapText="1"/>
    </xf>
    <xf numFmtId="49" fontId="6" fillId="0" borderId="50" xfId="1" applyNumberFormat="1" applyFont="1" applyBorder="1" applyAlignment="1">
      <alignment horizontal="left" vertical="top" wrapText="1"/>
    </xf>
    <xf numFmtId="49" fontId="6" fillId="0" borderId="9" xfId="1" applyNumberFormat="1" applyFont="1" applyBorder="1" applyAlignment="1">
      <alignment horizontal="left" vertical="top" wrapText="1"/>
    </xf>
    <xf numFmtId="49" fontId="6" fillId="0" borderId="93" xfId="1" applyNumberFormat="1" applyFont="1" applyBorder="1" applyAlignment="1">
      <alignment horizontal="left" vertical="top" wrapText="1"/>
    </xf>
    <xf numFmtId="0" fontId="6" fillId="2" borderId="4" xfId="0" applyFont="1" applyFill="1" applyBorder="1" applyAlignment="1">
      <alignment horizontal="center" vertical="center"/>
    </xf>
    <xf numFmtId="0" fontId="6" fillId="2" borderId="32" xfId="0" applyFont="1" applyFill="1" applyBorder="1" applyAlignment="1">
      <alignment horizontal="center" vertical="center"/>
    </xf>
    <xf numFmtId="49" fontId="6" fillId="0" borderId="48" xfId="1" applyNumberFormat="1" applyFont="1" applyBorder="1" applyAlignment="1">
      <alignment horizontal="left" vertical="top" wrapText="1"/>
    </xf>
    <xf numFmtId="0" fontId="0" fillId="0" borderId="34" xfId="0" applyFont="1" applyBorder="1" applyAlignment="1">
      <alignment horizontal="left" vertical="top" wrapText="1"/>
    </xf>
    <xf numFmtId="0" fontId="0" fillId="0" borderId="50" xfId="0" applyFont="1" applyBorder="1" applyAlignment="1">
      <alignment horizontal="left" vertical="top" wrapText="1"/>
    </xf>
    <xf numFmtId="0" fontId="3" fillId="0" borderId="0" xfId="0" applyFont="1" applyAlignment="1">
      <alignment horizontal="left" vertical="center"/>
    </xf>
    <xf numFmtId="0" fontId="6" fillId="0" borderId="14" xfId="0" applyFont="1" applyBorder="1" applyAlignment="1">
      <alignment horizontal="center" vertical="center" textRotation="255"/>
    </xf>
    <xf numFmtId="0" fontId="6" fillId="0" borderId="35" xfId="0" applyFont="1" applyBorder="1" applyAlignment="1">
      <alignment horizontal="center" vertical="center" textRotation="255"/>
    </xf>
    <xf numFmtId="0" fontId="6" fillId="0" borderId="72"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7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4" xfId="0" applyFont="1" applyBorder="1" applyAlignment="1">
      <alignment horizontal="center" vertical="center" textRotation="255" wrapText="1"/>
    </xf>
    <xf numFmtId="0" fontId="6" fillId="0" borderId="56" xfId="0" applyFont="1" applyBorder="1" applyAlignment="1">
      <alignment horizontal="center" vertical="center" textRotation="255" wrapText="1"/>
    </xf>
    <xf numFmtId="0" fontId="0" fillId="0" borderId="56" xfId="0" applyFont="1" applyBorder="1" applyAlignment="1">
      <alignment horizontal="center" vertical="center" textRotation="255" wrapText="1"/>
    </xf>
    <xf numFmtId="0" fontId="6" fillId="0" borderId="40"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6" fillId="0" borderId="14" xfId="1" applyFont="1" applyBorder="1" applyAlignment="1">
      <alignment horizontal="center" vertical="top" wrapText="1"/>
    </xf>
    <xf numFmtId="0" fontId="6" fillId="0" borderId="19" xfId="1" applyFont="1" applyBorder="1" applyAlignment="1">
      <alignment horizontal="center" vertical="top" wrapText="1"/>
    </xf>
    <xf numFmtId="0" fontId="6" fillId="0" borderId="15" xfId="1" applyFont="1" applyBorder="1" applyAlignment="1">
      <alignment horizontal="center" vertical="top" wrapText="1"/>
    </xf>
    <xf numFmtId="0" fontId="6" fillId="0" borderId="6" xfId="1" applyFont="1" applyBorder="1" applyAlignment="1">
      <alignment horizontal="center" vertical="top" wrapText="1"/>
    </xf>
    <xf numFmtId="0" fontId="6" fillId="0" borderId="45" xfId="1" applyFont="1" applyBorder="1" applyAlignment="1">
      <alignment horizontal="center" vertical="top" wrapText="1"/>
    </xf>
    <xf numFmtId="0" fontId="6" fillId="0" borderId="55" xfId="1" applyFont="1" applyBorder="1" applyAlignment="1">
      <alignment horizontal="center" vertical="top" wrapText="1"/>
    </xf>
    <xf numFmtId="0" fontId="6" fillId="0" borderId="11" xfId="0" applyFont="1" applyBorder="1" applyAlignment="1">
      <alignment horizontal="center" vertical="center" wrapText="1"/>
    </xf>
    <xf numFmtId="0" fontId="6" fillId="0" borderId="9" xfId="0" applyFont="1" applyBorder="1" applyAlignment="1">
      <alignment horizontal="center" vertical="center" wrapText="1"/>
    </xf>
    <xf numFmtId="49" fontId="6" fillId="0" borderId="48" xfId="1" applyNumberFormat="1" applyFont="1" applyBorder="1" applyAlignment="1">
      <alignment horizontal="justify" vertical="top" wrapText="1"/>
    </xf>
    <xf numFmtId="0" fontId="0" fillId="0" borderId="49" xfId="0" applyFont="1" applyBorder="1" applyAlignment="1">
      <alignment horizontal="justify" vertical="top" wrapText="1"/>
    </xf>
    <xf numFmtId="49" fontId="6" fillId="0" borderId="52" xfId="1" applyNumberFormat="1" applyFont="1" applyFill="1" applyBorder="1" applyAlignment="1">
      <alignment horizontal="left" vertical="top" wrapText="1"/>
    </xf>
    <xf numFmtId="49" fontId="6" fillId="0" borderId="34" xfId="1" applyNumberFormat="1" applyFont="1" applyFill="1" applyBorder="1" applyAlignment="1">
      <alignment horizontal="left" vertical="top" wrapText="1"/>
    </xf>
    <xf numFmtId="0" fontId="0" fillId="0" borderId="49" xfId="0" applyFont="1" applyFill="1" applyBorder="1" applyAlignment="1">
      <alignment horizontal="left" vertical="top" wrapText="1"/>
    </xf>
    <xf numFmtId="49" fontId="6" fillId="0" borderId="3" xfId="1" applyNumberFormat="1" applyFont="1" applyFill="1" applyBorder="1" applyAlignment="1">
      <alignment horizontal="left" vertical="top" wrapText="1"/>
    </xf>
    <xf numFmtId="0" fontId="0" fillId="0" borderId="46" xfId="0" applyFont="1" applyBorder="1" applyAlignment="1">
      <alignment horizontal="left" vertical="top" wrapText="1"/>
    </xf>
    <xf numFmtId="0" fontId="6" fillId="0" borderId="48" xfId="0" applyFont="1" applyFill="1" applyBorder="1" applyAlignment="1">
      <alignment horizontal="left" vertical="top" wrapText="1"/>
    </xf>
    <xf numFmtId="0" fontId="6" fillId="0" borderId="51" xfId="0" applyFont="1" applyBorder="1" applyAlignment="1">
      <alignment horizontal="left" vertical="top" wrapText="1"/>
    </xf>
    <xf numFmtId="49" fontId="6" fillId="0" borderId="54" xfId="1" applyNumberFormat="1" applyFont="1" applyBorder="1" applyAlignment="1">
      <alignment horizontal="justify" vertical="top" wrapText="1"/>
    </xf>
    <xf numFmtId="0" fontId="0" fillId="0" borderId="65" xfId="0" applyFont="1" applyBorder="1" applyAlignment="1">
      <alignment vertical="top" wrapText="1"/>
    </xf>
    <xf numFmtId="49" fontId="6" fillId="0" borderId="47" xfId="1" applyNumberFormat="1" applyFont="1" applyBorder="1" applyAlignment="1">
      <alignment horizontal="justify" vertical="top" wrapText="1"/>
    </xf>
    <xf numFmtId="0" fontId="0" fillId="0" borderId="73" xfId="0" applyFont="1" applyBorder="1" applyAlignment="1">
      <alignment vertical="top" wrapText="1"/>
    </xf>
    <xf numFmtId="0" fontId="9" fillId="0" borderId="50" xfId="0" applyFont="1" applyBorder="1" applyAlignment="1">
      <alignment vertical="top" wrapText="1"/>
    </xf>
    <xf numFmtId="0" fontId="0" fillId="0" borderId="56" xfId="0" applyBorder="1" applyAlignment="1">
      <alignment vertical="top" wrapText="1"/>
    </xf>
    <xf numFmtId="0" fontId="0" fillId="0" borderId="8" xfId="0" applyFont="1" applyBorder="1" applyAlignment="1">
      <alignment horizontal="left" vertical="top" wrapText="1"/>
    </xf>
    <xf numFmtId="49" fontId="6" fillId="0" borderId="10" xfId="1" applyNumberFormat="1" applyFont="1" applyBorder="1" applyAlignment="1">
      <alignment vertical="top" wrapText="1"/>
    </xf>
    <xf numFmtId="0" fontId="0" fillId="0" borderId="76" xfId="0" applyFont="1" applyBorder="1" applyAlignment="1">
      <alignment vertical="top" wrapText="1"/>
    </xf>
    <xf numFmtId="49" fontId="6" fillId="0" borderId="43" xfId="1" applyNumberFormat="1" applyFont="1" applyFill="1" applyBorder="1" applyAlignment="1">
      <alignment horizontal="left" vertical="top" wrapText="1"/>
    </xf>
    <xf numFmtId="0" fontId="0" fillId="0" borderId="79" xfId="0" applyFont="1" applyFill="1" applyBorder="1" applyAlignment="1">
      <alignment horizontal="left" vertical="top" wrapText="1"/>
    </xf>
    <xf numFmtId="49" fontId="6" fillId="0" borderId="39" xfId="1" applyNumberFormat="1" applyFont="1" applyFill="1" applyBorder="1" applyAlignment="1">
      <alignment horizontal="left" vertical="top" wrapText="1"/>
    </xf>
    <xf numFmtId="0" fontId="0" fillId="0" borderId="82" xfId="0" applyFont="1" applyFill="1" applyBorder="1" applyAlignment="1">
      <alignment horizontal="left" vertical="top" wrapText="1"/>
    </xf>
    <xf numFmtId="49" fontId="6" fillId="0" borderId="54" xfId="1" applyNumberFormat="1" applyFont="1" applyFill="1" applyBorder="1" applyAlignment="1">
      <alignment horizontal="center" vertical="top" textRotation="255" wrapText="1"/>
    </xf>
    <xf numFmtId="49" fontId="6" fillId="0" borderId="65" xfId="1" applyNumberFormat="1" applyFont="1" applyFill="1" applyBorder="1" applyAlignment="1">
      <alignment horizontal="center" vertical="top" textRotation="255" wrapText="1"/>
    </xf>
    <xf numFmtId="0" fontId="6" fillId="0" borderId="14" xfId="1" applyFont="1" applyFill="1" applyBorder="1" applyAlignment="1">
      <alignment horizontal="left" vertical="top" wrapText="1"/>
    </xf>
    <xf numFmtId="0" fontId="6" fillId="0" borderId="19" xfId="1" applyFont="1" applyFill="1" applyBorder="1" applyAlignment="1">
      <alignment horizontal="left" vertical="top" wrapText="1"/>
    </xf>
    <xf numFmtId="0" fontId="6" fillId="0" borderId="15" xfId="1" applyFont="1" applyFill="1" applyBorder="1" applyAlignment="1">
      <alignment horizontal="left" vertical="top" wrapText="1"/>
    </xf>
    <xf numFmtId="0" fontId="6" fillId="0" borderId="6" xfId="1" applyFont="1" applyFill="1" applyBorder="1" applyAlignment="1">
      <alignment horizontal="left" vertical="top" wrapText="1"/>
    </xf>
    <xf numFmtId="0" fontId="6" fillId="0" borderId="45" xfId="1" applyFont="1" applyFill="1" applyBorder="1" applyAlignment="1">
      <alignment horizontal="left" vertical="top" wrapText="1"/>
    </xf>
    <xf numFmtId="0" fontId="6" fillId="0" borderId="55" xfId="1" applyFont="1" applyFill="1" applyBorder="1" applyAlignment="1">
      <alignment horizontal="left" vertical="top" wrapText="1"/>
    </xf>
    <xf numFmtId="49" fontId="6" fillId="0" borderId="48" xfId="1" applyNumberFormat="1" applyFont="1" applyFill="1" applyBorder="1" applyAlignment="1">
      <alignment horizontal="left" vertical="top" wrapText="1"/>
    </xf>
    <xf numFmtId="0" fontId="0" fillId="0" borderId="7" xfId="0" applyBorder="1" applyAlignment="1">
      <alignment horizontal="left" vertical="top" wrapText="1"/>
    </xf>
    <xf numFmtId="49" fontId="6" fillId="0" borderId="47" xfId="1" applyNumberFormat="1" applyFont="1" applyFill="1" applyBorder="1" applyAlignment="1">
      <alignment horizontal="left" vertical="top" wrapText="1"/>
    </xf>
    <xf numFmtId="0" fontId="0" fillId="0" borderId="73" xfId="0" applyBorder="1" applyAlignment="1">
      <alignment horizontal="left" vertical="top" wrapText="1"/>
    </xf>
    <xf numFmtId="49" fontId="6" fillId="0" borderId="49" xfId="1" applyNumberFormat="1" applyFont="1" applyFill="1" applyBorder="1" applyAlignment="1">
      <alignment horizontal="left" vertical="top" wrapText="1"/>
    </xf>
    <xf numFmtId="0" fontId="0" fillId="0" borderId="22" xfId="0" applyBorder="1" applyAlignment="1">
      <alignment horizontal="left" vertical="top" wrapText="1"/>
    </xf>
    <xf numFmtId="49" fontId="6" fillId="0" borderId="42" xfId="1" applyNumberFormat="1" applyFont="1" applyFill="1" applyBorder="1" applyAlignment="1">
      <alignment horizontal="left" vertical="top" wrapText="1"/>
    </xf>
    <xf numFmtId="0" fontId="0" fillId="0" borderId="78" xfId="0" applyFont="1" applyFill="1" applyBorder="1" applyAlignment="1">
      <alignment horizontal="left" vertical="top" wrapText="1"/>
    </xf>
    <xf numFmtId="49" fontId="6" fillId="0" borderId="44" xfId="1" applyNumberFormat="1" applyFont="1" applyFill="1" applyBorder="1" applyAlignment="1">
      <alignment horizontal="left" vertical="top" wrapText="1"/>
    </xf>
    <xf numFmtId="0" fontId="0" fillId="0" borderId="80" xfId="0" applyFont="1" applyFill="1" applyBorder="1" applyAlignment="1">
      <alignment horizontal="left" vertical="top" wrapText="1"/>
    </xf>
    <xf numFmtId="0" fontId="6" fillId="0" borderId="14" xfId="0" applyFont="1" applyBorder="1" applyAlignment="1">
      <alignment horizontal="center" vertical="center" wrapText="1"/>
    </xf>
    <xf numFmtId="0" fontId="9" fillId="0" borderId="19" xfId="0" applyFont="1" applyBorder="1" applyAlignment="1">
      <alignment horizontal="center" vertical="center" wrapText="1"/>
    </xf>
    <xf numFmtId="0" fontId="6" fillId="0" borderId="9" xfId="0" applyFont="1" applyFill="1" applyBorder="1" applyAlignment="1">
      <alignment horizontal="center" vertical="top" textRotation="255" wrapText="1"/>
    </xf>
    <xf numFmtId="0" fontId="6" fillId="0" borderId="37"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6" xfId="1" applyFont="1" applyFill="1" applyBorder="1" applyAlignment="1">
      <alignment horizontal="left" vertical="top" wrapText="1"/>
    </xf>
    <xf numFmtId="0" fontId="6" fillId="0" borderId="17" xfId="1" applyFont="1" applyFill="1" applyBorder="1" applyAlignment="1">
      <alignment horizontal="left" vertical="top" wrapText="1"/>
    </xf>
    <xf numFmtId="0" fontId="6" fillId="0" borderId="18" xfId="1" applyFont="1" applyFill="1" applyBorder="1" applyAlignment="1">
      <alignment horizontal="left" vertical="top" wrapText="1"/>
    </xf>
    <xf numFmtId="0" fontId="6" fillId="0" borderId="66" xfId="1" applyFont="1" applyFill="1" applyBorder="1" applyAlignment="1">
      <alignment horizontal="left" vertical="top" wrapText="1"/>
    </xf>
    <xf numFmtId="0" fontId="6" fillId="0" borderId="11" xfId="1" applyFont="1" applyFill="1" applyBorder="1" applyAlignment="1">
      <alignment horizontal="left" vertical="top" wrapText="1"/>
    </xf>
    <xf numFmtId="0" fontId="6" fillId="0" borderId="37" xfId="1" applyFont="1" applyFill="1" applyBorder="1" applyAlignment="1">
      <alignment horizontal="left" vertical="top" wrapText="1"/>
    </xf>
    <xf numFmtId="0" fontId="0" fillId="0" borderId="46" xfId="0" applyFont="1" applyFill="1" applyBorder="1" applyAlignment="1">
      <alignment horizontal="left" vertical="top" wrapText="1"/>
    </xf>
    <xf numFmtId="0" fontId="0" fillId="0" borderId="51" xfId="0" applyFont="1" applyFill="1" applyBorder="1" applyAlignment="1">
      <alignment horizontal="left" vertical="top" wrapText="1"/>
    </xf>
    <xf numFmtId="49" fontId="6" fillId="0" borderId="38" xfId="1" applyNumberFormat="1" applyFont="1" applyFill="1" applyBorder="1" applyAlignment="1">
      <alignment horizontal="left" vertical="top" wrapText="1"/>
    </xf>
    <xf numFmtId="0" fontId="0" fillId="0" borderId="81" xfId="0" applyFont="1" applyFill="1" applyBorder="1" applyAlignment="1">
      <alignment horizontal="left" vertical="top" wrapText="1"/>
    </xf>
    <xf numFmtId="0" fontId="6" fillId="0" borderId="10" xfId="0" applyFont="1" applyFill="1" applyBorder="1" applyAlignment="1">
      <alignment horizontal="center" vertical="top" textRotation="255" wrapText="1"/>
    </xf>
    <xf numFmtId="0" fontId="6" fillId="2" borderId="29"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33" xfId="0" applyFont="1" applyFill="1" applyBorder="1" applyAlignment="1">
      <alignment horizontal="center" vertical="center"/>
    </xf>
    <xf numFmtId="49" fontId="6" fillId="0" borderId="47" xfId="1" applyNumberFormat="1" applyFont="1" applyFill="1" applyBorder="1" applyAlignment="1">
      <alignment horizontal="center" vertical="top" textRotation="255" wrapText="1"/>
    </xf>
    <xf numFmtId="49" fontId="6" fillId="0" borderId="73" xfId="1" applyNumberFormat="1" applyFont="1" applyFill="1" applyBorder="1" applyAlignment="1">
      <alignment horizontal="center" vertical="top" textRotation="255" wrapText="1"/>
    </xf>
    <xf numFmtId="0" fontId="0" fillId="0" borderId="57" xfId="0" applyFont="1" applyFill="1" applyBorder="1" applyAlignment="1">
      <alignment horizontal="center" vertical="top" wrapText="1"/>
    </xf>
    <xf numFmtId="0" fontId="0" fillId="0" borderId="83" xfId="0" applyFont="1" applyFill="1" applyBorder="1" applyAlignment="1">
      <alignment horizontal="center" vertical="top" wrapText="1"/>
    </xf>
    <xf numFmtId="0" fontId="6" fillId="0" borderId="66" xfId="0" applyFont="1" applyFill="1" applyBorder="1" applyAlignment="1">
      <alignment horizontal="center" vertical="top" textRotation="255" wrapText="1"/>
    </xf>
    <xf numFmtId="0" fontId="6" fillId="0" borderId="95" xfId="0" applyFont="1" applyFill="1" applyBorder="1" applyAlignment="1">
      <alignment horizontal="center" vertical="top" textRotation="255" wrapText="1"/>
    </xf>
    <xf numFmtId="0" fontId="0" fillId="0" borderId="73" xfId="0" applyBorder="1" applyAlignment="1">
      <alignment horizontal="center" vertical="top" textRotation="255" wrapText="1"/>
    </xf>
    <xf numFmtId="49" fontId="6" fillId="0" borderId="57" xfId="1" applyNumberFormat="1" applyFont="1" applyFill="1" applyBorder="1" applyAlignment="1">
      <alignment horizontal="center" vertical="top" textRotation="255" wrapText="1"/>
    </xf>
    <xf numFmtId="49" fontId="6" fillId="0" borderId="83" xfId="1" applyNumberFormat="1" applyFont="1" applyFill="1" applyBorder="1" applyAlignment="1">
      <alignment horizontal="center" vertical="top" textRotation="255" wrapText="1"/>
    </xf>
    <xf numFmtId="0" fontId="6" fillId="0" borderId="14" xfId="1" applyFont="1" applyFill="1" applyBorder="1" applyAlignment="1">
      <alignment vertical="top" wrapText="1"/>
    </xf>
    <xf numFmtId="0" fontId="6" fillId="0" borderId="6" xfId="1" applyFont="1" applyFill="1" applyBorder="1" applyAlignment="1">
      <alignment vertical="top" wrapText="1"/>
    </xf>
    <xf numFmtId="49" fontId="6" fillId="0" borderId="95" xfId="1" applyNumberFormat="1" applyFont="1" applyFill="1" applyBorder="1" applyAlignment="1">
      <alignment vertical="top" wrapText="1"/>
    </xf>
    <xf numFmtId="49" fontId="6" fillId="0" borderId="97" xfId="1" applyNumberFormat="1" applyFont="1" applyFill="1" applyBorder="1" applyAlignment="1">
      <alignment vertical="top" wrapText="1"/>
    </xf>
    <xf numFmtId="49" fontId="6" fillId="0" borderId="98" xfId="1" applyNumberFormat="1" applyFont="1" applyFill="1" applyBorder="1" applyAlignment="1">
      <alignment vertical="top" wrapText="1"/>
    </xf>
    <xf numFmtId="0" fontId="6" fillId="0" borderId="93" xfId="0" applyFont="1" applyFill="1" applyBorder="1" applyAlignment="1">
      <alignment horizontal="center" vertical="top" textRotation="255" wrapText="1"/>
    </xf>
  </cellXfs>
  <cellStyles count="2">
    <cellStyle name="標準" xfId="0" builtinId="0"/>
    <cellStyle name="標準_20060224大臣（自治体）" xfId="1" xr:uid="{00000000-0005-0000-0000-000001000000}"/>
  </cellStyles>
  <dxfs count="159">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FF00"/>
        </patternFill>
      </fill>
    </dxf>
    <dxf>
      <fill>
        <patternFill>
          <bgColor theme="2" tint="-0.749961851863155"/>
        </patternFill>
      </fill>
    </dxf>
    <dxf>
      <fill>
        <patternFill>
          <bgColor theme="2" tint="-0.749961851863155"/>
        </patternFill>
      </fill>
    </dxf>
    <dxf>
      <fill>
        <patternFill patternType="solid">
          <bgColor theme="2" tint="-0.749961851863155"/>
        </patternFill>
      </fill>
    </dxf>
    <dxf>
      <fill>
        <patternFill patternType="solid">
          <bgColor theme="2" tint="-0.749961851863155"/>
        </patternFill>
      </fill>
    </dxf>
    <dxf>
      <fill>
        <patternFill>
          <fgColor theme="2" tint="-0.749961851863155"/>
          <bgColor theme="2" tint="-0.749961851863155"/>
        </patternFill>
      </fill>
    </dxf>
    <dxf>
      <font>
        <color auto="1"/>
      </font>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patternType="solid">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color auto="1"/>
      </font>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patternType="solid">
          <bgColor theme="2" tint="-0.749961851863155"/>
        </patternFill>
      </fill>
    </dxf>
    <dxf>
      <fill>
        <patternFill patternType="solid">
          <bgColor theme="2" tint="-0.749961851863155"/>
        </patternFill>
      </fill>
    </dxf>
    <dxf>
      <fill>
        <patternFill>
          <fgColor theme="2" tint="-0.749961851863155"/>
          <bgColor theme="2" tint="-0.749961851863155"/>
        </patternFill>
      </fill>
    </dxf>
    <dxf>
      <font>
        <color auto="1"/>
      </font>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patternType="solid">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FF00"/>
        </patternFill>
      </fill>
    </dxf>
    <dxf>
      <fill>
        <patternFill>
          <bgColor theme="2" tint="-0.749961851863155"/>
        </patternFill>
      </fill>
    </dxf>
    <dxf>
      <fill>
        <patternFill patternType="solid">
          <bgColor theme="2" tint="-0.749961851863155"/>
        </patternFill>
      </fill>
    </dxf>
    <dxf>
      <fill>
        <patternFill patternType="solid">
          <bgColor theme="2" tint="-0.749961851863155"/>
        </patternFill>
      </fill>
    </dxf>
    <dxf>
      <fill>
        <patternFill>
          <fgColor theme="2" tint="-0.749961851863155"/>
          <bgColor theme="2" tint="-0.749961851863155"/>
        </patternFill>
      </fill>
    </dxf>
    <dxf>
      <font>
        <color auto="1"/>
      </font>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patternType="solid">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215900</xdr:colOff>
      <xdr:row>2</xdr:row>
      <xdr:rowOff>279400</xdr:rowOff>
    </xdr:from>
    <xdr:to>
      <xdr:col>5</xdr:col>
      <xdr:colOff>1162050</xdr:colOff>
      <xdr:row>3</xdr:row>
      <xdr:rowOff>177800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215900" y="1028700"/>
          <a:ext cx="6699250" cy="1016000"/>
        </a:xfrm>
        <a:prstGeom prst="rect">
          <a:avLst/>
        </a:prstGeom>
        <a:solidFill>
          <a:sysClr val="window" lastClr="FFFFFF"/>
        </a:solidFill>
        <a:ln w="5715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3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記　載　例 </a:t>
          </a:r>
          <a:r>
            <a:rPr kumimoji="1" lang="en-US" altLang="ja-JP"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(Q1</a:t>
          </a: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から順番に回答してください。</a:t>
          </a:r>
          <a:r>
            <a:rPr kumimoji="1" lang="en-US" altLang="ja-JP"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1</xdr:row>
      <xdr:rowOff>76201</xdr:rowOff>
    </xdr:from>
    <xdr:to>
      <xdr:col>3</xdr:col>
      <xdr:colOff>1809749</xdr:colOff>
      <xdr:row>3</xdr:row>
      <xdr:rowOff>412750</xdr:rowOff>
    </xdr:to>
    <xdr:sp macro="" textlink="">
      <xdr:nvSpPr>
        <xdr:cNvPr id="2" name="テキスト ボックス 1">
          <a:extLst>
            <a:ext uri="{FF2B5EF4-FFF2-40B4-BE49-F238E27FC236}">
              <a16:creationId xmlns:a16="http://schemas.microsoft.com/office/drawing/2014/main" id="{109083AC-A458-4667-9C06-2909832AFD58}"/>
            </a:ext>
          </a:extLst>
        </xdr:cNvPr>
        <xdr:cNvSpPr txBox="1"/>
      </xdr:nvSpPr>
      <xdr:spPr>
        <a:xfrm>
          <a:off x="47625" y="393701"/>
          <a:ext cx="3995207" cy="1881716"/>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提出先</a:t>
          </a:r>
          <a:r>
            <a:rPr kumimoji="1" lang="en-US" altLang="ja-JP" sz="1400"/>
            <a:t>】</a:t>
          </a:r>
        </a:p>
        <a:p>
          <a:r>
            <a:rPr kumimoji="1" lang="ja-JP" altLang="en-US" sz="1400"/>
            <a:t>長崎県医療政策課　田﨑　行</a:t>
          </a:r>
          <a:endParaRPr kumimoji="1" lang="en-US" altLang="ja-JP" sz="1400"/>
        </a:p>
        <a:p>
          <a:endParaRPr kumimoji="1" lang="en-US" altLang="ja-JP" sz="1400"/>
        </a:p>
        <a:p>
          <a:r>
            <a:rPr kumimoji="1" lang="ja-JP" altLang="en-US" sz="1400"/>
            <a:t>以下のいずれかの方法で提出をお願いします。</a:t>
          </a:r>
          <a:endParaRPr kumimoji="1" lang="en-US" altLang="ja-JP" sz="1400"/>
        </a:p>
        <a:p>
          <a:r>
            <a:rPr kumimoji="1" lang="ja-JP" altLang="en-US" sz="1400"/>
            <a:t>○郵　送：〒</a:t>
          </a:r>
          <a:r>
            <a:rPr kumimoji="1" lang="en-US" altLang="ja-JP" sz="1400"/>
            <a:t>850-8570</a:t>
          </a:r>
          <a:r>
            <a:rPr kumimoji="1" lang="ja-JP" altLang="en-US" sz="1400"/>
            <a:t>　長崎市尾上町３－１</a:t>
          </a:r>
          <a:endParaRPr kumimoji="1" lang="en-US" altLang="ja-JP" sz="1400"/>
        </a:p>
        <a:p>
          <a:r>
            <a:rPr kumimoji="1" lang="ja-JP" altLang="en-US" sz="1400"/>
            <a:t>○Ｆ Ａ Ｘ ：</a:t>
          </a:r>
          <a:r>
            <a:rPr kumimoji="1" lang="en-US" altLang="ja-JP" sz="1400"/>
            <a:t>095-895-2573</a:t>
          </a:r>
        </a:p>
        <a:p>
          <a:r>
            <a:rPr kumimoji="1" lang="ja-JP" altLang="en-US" sz="1400"/>
            <a:t>○メール：</a:t>
          </a:r>
          <a:r>
            <a:rPr kumimoji="1" lang="en-US" altLang="ja-JP" sz="1400"/>
            <a:t>hrn-tasaki@pref.nagasaki.lg.jp</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M36"/>
  <sheetViews>
    <sheetView view="pageBreakPreview" zoomScale="75" zoomScaleNormal="100" zoomScaleSheetLayoutView="75" workbookViewId="0">
      <pane xSplit="11" ySplit="7" topLeftCell="L8" activePane="bottomRight" state="frozen"/>
      <selection pane="topRight" activeCell="H1" sqref="H1"/>
      <selection pane="bottomLeft" activeCell="A6" sqref="A6"/>
      <selection pane="bottomRight" activeCell="O12" sqref="O12"/>
    </sheetView>
  </sheetViews>
  <sheetFormatPr defaultRowHeight="12"/>
  <cols>
    <col min="1" max="1" width="5.5" style="2" customWidth="1"/>
    <col min="2" max="2" width="8.125" style="2" customWidth="1"/>
    <col min="3" max="3" width="15.5" style="2" customWidth="1"/>
    <col min="4" max="4" width="30.625" style="2" customWidth="1"/>
    <col min="5" max="5" width="15.625" style="2" customWidth="1"/>
    <col min="6" max="6" width="20.875" style="2" customWidth="1"/>
    <col min="7" max="7" width="5.625" style="2" customWidth="1"/>
    <col min="8" max="11" width="3.625" style="2" customWidth="1"/>
    <col min="12" max="14" width="8.625" style="4" customWidth="1"/>
    <col min="15" max="17" width="15.625" style="4" customWidth="1"/>
    <col min="18" max="18" width="8.625" style="4" customWidth="1"/>
    <col min="19" max="19" width="15.625" style="4" customWidth="1"/>
    <col min="20" max="20" width="8.625" style="4" customWidth="1"/>
    <col min="21" max="25" width="15.625" style="4" customWidth="1"/>
    <col min="26" max="29" width="10.625" style="4" customWidth="1"/>
    <col min="30" max="30" width="20.625" style="4" customWidth="1"/>
    <col min="31" max="31" width="8.625" style="4" customWidth="1"/>
    <col min="32" max="32" width="20.625" style="4" customWidth="1"/>
    <col min="33" max="38" width="10.625" style="4" customWidth="1"/>
    <col min="39" max="39" width="15.625" style="4" customWidth="1"/>
    <col min="40" max="45" width="8.625" style="4" customWidth="1"/>
    <col min="46" max="46" width="13.25" style="4" customWidth="1"/>
    <col min="47" max="48" width="8.625" style="4" customWidth="1"/>
    <col min="49" max="49" width="14.25" style="4" customWidth="1"/>
    <col min="50" max="55" width="8.625" style="4" customWidth="1"/>
    <col min="56" max="56" width="5" style="4" customWidth="1"/>
    <col min="57" max="57" width="11.5" style="4" customWidth="1"/>
    <col min="58" max="63" width="8.625" style="4" customWidth="1"/>
    <col min="64" max="64" width="3.125" style="2" customWidth="1"/>
    <col min="65" max="16384" width="9" style="2"/>
  </cols>
  <sheetData>
    <row r="1" spans="1:65" s="10" customFormat="1" ht="24.75" customHeight="1">
      <c r="A1" s="225" t="s">
        <v>100</v>
      </c>
      <c r="B1" s="225"/>
      <c r="C1" s="225"/>
      <c r="D1" s="225"/>
      <c r="E1" s="225"/>
      <c r="F1" s="225"/>
      <c r="G1" s="225"/>
      <c r="H1" s="225"/>
      <c r="I1" s="225"/>
      <c r="J1" s="225"/>
      <c r="K1" s="225"/>
      <c r="L1" s="225"/>
      <c r="M1" s="225"/>
      <c r="N1" s="225"/>
      <c r="O1" s="225"/>
      <c r="P1" s="225"/>
      <c r="Q1" s="225"/>
      <c r="R1" s="225"/>
      <c r="S1" s="225"/>
      <c r="T1" s="225"/>
      <c r="U1" s="225"/>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row>
    <row r="2" spans="1:65" ht="33.75" customHeight="1" thickBot="1">
      <c r="H2" s="3"/>
    </row>
    <row r="3" spans="1:65" s="5" customFormat="1" ht="87.75" customHeight="1">
      <c r="A3" s="226" t="s">
        <v>3</v>
      </c>
      <c r="B3" s="228" t="s">
        <v>0</v>
      </c>
      <c r="C3" s="228" t="s">
        <v>10</v>
      </c>
      <c r="D3" s="230" t="s">
        <v>41</v>
      </c>
      <c r="E3" s="230" t="s">
        <v>53</v>
      </c>
      <c r="F3" s="230" t="s">
        <v>12</v>
      </c>
      <c r="G3" s="232" t="s">
        <v>14</v>
      </c>
      <c r="H3" s="235" t="s">
        <v>15</v>
      </c>
      <c r="I3" s="236"/>
      <c r="J3" s="236"/>
      <c r="K3" s="237"/>
      <c r="L3" s="238" t="s">
        <v>101</v>
      </c>
      <c r="M3" s="239"/>
      <c r="N3" s="239"/>
      <c r="O3" s="239"/>
      <c r="P3" s="239"/>
      <c r="Q3" s="239"/>
      <c r="R3" s="239"/>
      <c r="S3" s="239"/>
      <c r="T3" s="239"/>
      <c r="U3" s="240"/>
      <c r="V3" s="270" t="s">
        <v>50</v>
      </c>
      <c r="W3" s="271"/>
      <c r="X3" s="271"/>
      <c r="Y3" s="272"/>
      <c r="Z3" s="270" t="s">
        <v>51</v>
      </c>
      <c r="AA3" s="271"/>
      <c r="AB3" s="271"/>
      <c r="AC3" s="271"/>
      <c r="AD3" s="271"/>
      <c r="AE3" s="271"/>
      <c r="AF3" s="272"/>
      <c r="AG3" s="270" t="s">
        <v>52</v>
      </c>
      <c r="AH3" s="271"/>
      <c r="AI3" s="271"/>
      <c r="AJ3" s="271"/>
      <c r="AK3" s="271"/>
      <c r="AL3" s="271"/>
      <c r="AM3" s="271"/>
      <c r="AN3" s="271"/>
      <c r="AO3" s="271"/>
      <c r="AP3" s="271"/>
      <c r="AQ3" s="271"/>
      <c r="AR3" s="271"/>
      <c r="AS3" s="271"/>
      <c r="AT3" s="271"/>
      <c r="AU3" s="271"/>
      <c r="AV3" s="271"/>
      <c r="AW3" s="271"/>
      <c r="AX3" s="291" t="s">
        <v>65</v>
      </c>
      <c r="AY3" s="292"/>
      <c r="AZ3" s="292"/>
      <c r="BA3" s="292"/>
      <c r="BB3" s="292"/>
      <c r="BC3" s="293"/>
      <c r="BD3" s="195"/>
      <c r="BE3" s="199" t="s">
        <v>94</v>
      </c>
      <c r="BF3" s="199"/>
      <c r="BG3" s="199"/>
      <c r="BH3" s="199"/>
      <c r="BI3" s="199"/>
      <c r="BJ3" s="199"/>
      <c r="BK3" s="200"/>
    </row>
    <row r="4" spans="1:65" s="5" customFormat="1" ht="38.25" customHeight="1">
      <c r="A4" s="227"/>
      <c r="B4" s="229"/>
      <c r="C4" s="229"/>
      <c r="D4" s="231"/>
      <c r="E4" s="231"/>
      <c r="F4" s="231"/>
      <c r="G4" s="233"/>
      <c r="H4" s="244" t="s">
        <v>1</v>
      </c>
      <c r="I4" s="244" t="s">
        <v>2</v>
      </c>
      <c r="J4" s="244" t="s">
        <v>4</v>
      </c>
      <c r="K4" s="289" t="s">
        <v>16</v>
      </c>
      <c r="L4" s="241"/>
      <c r="M4" s="242"/>
      <c r="N4" s="242"/>
      <c r="O4" s="242"/>
      <c r="P4" s="242"/>
      <c r="Q4" s="242"/>
      <c r="R4" s="242"/>
      <c r="S4" s="242"/>
      <c r="T4" s="242"/>
      <c r="U4" s="243"/>
      <c r="V4" s="273"/>
      <c r="W4" s="274"/>
      <c r="X4" s="274"/>
      <c r="Y4" s="275"/>
      <c r="Z4" s="273"/>
      <c r="AA4" s="274"/>
      <c r="AB4" s="274"/>
      <c r="AC4" s="274"/>
      <c r="AD4" s="274"/>
      <c r="AE4" s="274"/>
      <c r="AF4" s="275"/>
      <c r="AG4" s="273"/>
      <c r="AH4" s="274"/>
      <c r="AI4" s="274"/>
      <c r="AJ4" s="274"/>
      <c r="AK4" s="274"/>
      <c r="AL4" s="274"/>
      <c r="AM4" s="274"/>
      <c r="AN4" s="274"/>
      <c r="AO4" s="274"/>
      <c r="AP4" s="274"/>
      <c r="AQ4" s="274"/>
      <c r="AR4" s="274"/>
      <c r="AS4" s="274"/>
      <c r="AT4" s="274"/>
      <c r="AU4" s="274"/>
      <c r="AV4" s="274"/>
      <c r="AW4" s="274"/>
      <c r="AX4" s="294"/>
      <c r="AY4" s="295"/>
      <c r="AZ4" s="295"/>
      <c r="BA4" s="295"/>
      <c r="BB4" s="295"/>
      <c r="BC4" s="296"/>
      <c r="BD4" s="195"/>
      <c r="BE4" s="201"/>
      <c r="BF4" s="201"/>
      <c r="BG4" s="201"/>
      <c r="BH4" s="201"/>
      <c r="BI4" s="201"/>
      <c r="BJ4" s="201"/>
      <c r="BK4" s="202"/>
    </row>
    <row r="5" spans="1:65" s="5" customFormat="1" ht="78" customHeight="1">
      <c r="A5" s="227"/>
      <c r="B5" s="229"/>
      <c r="C5" s="229"/>
      <c r="D5" s="231"/>
      <c r="E5" s="231"/>
      <c r="F5" s="231"/>
      <c r="G5" s="234"/>
      <c r="H5" s="244"/>
      <c r="I5" s="244"/>
      <c r="J5" s="244"/>
      <c r="K5" s="289"/>
      <c r="L5" s="216" t="s">
        <v>5</v>
      </c>
      <c r="M5" s="217"/>
      <c r="N5" s="222" t="s">
        <v>36</v>
      </c>
      <c r="O5" s="223"/>
      <c r="P5" s="223"/>
      <c r="Q5" s="224"/>
      <c r="R5" s="222" t="s">
        <v>37</v>
      </c>
      <c r="S5" s="224"/>
      <c r="T5" s="246" t="s">
        <v>7</v>
      </c>
      <c r="U5" s="247"/>
      <c r="V5" s="248" t="s">
        <v>61</v>
      </c>
      <c r="W5" s="249"/>
      <c r="X5" s="249"/>
      <c r="Y5" s="250"/>
      <c r="Z5" s="251" t="s">
        <v>8</v>
      </c>
      <c r="AA5" s="252"/>
      <c r="AB5" s="252"/>
      <c r="AC5" s="253" t="s">
        <v>17</v>
      </c>
      <c r="AD5" s="254"/>
      <c r="AE5" s="276" t="s">
        <v>18</v>
      </c>
      <c r="AF5" s="250"/>
      <c r="AG5" s="251" t="s">
        <v>35</v>
      </c>
      <c r="AH5" s="210"/>
      <c r="AI5" s="297"/>
      <c r="AJ5" s="297"/>
      <c r="AK5" s="297"/>
      <c r="AL5" s="298"/>
      <c r="AM5" s="41" t="s">
        <v>20</v>
      </c>
      <c r="AN5" s="209" t="s">
        <v>62</v>
      </c>
      <c r="AO5" s="210"/>
      <c r="AP5" s="210"/>
      <c r="AQ5" s="210"/>
      <c r="AR5" s="210"/>
      <c r="AS5" s="210"/>
      <c r="AT5" s="210"/>
      <c r="AU5" s="210"/>
      <c r="AV5" s="210"/>
      <c r="AW5" s="210"/>
      <c r="AX5" s="251" t="s">
        <v>64</v>
      </c>
      <c r="AY5" s="210"/>
      <c r="AZ5" s="210"/>
      <c r="BA5" s="210"/>
      <c r="BB5" s="210"/>
      <c r="BC5" s="211"/>
      <c r="BD5" s="196"/>
      <c r="BE5" s="203" t="s">
        <v>95</v>
      </c>
      <c r="BF5" s="209" t="s">
        <v>96</v>
      </c>
      <c r="BG5" s="210"/>
      <c r="BH5" s="210"/>
      <c r="BI5" s="210"/>
      <c r="BJ5" s="210"/>
      <c r="BK5" s="211"/>
    </row>
    <row r="6" spans="1:65" s="5" customFormat="1" ht="20.100000000000001" customHeight="1" thickBot="1">
      <c r="A6" s="227"/>
      <c r="B6" s="229"/>
      <c r="C6" s="229"/>
      <c r="D6" s="231"/>
      <c r="E6" s="231"/>
      <c r="F6" s="231"/>
      <c r="G6" s="234"/>
      <c r="H6" s="244"/>
      <c r="I6" s="244"/>
      <c r="J6" s="244"/>
      <c r="K6" s="289"/>
      <c r="L6" s="188"/>
      <c r="M6" s="218" t="s">
        <v>93</v>
      </c>
      <c r="N6" s="65"/>
      <c r="O6" s="255" t="s">
        <v>6</v>
      </c>
      <c r="P6" s="257" t="s">
        <v>54</v>
      </c>
      <c r="Q6" s="259" t="s">
        <v>55</v>
      </c>
      <c r="R6" s="66"/>
      <c r="S6" s="218" t="s">
        <v>56</v>
      </c>
      <c r="T6" s="67"/>
      <c r="U6" s="262" t="s">
        <v>57</v>
      </c>
      <c r="V6" s="42"/>
      <c r="W6" s="276" t="s">
        <v>48</v>
      </c>
      <c r="X6" s="278" t="s">
        <v>58</v>
      </c>
      <c r="Y6" s="280" t="s">
        <v>59</v>
      </c>
      <c r="Z6" s="282" t="s">
        <v>86</v>
      </c>
      <c r="AA6" s="264" t="s">
        <v>90</v>
      </c>
      <c r="AB6" s="284" t="s">
        <v>103</v>
      </c>
      <c r="AC6" s="9"/>
      <c r="AD6" s="11" t="s">
        <v>9</v>
      </c>
      <c r="AE6" s="8"/>
      <c r="AF6" s="12" t="s">
        <v>9</v>
      </c>
      <c r="AG6" s="299" t="s">
        <v>19</v>
      </c>
      <c r="AH6" s="264" t="s">
        <v>70</v>
      </c>
      <c r="AI6" s="264" t="s">
        <v>87</v>
      </c>
      <c r="AJ6" s="264" t="s">
        <v>88</v>
      </c>
      <c r="AK6" s="264" t="s">
        <v>92</v>
      </c>
      <c r="AL6" s="266" t="s">
        <v>102</v>
      </c>
      <c r="AM6" s="9"/>
      <c r="AN6" s="268" t="s">
        <v>11</v>
      </c>
      <c r="AO6" s="312" t="s">
        <v>39</v>
      </c>
      <c r="AP6" s="305" t="s">
        <v>45</v>
      </c>
      <c r="AQ6" s="305" t="s">
        <v>42</v>
      </c>
      <c r="AR6" s="305" t="s">
        <v>46</v>
      </c>
      <c r="AS6" s="305" t="s">
        <v>43</v>
      </c>
      <c r="AT6" s="305" t="s">
        <v>49</v>
      </c>
      <c r="AU6" s="305" t="s">
        <v>60</v>
      </c>
      <c r="AV6" s="305" t="s">
        <v>44</v>
      </c>
      <c r="AW6" s="307" t="s">
        <v>38</v>
      </c>
      <c r="AX6" s="309" t="s">
        <v>63</v>
      </c>
      <c r="AY6" s="212" t="s">
        <v>71</v>
      </c>
      <c r="AZ6" s="212" t="s">
        <v>89</v>
      </c>
      <c r="BA6" s="212" t="s">
        <v>91</v>
      </c>
      <c r="BB6" s="212" t="s">
        <v>104</v>
      </c>
      <c r="BC6" s="214" t="s">
        <v>44</v>
      </c>
      <c r="BD6" s="197"/>
      <c r="BE6" s="204"/>
      <c r="BF6" s="212" t="s">
        <v>63</v>
      </c>
      <c r="BG6" s="212" t="s">
        <v>71</v>
      </c>
      <c r="BH6" s="212" t="s">
        <v>89</v>
      </c>
      <c r="BI6" s="212" t="s">
        <v>91</v>
      </c>
      <c r="BJ6" s="212" t="s">
        <v>104</v>
      </c>
      <c r="BK6" s="214" t="s">
        <v>44</v>
      </c>
    </row>
    <row r="7" spans="1:65" s="5" customFormat="1" ht="99.95" customHeight="1" thickBot="1">
      <c r="A7" s="227"/>
      <c r="B7" s="229"/>
      <c r="C7" s="229"/>
      <c r="D7" s="231"/>
      <c r="E7" s="231"/>
      <c r="F7" s="231"/>
      <c r="G7" s="234"/>
      <c r="H7" s="245"/>
      <c r="I7" s="245"/>
      <c r="J7" s="245"/>
      <c r="K7" s="290"/>
      <c r="L7" s="188"/>
      <c r="M7" s="219"/>
      <c r="N7" s="65"/>
      <c r="O7" s="256"/>
      <c r="P7" s="258"/>
      <c r="Q7" s="260"/>
      <c r="R7" s="66"/>
      <c r="S7" s="261"/>
      <c r="T7" s="67"/>
      <c r="U7" s="263"/>
      <c r="V7" s="42"/>
      <c r="W7" s="277"/>
      <c r="X7" s="279"/>
      <c r="Y7" s="281"/>
      <c r="Z7" s="283"/>
      <c r="AA7" s="265"/>
      <c r="AB7" s="285"/>
      <c r="AC7" s="123"/>
      <c r="AD7" s="123"/>
      <c r="AE7" s="8"/>
      <c r="AF7" s="124"/>
      <c r="AG7" s="300"/>
      <c r="AH7" s="265"/>
      <c r="AI7" s="265"/>
      <c r="AJ7" s="265"/>
      <c r="AK7" s="265"/>
      <c r="AL7" s="267"/>
      <c r="AM7" s="123"/>
      <c r="AN7" s="269"/>
      <c r="AO7" s="313"/>
      <c r="AP7" s="306"/>
      <c r="AQ7" s="306"/>
      <c r="AR7" s="306"/>
      <c r="AS7" s="306"/>
      <c r="AT7" s="311"/>
      <c r="AU7" s="311"/>
      <c r="AV7" s="306"/>
      <c r="AW7" s="308"/>
      <c r="AX7" s="310"/>
      <c r="AY7" s="288"/>
      <c r="AZ7" s="288"/>
      <c r="BA7" s="288"/>
      <c r="BB7" s="288"/>
      <c r="BC7" s="301"/>
      <c r="BD7" s="197"/>
      <c r="BE7" s="205"/>
      <c r="BF7" s="213"/>
      <c r="BG7" s="213"/>
      <c r="BH7" s="213"/>
      <c r="BI7" s="213"/>
      <c r="BJ7" s="213"/>
      <c r="BK7" s="215"/>
      <c r="BM7" s="43" t="s">
        <v>29</v>
      </c>
    </row>
    <row r="8" spans="1:65" s="5" customFormat="1" ht="50.1" customHeight="1">
      <c r="A8" s="116">
        <v>1</v>
      </c>
      <c r="B8" s="106" t="s">
        <v>72</v>
      </c>
      <c r="C8" s="107" t="s">
        <v>73</v>
      </c>
      <c r="D8" s="107" t="s">
        <v>74</v>
      </c>
      <c r="E8" s="107" t="s">
        <v>75</v>
      </c>
      <c r="F8" s="107" t="s">
        <v>76</v>
      </c>
      <c r="G8" s="105">
        <v>300</v>
      </c>
      <c r="H8" s="156" t="s">
        <v>68</v>
      </c>
      <c r="I8" s="156"/>
      <c r="J8" s="156" t="s">
        <v>68</v>
      </c>
      <c r="K8" s="157"/>
      <c r="L8" s="158" t="s">
        <v>68</v>
      </c>
      <c r="M8" s="185" t="s">
        <v>68</v>
      </c>
      <c r="N8" s="159"/>
      <c r="O8" s="160"/>
      <c r="P8" s="161"/>
      <c r="Q8" s="162"/>
      <c r="R8" s="159"/>
      <c r="S8" s="163"/>
      <c r="T8" s="164"/>
      <c r="U8" s="165"/>
      <c r="V8" s="166"/>
      <c r="W8" s="167"/>
      <c r="X8" s="168" t="str">
        <f t="shared" ref="X8:X13" si="0">IF(OR(V8&gt;=0.6,V8=""),"","○")</f>
        <v/>
      </c>
      <c r="Y8" s="169" t="str">
        <f t="shared" ref="Y8:Y12" si="1">IF(OR(V8&gt;=0.3,V8=""),"","○")</f>
        <v/>
      </c>
      <c r="Z8" s="170"/>
      <c r="AA8" s="171"/>
      <c r="AB8" s="172"/>
      <c r="AC8" s="159"/>
      <c r="AD8" s="173"/>
      <c r="AE8" s="174"/>
      <c r="AF8" s="175"/>
      <c r="AG8" s="170"/>
      <c r="AH8" s="171"/>
      <c r="AI8" s="171"/>
      <c r="AJ8" s="171"/>
      <c r="AK8" s="171"/>
      <c r="AL8" s="176"/>
      <c r="AM8" s="177"/>
      <c r="AN8" s="178"/>
      <c r="AO8" s="171"/>
      <c r="AP8" s="171"/>
      <c r="AQ8" s="171"/>
      <c r="AR8" s="171"/>
      <c r="AS8" s="171"/>
      <c r="AT8" s="171"/>
      <c r="AU8" s="171"/>
      <c r="AV8" s="171"/>
      <c r="AW8" s="191"/>
      <c r="AX8" s="179"/>
      <c r="AY8" s="159"/>
      <c r="AZ8" s="159"/>
      <c r="BA8" s="159"/>
      <c r="BB8" s="159"/>
      <c r="BC8" s="159"/>
      <c r="BD8" s="197"/>
      <c r="BE8" s="174"/>
      <c r="BF8" s="159"/>
      <c r="BG8" s="159"/>
      <c r="BH8" s="159"/>
      <c r="BI8" s="159"/>
      <c r="BJ8" s="159"/>
      <c r="BK8" s="180"/>
      <c r="BM8" s="101" t="str">
        <f t="shared" ref="BM8:BM12" si="2">IF(OR(H8="○",I8="○"),"○","")</f>
        <v>○</v>
      </c>
    </row>
    <row r="9" spans="1:65" s="5" customFormat="1" ht="50.1" customHeight="1">
      <c r="A9" s="114">
        <v>2</v>
      </c>
      <c r="B9" s="106" t="s">
        <v>72</v>
      </c>
      <c r="C9" s="107" t="s">
        <v>67</v>
      </c>
      <c r="D9" s="107" t="s">
        <v>77</v>
      </c>
      <c r="E9" s="107" t="s">
        <v>78</v>
      </c>
      <c r="F9" s="107" t="s">
        <v>76</v>
      </c>
      <c r="G9" s="115">
        <v>300</v>
      </c>
      <c r="H9" s="72" t="s">
        <v>68</v>
      </c>
      <c r="I9" s="72" t="s">
        <v>68</v>
      </c>
      <c r="J9" s="72"/>
      <c r="K9" s="73"/>
      <c r="L9" s="98"/>
      <c r="M9" s="186"/>
      <c r="N9" s="74"/>
      <c r="O9" s="99"/>
      <c r="P9" s="103"/>
      <c r="Q9" s="100"/>
      <c r="R9" s="74" t="s">
        <v>68</v>
      </c>
      <c r="S9" s="75">
        <v>3000</v>
      </c>
      <c r="T9" s="76"/>
      <c r="U9" s="77"/>
      <c r="V9" s="78">
        <v>0.4</v>
      </c>
      <c r="W9" s="79"/>
      <c r="X9" s="184" t="str">
        <f t="shared" si="0"/>
        <v>○</v>
      </c>
      <c r="Y9" s="110" t="str">
        <f t="shared" si="1"/>
        <v/>
      </c>
      <c r="Z9" s="80"/>
      <c r="AA9" s="81"/>
      <c r="AB9" s="82"/>
      <c r="AC9" s="74"/>
      <c r="AD9" s="83"/>
      <c r="AE9" s="84"/>
      <c r="AF9" s="85"/>
      <c r="AG9" s="80"/>
      <c r="AH9" s="81"/>
      <c r="AI9" s="81"/>
      <c r="AJ9" s="81"/>
      <c r="AK9" s="81"/>
      <c r="AL9" s="86"/>
      <c r="AM9" s="87"/>
      <c r="AN9" s="88"/>
      <c r="AO9" s="81"/>
      <c r="AP9" s="81" t="s">
        <v>68</v>
      </c>
      <c r="AQ9" s="81"/>
      <c r="AR9" s="81"/>
      <c r="AS9" s="81"/>
      <c r="AT9" s="81"/>
      <c r="AU9" s="81"/>
      <c r="AV9" s="81"/>
      <c r="AW9" s="192"/>
      <c r="AX9" s="181"/>
      <c r="AY9" s="74"/>
      <c r="AZ9" s="74" t="s">
        <v>68</v>
      </c>
      <c r="BA9" s="74"/>
      <c r="BB9" s="74"/>
      <c r="BC9" s="182"/>
      <c r="BD9" s="197"/>
      <c r="BE9" s="84"/>
      <c r="BF9" s="74"/>
      <c r="BG9" s="74"/>
      <c r="BH9" s="74"/>
      <c r="BI9" s="74"/>
      <c r="BJ9" s="74"/>
      <c r="BK9" s="182"/>
      <c r="BM9" s="101" t="str">
        <f t="shared" si="2"/>
        <v>○</v>
      </c>
    </row>
    <row r="10" spans="1:65" s="5" customFormat="1" ht="50.1" customHeight="1">
      <c r="A10" s="114">
        <v>3</v>
      </c>
      <c r="B10" s="106" t="s">
        <v>72</v>
      </c>
      <c r="C10" s="107" t="s">
        <v>79</v>
      </c>
      <c r="D10" s="107" t="s">
        <v>80</v>
      </c>
      <c r="E10" s="107" t="s">
        <v>81</v>
      </c>
      <c r="F10" s="107" t="s">
        <v>82</v>
      </c>
      <c r="G10" s="115">
        <v>200</v>
      </c>
      <c r="H10" s="72"/>
      <c r="I10" s="72" t="s">
        <v>68</v>
      </c>
      <c r="J10" s="72"/>
      <c r="K10" s="73"/>
      <c r="L10" s="98"/>
      <c r="M10" s="186"/>
      <c r="N10" s="74"/>
      <c r="O10" s="99"/>
      <c r="P10" s="103"/>
      <c r="Q10" s="100"/>
      <c r="R10" s="74"/>
      <c r="S10" s="75"/>
      <c r="T10" s="76" t="s">
        <v>68</v>
      </c>
      <c r="U10" s="77">
        <v>6000</v>
      </c>
      <c r="V10" s="78"/>
      <c r="W10" s="79"/>
      <c r="X10" s="184" t="str">
        <f t="shared" si="0"/>
        <v/>
      </c>
      <c r="Y10" s="110" t="str">
        <f t="shared" si="1"/>
        <v/>
      </c>
      <c r="Z10" s="80"/>
      <c r="AA10" s="81" t="s">
        <v>68</v>
      </c>
      <c r="AB10" s="82"/>
      <c r="AC10" s="74"/>
      <c r="AD10" s="83"/>
      <c r="AE10" s="84"/>
      <c r="AF10" s="85"/>
      <c r="AG10" s="80"/>
      <c r="AH10" s="81"/>
      <c r="AI10" s="81"/>
      <c r="AJ10" s="81"/>
      <c r="AK10" s="81"/>
      <c r="AL10" s="86"/>
      <c r="AM10" s="87"/>
      <c r="AN10" s="88" t="s">
        <v>68</v>
      </c>
      <c r="AO10" s="81"/>
      <c r="AP10" s="81"/>
      <c r="AQ10" s="81"/>
      <c r="AR10" s="81"/>
      <c r="AS10" s="81"/>
      <c r="AT10" s="81"/>
      <c r="AU10" s="81"/>
      <c r="AV10" s="81"/>
      <c r="AW10" s="192"/>
      <c r="AX10" s="181"/>
      <c r="AY10" s="74"/>
      <c r="AZ10" s="74"/>
      <c r="BA10" s="74"/>
      <c r="BB10" s="74"/>
      <c r="BC10" s="182"/>
      <c r="BD10" s="197"/>
      <c r="BE10" s="84"/>
      <c r="BF10" s="74"/>
      <c r="BG10" s="74"/>
      <c r="BH10" s="74"/>
      <c r="BI10" s="74"/>
      <c r="BJ10" s="74"/>
      <c r="BK10" s="182"/>
      <c r="BM10" s="101" t="str">
        <f t="shared" si="2"/>
        <v>○</v>
      </c>
    </row>
    <row r="11" spans="1:65" s="5" customFormat="1" ht="50.1" customHeight="1">
      <c r="A11" s="108">
        <v>4</v>
      </c>
      <c r="B11" s="106" t="s">
        <v>72</v>
      </c>
      <c r="C11" s="107" t="s">
        <v>69</v>
      </c>
      <c r="D11" s="107" t="s">
        <v>83</v>
      </c>
      <c r="E11" s="107" t="s">
        <v>84</v>
      </c>
      <c r="F11" s="107" t="s">
        <v>82</v>
      </c>
      <c r="G11" s="115">
        <v>100</v>
      </c>
      <c r="H11" s="72"/>
      <c r="I11" s="72"/>
      <c r="J11" s="72"/>
      <c r="K11" s="73" t="s">
        <v>68</v>
      </c>
      <c r="L11" s="98"/>
      <c r="M11" s="186"/>
      <c r="N11" s="74" t="s">
        <v>68</v>
      </c>
      <c r="O11" s="99" t="s">
        <v>85</v>
      </c>
      <c r="P11" s="103">
        <v>1500</v>
      </c>
      <c r="Q11" s="100"/>
      <c r="R11" s="74"/>
      <c r="S11" s="75"/>
      <c r="T11" s="76"/>
      <c r="U11" s="77"/>
      <c r="V11" s="78">
        <v>0.28000000000000003</v>
      </c>
      <c r="W11" s="79"/>
      <c r="X11" s="184" t="str">
        <f t="shared" si="0"/>
        <v>○</v>
      </c>
      <c r="Y11" s="110" t="str">
        <f t="shared" si="1"/>
        <v>○</v>
      </c>
      <c r="Z11" s="80"/>
      <c r="AA11" s="81"/>
      <c r="AB11" s="82"/>
      <c r="AC11" s="74"/>
      <c r="AD11" s="83"/>
      <c r="AE11" s="84"/>
      <c r="AF11" s="85"/>
      <c r="AG11" s="80"/>
      <c r="AH11" s="81"/>
      <c r="AI11" s="81" t="s">
        <v>68</v>
      </c>
      <c r="AJ11" s="81"/>
      <c r="AK11" s="81"/>
      <c r="AL11" s="86"/>
      <c r="AM11" s="87" t="s">
        <v>106</v>
      </c>
      <c r="AN11" s="88"/>
      <c r="AO11" s="81"/>
      <c r="AP11" s="81"/>
      <c r="AQ11" s="81"/>
      <c r="AR11" s="81"/>
      <c r="AS11" s="81"/>
      <c r="AT11" s="81"/>
      <c r="AU11" s="81"/>
      <c r="AV11" s="81"/>
      <c r="AW11" s="192"/>
      <c r="AX11" s="181"/>
      <c r="AY11" s="74"/>
      <c r="AZ11" s="74"/>
      <c r="BA11" s="74"/>
      <c r="BB11" s="74"/>
      <c r="BC11" s="182"/>
      <c r="BD11" s="197"/>
      <c r="BE11" s="84"/>
      <c r="BF11" s="74"/>
      <c r="BG11" s="74"/>
      <c r="BH11" s="74"/>
      <c r="BI11" s="74"/>
      <c r="BJ11" s="74"/>
      <c r="BK11" s="182"/>
      <c r="BM11" s="101" t="str">
        <f t="shared" si="2"/>
        <v/>
      </c>
    </row>
    <row r="12" spans="1:65" s="5" customFormat="1" ht="50.1" customHeight="1">
      <c r="A12" s="108"/>
      <c r="B12" s="106"/>
      <c r="C12" s="107"/>
      <c r="D12" s="107"/>
      <c r="E12" s="107"/>
      <c r="F12" s="107"/>
      <c r="G12" s="115"/>
      <c r="H12" s="72"/>
      <c r="I12" s="72"/>
      <c r="J12" s="72"/>
      <c r="K12" s="73"/>
      <c r="L12" s="98"/>
      <c r="M12" s="186"/>
      <c r="N12" s="74"/>
      <c r="O12" s="99"/>
      <c r="P12" s="103"/>
      <c r="Q12" s="100"/>
      <c r="R12" s="74"/>
      <c r="S12" s="75"/>
      <c r="T12" s="76"/>
      <c r="U12" s="77"/>
      <c r="V12" s="78"/>
      <c r="W12" s="79"/>
      <c r="X12" s="109" t="str">
        <f t="shared" si="0"/>
        <v/>
      </c>
      <c r="Y12" s="110" t="str">
        <f t="shared" si="1"/>
        <v/>
      </c>
      <c r="Z12" s="80"/>
      <c r="AA12" s="81"/>
      <c r="AB12" s="82"/>
      <c r="AC12" s="74"/>
      <c r="AD12" s="83"/>
      <c r="AE12" s="84"/>
      <c r="AF12" s="85"/>
      <c r="AG12" s="80"/>
      <c r="AH12" s="81"/>
      <c r="AI12" s="81"/>
      <c r="AJ12" s="81"/>
      <c r="AK12" s="81"/>
      <c r="AL12" s="86"/>
      <c r="AM12" s="87"/>
      <c r="AN12" s="88"/>
      <c r="AO12" s="81"/>
      <c r="AP12" s="81"/>
      <c r="AQ12" s="81"/>
      <c r="AR12" s="81"/>
      <c r="AS12" s="81"/>
      <c r="AT12" s="81"/>
      <c r="AU12" s="81"/>
      <c r="AV12" s="81"/>
      <c r="AW12" s="192"/>
      <c r="AX12" s="181"/>
      <c r="AY12" s="74"/>
      <c r="AZ12" s="74"/>
      <c r="BA12" s="74"/>
      <c r="BB12" s="74"/>
      <c r="BC12" s="182"/>
      <c r="BD12" s="197"/>
      <c r="BE12" s="84"/>
      <c r="BF12" s="74"/>
      <c r="BG12" s="74"/>
      <c r="BH12" s="74"/>
      <c r="BI12" s="74"/>
      <c r="BJ12" s="74"/>
      <c r="BK12" s="182"/>
      <c r="BM12" s="101" t="str">
        <f t="shared" si="2"/>
        <v/>
      </c>
    </row>
    <row r="13" spans="1:65" s="102" customFormat="1" ht="50.1" customHeight="1" thickBot="1">
      <c r="A13" s="183"/>
      <c r="B13" s="117"/>
      <c r="C13" s="118"/>
      <c r="D13" s="118"/>
      <c r="E13" s="118"/>
      <c r="F13" s="118"/>
      <c r="G13" s="119"/>
      <c r="H13" s="91"/>
      <c r="I13" s="91"/>
      <c r="J13" s="91"/>
      <c r="K13" s="92"/>
      <c r="L13" s="93"/>
      <c r="M13" s="187"/>
      <c r="N13" s="58"/>
      <c r="O13" s="51"/>
      <c r="P13" s="104"/>
      <c r="Q13" s="94"/>
      <c r="R13" s="58"/>
      <c r="S13" s="52"/>
      <c r="T13" s="59"/>
      <c r="U13" s="53"/>
      <c r="V13" s="95"/>
      <c r="W13" s="96"/>
      <c r="X13" s="120" t="str">
        <f t="shared" si="0"/>
        <v/>
      </c>
      <c r="Y13" s="121" t="str">
        <f t="shared" ref="Y13" si="3">IF(OR(V13&gt;=0.3,V13=""),"","○")</f>
        <v/>
      </c>
      <c r="Z13" s="60"/>
      <c r="AA13" s="61"/>
      <c r="AB13" s="62"/>
      <c r="AC13" s="58"/>
      <c r="AD13" s="55"/>
      <c r="AE13" s="63"/>
      <c r="AF13" s="56"/>
      <c r="AG13" s="60"/>
      <c r="AH13" s="61"/>
      <c r="AI13" s="61"/>
      <c r="AJ13" s="61"/>
      <c r="AK13" s="61"/>
      <c r="AL13" s="64"/>
      <c r="AM13" s="54"/>
      <c r="AN13" s="97"/>
      <c r="AO13" s="61"/>
      <c r="AP13" s="61"/>
      <c r="AQ13" s="61"/>
      <c r="AR13" s="61"/>
      <c r="AS13" s="61"/>
      <c r="AT13" s="61"/>
      <c r="AU13" s="61"/>
      <c r="AV13" s="61"/>
      <c r="AW13" s="193"/>
      <c r="AX13" s="152"/>
      <c r="AY13" s="58"/>
      <c r="AZ13" s="58"/>
      <c r="BA13" s="58"/>
      <c r="BB13" s="58"/>
      <c r="BC13" s="153"/>
      <c r="BD13" s="197"/>
      <c r="BE13" s="63"/>
      <c r="BF13" s="58"/>
      <c r="BG13" s="58"/>
      <c r="BH13" s="58"/>
      <c r="BI13" s="58"/>
      <c r="BJ13" s="58"/>
      <c r="BK13" s="153"/>
      <c r="BM13" s="101" t="str">
        <f>IF(OR(H13="○",I13="○"),"○","")</f>
        <v/>
      </c>
    </row>
    <row r="14" spans="1:65" ht="20.100000000000001" customHeight="1">
      <c r="A14" s="6" t="s">
        <v>47</v>
      </c>
      <c r="B14" s="6"/>
      <c r="C14" s="7"/>
      <c r="D14" s="44"/>
      <c r="E14" s="44"/>
      <c r="F14" s="44"/>
      <c r="G14" s="44"/>
      <c r="H14" s="44"/>
      <c r="I14" s="44"/>
      <c r="J14" s="44"/>
      <c r="K14" s="44"/>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row>
    <row r="15" spans="1:65" ht="20.100000000000001" customHeight="1">
      <c r="A15" s="6" t="s">
        <v>21</v>
      </c>
      <c r="B15" s="6"/>
      <c r="C15" s="7"/>
      <c r="D15" s="44"/>
      <c r="E15" s="44"/>
      <c r="F15" s="44"/>
      <c r="G15" s="44"/>
      <c r="H15" s="44"/>
      <c r="I15" s="44"/>
      <c r="J15" s="44"/>
      <c r="K15" s="44"/>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row>
    <row r="16" spans="1:65" ht="20.100000000000001" customHeight="1">
      <c r="A16" s="6" t="s">
        <v>23</v>
      </c>
      <c r="B16" s="6"/>
      <c r="C16" s="7"/>
      <c r="D16" s="44"/>
      <c r="E16" s="44"/>
      <c r="F16" s="44"/>
      <c r="G16" s="44"/>
      <c r="H16" s="44"/>
      <c r="I16" s="44"/>
      <c r="J16" s="44"/>
      <c r="K16" s="44"/>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row>
    <row r="17" spans="1:65" ht="20.100000000000001" customHeight="1">
      <c r="A17" s="6" t="s">
        <v>22</v>
      </c>
      <c r="B17" s="6"/>
      <c r="C17" s="7"/>
      <c r="D17" s="44"/>
      <c r="E17" s="44"/>
      <c r="F17" s="44"/>
      <c r="G17" s="44"/>
      <c r="H17" s="44"/>
      <c r="I17" s="44"/>
      <c r="J17" s="44"/>
      <c r="K17" s="44"/>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row>
    <row r="18" spans="1:65" ht="20.100000000000001" customHeight="1">
      <c r="A18" s="6" t="s">
        <v>13</v>
      </c>
      <c r="B18" s="6"/>
      <c r="C18" s="7"/>
      <c r="D18" s="44"/>
      <c r="E18" s="44"/>
      <c r="F18" s="44"/>
      <c r="G18" s="44"/>
      <c r="H18" s="44"/>
      <c r="I18" s="44"/>
      <c r="J18" s="44"/>
      <c r="K18" s="44"/>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5"/>
      <c r="BM18" s="5"/>
    </row>
    <row r="19" spans="1:65" ht="20.100000000000001" customHeight="1">
      <c r="A19" s="194" t="s">
        <v>99</v>
      </c>
      <c r="B19" s="6"/>
      <c r="C19" s="7"/>
      <c r="D19" s="44"/>
      <c r="E19" s="44"/>
      <c r="F19" s="44"/>
      <c r="G19" s="44"/>
      <c r="H19" s="44"/>
      <c r="I19" s="44"/>
      <c r="J19" s="44"/>
      <c r="K19" s="44"/>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5"/>
    </row>
    <row r="20" spans="1:65" ht="18.75">
      <c r="A20" s="2" t="s">
        <v>98</v>
      </c>
      <c r="D20" s="45"/>
      <c r="E20" s="45"/>
      <c r="F20" s="45"/>
      <c r="G20" s="45"/>
      <c r="H20" s="45"/>
      <c r="I20" s="45"/>
      <c r="J20" s="45"/>
      <c r="K20" s="45"/>
      <c r="BL20" s="39"/>
      <c r="BM20" s="39"/>
    </row>
    <row r="21" spans="1:65" ht="12.75" thickBot="1">
      <c r="L21" s="2"/>
      <c r="M21" s="2"/>
      <c r="AW21" s="2"/>
      <c r="AX21" s="2"/>
      <c r="AY21" s="2"/>
      <c r="AZ21" s="2"/>
      <c r="BA21" s="2"/>
      <c r="BB21" s="2"/>
      <c r="BC21" s="2"/>
      <c r="BD21" s="2"/>
      <c r="BE21" s="2"/>
      <c r="BF21" s="2"/>
      <c r="BG21" s="2"/>
      <c r="BH21" s="2"/>
      <c r="BI21" s="2"/>
      <c r="BJ21" s="2"/>
      <c r="BK21" s="2"/>
    </row>
    <row r="22" spans="1:65" s="5" customFormat="1" ht="30" customHeight="1">
      <c r="A22" s="13"/>
      <c r="B22" s="13"/>
      <c r="C22" s="68"/>
      <c r="D22" s="46" t="s">
        <v>33</v>
      </c>
      <c r="E22" s="47"/>
      <c r="F22" s="47"/>
      <c r="G22" s="47"/>
      <c r="H22" s="286" t="s">
        <v>15</v>
      </c>
      <c r="I22" s="287"/>
      <c r="J22" s="287"/>
      <c r="K22" s="287"/>
      <c r="L22" s="14" t="s">
        <v>24</v>
      </c>
      <c r="M22" s="15"/>
      <c r="N22" s="15"/>
      <c r="O22" s="15"/>
      <c r="P22" s="15"/>
      <c r="Q22" s="15"/>
      <c r="R22" s="15"/>
      <c r="S22" s="15"/>
      <c r="T22" s="15"/>
      <c r="U22" s="16"/>
      <c r="V22" s="17" t="s">
        <v>25</v>
      </c>
      <c r="W22" s="22"/>
      <c r="X22" s="22"/>
      <c r="Y22" s="18"/>
      <c r="Z22" s="19" t="s">
        <v>26</v>
      </c>
      <c r="AA22" s="20"/>
      <c r="AB22" s="21"/>
      <c r="AC22" s="14"/>
      <c r="AD22" s="15"/>
      <c r="AE22" s="15"/>
      <c r="AF22" s="16"/>
      <c r="AG22" s="17" t="s">
        <v>34</v>
      </c>
      <c r="AH22" s="22"/>
      <c r="AI22" s="22"/>
      <c r="AJ22" s="22"/>
      <c r="AK22" s="22"/>
      <c r="AL22" s="22"/>
      <c r="AM22" s="22"/>
      <c r="AN22" s="22"/>
      <c r="AO22" s="22"/>
      <c r="AP22" s="22"/>
      <c r="AQ22" s="22"/>
      <c r="AR22" s="22"/>
      <c r="AS22" s="22"/>
      <c r="AT22" s="22"/>
      <c r="AU22" s="22"/>
      <c r="AV22" s="22"/>
      <c r="AW22" s="18"/>
      <c r="AX22" s="206" t="s">
        <v>66</v>
      </c>
      <c r="AY22" s="207"/>
      <c r="AZ22" s="207"/>
      <c r="BA22" s="207"/>
      <c r="BB22" s="207"/>
      <c r="BC22" s="208"/>
      <c r="BD22" s="2"/>
      <c r="BE22" s="206" t="s">
        <v>97</v>
      </c>
      <c r="BF22" s="207"/>
      <c r="BG22" s="207"/>
      <c r="BH22" s="207"/>
      <c r="BI22" s="207"/>
      <c r="BJ22" s="207"/>
      <c r="BK22" s="208"/>
      <c r="BL22" s="2"/>
      <c r="BM22" s="2"/>
    </row>
    <row r="23" spans="1:65" s="5" customFormat="1" ht="30" customHeight="1" thickBot="1">
      <c r="A23" s="13"/>
      <c r="B23" s="13"/>
      <c r="C23" s="68"/>
      <c r="D23" s="48"/>
      <c r="E23" s="47"/>
      <c r="F23" s="47"/>
      <c r="G23" s="47"/>
      <c r="H23" s="49"/>
      <c r="I23" s="50"/>
      <c r="J23" s="50"/>
      <c r="K23" s="50"/>
      <c r="L23" s="220" t="s">
        <v>27</v>
      </c>
      <c r="M23" s="221"/>
      <c r="N23" s="30" t="s">
        <v>28</v>
      </c>
      <c r="O23" s="30"/>
      <c r="P23" s="30"/>
      <c r="Q23" s="30"/>
      <c r="R23" s="31" t="s">
        <v>30</v>
      </c>
      <c r="S23" s="30"/>
      <c r="T23" s="30" t="s">
        <v>31</v>
      </c>
      <c r="U23" s="32"/>
      <c r="V23" s="23"/>
      <c r="W23" s="71"/>
      <c r="X23" s="71"/>
      <c r="Y23" s="24"/>
      <c r="Z23" s="33" t="s">
        <v>27</v>
      </c>
      <c r="AA23" s="34"/>
      <c r="AB23" s="35"/>
      <c r="AC23" s="31" t="s">
        <v>32</v>
      </c>
      <c r="AD23" s="35"/>
      <c r="AE23" s="31" t="s">
        <v>30</v>
      </c>
      <c r="AF23" s="36"/>
      <c r="AG23" s="37" t="s">
        <v>27</v>
      </c>
      <c r="AH23" s="30"/>
      <c r="AI23" s="30"/>
      <c r="AJ23" s="30"/>
      <c r="AK23" s="30"/>
      <c r="AL23" s="30"/>
      <c r="AM23" s="38" t="s">
        <v>32</v>
      </c>
      <c r="AN23" s="302" t="s">
        <v>30</v>
      </c>
      <c r="AO23" s="303"/>
      <c r="AP23" s="303"/>
      <c r="AQ23" s="303"/>
      <c r="AR23" s="303"/>
      <c r="AS23" s="303"/>
      <c r="AT23" s="303"/>
      <c r="AU23" s="303"/>
      <c r="AV23" s="303"/>
      <c r="AW23" s="304"/>
      <c r="AX23" s="111"/>
      <c r="AY23" s="112"/>
      <c r="AZ23" s="112"/>
      <c r="BA23" s="112"/>
      <c r="BB23" s="112"/>
      <c r="BC23" s="113"/>
      <c r="BD23" s="2"/>
      <c r="BE23" s="190"/>
      <c r="BF23" s="112"/>
      <c r="BG23" s="112"/>
      <c r="BH23" s="112"/>
      <c r="BI23" s="112"/>
      <c r="BJ23" s="112"/>
      <c r="BK23" s="113"/>
      <c r="BL23" s="2"/>
      <c r="BM23" s="2"/>
    </row>
    <row r="24" spans="1:65" s="5" customFormat="1" ht="30" customHeight="1" thickBot="1">
      <c r="C24" s="70"/>
      <c r="D24" s="29">
        <f ca="1">SUMPRODUCT((SUBTOTAL(103,INDIRECT("D"&amp;ROW($D$13:$D$13))))*($D$13:$D$13&lt;&gt;""))</f>
        <v>0</v>
      </c>
      <c r="E24" s="13"/>
      <c r="F24" s="13"/>
      <c r="G24" s="25"/>
      <c r="H24" s="26">
        <f ca="1">SUMPRODUCT((SUBTOTAL(103,INDIRECT("H"&amp;ROW($H$13:$H$13))))*($H$13:$H$13="○"))</f>
        <v>0</v>
      </c>
      <c r="I24" s="26">
        <f ca="1">SUMPRODUCT((SUBTOTAL(103,INDIRECT("I"&amp;ROW($I$13:$I$13))))*($I$13:$I$13="○"))</f>
        <v>0</v>
      </c>
      <c r="J24" s="26">
        <f ca="1">SUMPRODUCT((SUBTOTAL(103,INDIRECT("J"&amp;ROW($J$13:$J$13))))*($J$13:$J$13="○"))</f>
        <v>0</v>
      </c>
      <c r="K24" s="89">
        <f ca="1">SUMPRODUCT((SUBTOTAL(103,INDIRECT("K"&amp;ROW($K$13:$K$13))))*($K$13:$K$13="○"))</f>
        <v>0</v>
      </c>
      <c r="L24" s="90">
        <f ca="1">SUMPRODUCT((SUBTOTAL(103,INDIRECT("L"&amp;ROW($L$8:$L$13))))*($L$8:$L$13="○"))</f>
        <v>1</v>
      </c>
      <c r="M24" s="28">
        <f ca="1">SUMPRODUCT((SUBTOTAL(103,INDIRECT("M"&amp;ROW($M$8:$M$13))))*($M$8:$M$13="○"))</f>
        <v>1</v>
      </c>
      <c r="N24" s="90">
        <f ca="1">SUMPRODUCT((SUBTOTAL(103,INDIRECT("N"&amp;ROW($N$8:$N$13))))*($N$8:$N$13="○"))</f>
        <v>1</v>
      </c>
      <c r="O24" s="27" t="s">
        <v>40</v>
      </c>
      <c r="P24" s="27" t="s">
        <v>40</v>
      </c>
      <c r="Q24" s="27" t="s">
        <v>40</v>
      </c>
      <c r="R24" s="27">
        <f ca="1">SUMPRODUCT((SUBTOTAL(103,INDIRECT("R"&amp;ROW($R$8:$R$13))))*($R$8:$R$13="○"))</f>
        <v>1</v>
      </c>
      <c r="S24" s="27" t="s">
        <v>40</v>
      </c>
      <c r="T24" s="27">
        <f ca="1">SUMPRODUCT((SUBTOTAL(103,INDIRECT("T"&amp;ROW($T$8:$T$13))))*($T$8:$T$13="○"))</f>
        <v>1</v>
      </c>
      <c r="U24" s="28" t="s">
        <v>40</v>
      </c>
      <c r="V24" s="27">
        <f ca="1">SUMPRODUCT((SUBTOTAL(103,INDIRECT("V"&amp;ROW($V$8:$V$13))))*($V$8:$V$13&lt;&gt;""))</f>
        <v>2</v>
      </c>
      <c r="W24" s="27">
        <f ca="1">SUMPRODUCT((SUBTOTAL(103,INDIRECT("w"&amp;ROW($W$8:$W$13))))*($W$8:$W$13="○"))</f>
        <v>0</v>
      </c>
      <c r="X24" s="27">
        <f ca="1">SUMPRODUCT((SUBTOTAL(103,INDIRECT("x"&amp;ROW($X$8:$X$13))))*($X$8:$X$13="○"))</f>
        <v>2</v>
      </c>
      <c r="Y24" s="28">
        <f ca="1">SUMPRODUCT((SUBTOTAL(103,INDIRECT("y"&amp;ROW($Y$8:$Y$13))))*($Y$8:$Y$13="○"))</f>
        <v>1</v>
      </c>
      <c r="Z24" s="26">
        <f ca="1">SUMPRODUCT((SUBTOTAL(103,INDIRECT("Z"&amp;ROW($Z$13:$Z$13))))*($Z$13:$Z$13="○"))</f>
        <v>0</v>
      </c>
      <c r="AA24" s="27">
        <f ca="1">SUMPRODUCT((SUBTOTAL(103,INDIRECT("AA"&amp;ROW($AA$8:$AA$13))))*($AA$8:$AA$13="○"))</f>
        <v>1</v>
      </c>
      <c r="AB24" s="27">
        <f ca="1">SUMPRODUCT((SUBTOTAL(103,INDIRECT("AB"&amp;ROW($AB$8:$AB$13))))*($AB$8:$AB$13="○"))</f>
        <v>0</v>
      </c>
      <c r="AC24" s="27">
        <f ca="1">SUMPRODUCT((SUBTOTAL(103,INDIRECT("AC"&amp;ROW($AC$8:$AC$13))))*($AC$8:$AC$13="○"))</f>
        <v>0</v>
      </c>
      <c r="AD24" s="27" t="s">
        <v>40</v>
      </c>
      <c r="AE24" s="27">
        <f ca="1">SUMPRODUCT((SUBTOTAL(103,INDIRECT("AE"&amp;ROW($AE$8:$AE$13))))*($AE$8:$AE$13="○"))</f>
        <v>0</v>
      </c>
      <c r="AF24" s="28" t="s">
        <v>40</v>
      </c>
      <c r="AG24" s="27">
        <f ca="1">SUMPRODUCT((SUBTOTAL(103,INDIRECT("AG"&amp;ROW($AG$8:$AG$13))))*($AG$8:$AG$13="○"))</f>
        <v>0</v>
      </c>
      <c r="AH24" s="27">
        <f ca="1">SUMPRODUCT((SUBTOTAL(103,INDIRECT("AH"&amp;ROW($AH$8:$AH$13))))*($AH$8:$AH$13="○"))</f>
        <v>0</v>
      </c>
      <c r="AI24" s="27">
        <f ca="1">SUMPRODUCT((SUBTOTAL(103,INDIRECT("AI"&amp;ROW($AI$8:$AI$13))))*($AI$8:$AI$13="○"))</f>
        <v>1</v>
      </c>
      <c r="AJ24" s="27">
        <f ca="1">SUMPRODUCT((SUBTOTAL(103,INDIRECT("AJ"&amp;ROW($AJ$8:$AJ$13))))*($AJ$8:$AJ$13="○"))</f>
        <v>0</v>
      </c>
      <c r="AK24" s="27">
        <f ca="1">SUMPRODUCT((SUBTOTAL(103,INDIRECT("AK"&amp;ROW($AK$8:$AK$13))))*($AK$8:$AK$13="○"))</f>
        <v>0</v>
      </c>
      <c r="AL24" s="27">
        <f ca="1">SUMPRODUCT((SUBTOTAL(103,INDIRECT("AL"&amp;ROW($AL$8:$AL$13))))*($AL$8:$AL$13="○"))</f>
        <v>0</v>
      </c>
      <c r="AM24" s="27">
        <f ca="1">SUMPRODUCT((SUBTOTAL(103,INDIRECT("AM"&amp;ROW($AM$8:$AM$13))))*($AM$8:$AM$13&lt;&gt;""))</f>
        <v>1</v>
      </c>
      <c r="AN24" s="27">
        <f ca="1">SUMPRODUCT((SUBTOTAL(103,INDIRECT("AN"&amp;ROW($AN$8:$AN$13))))*($AN$8:$AN$13="○"))</f>
        <v>1</v>
      </c>
      <c r="AO24" s="27">
        <f ca="1">SUMPRODUCT((SUBTOTAL(103,INDIRECT("AO"&amp;ROW($AO$8:$AO$13))))*($AO$8:$AO$13="○"))</f>
        <v>0</v>
      </c>
      <c r="AP24" s="27">
        <f ca="1">SUMPRODUCT((SUBTOTAL(103,INDIRECT("AP"&amp;ROW($AP$8:$AP$13))))*($AP$8:$AP$13="○"))</f>
        <v>1</v>
      </c>
      <c r="AQ24" s="27">
        <f ca="1">SUMPRODUCT((SUBTOTAL(103,INDIRECT("AQ"&amp;ROW($AQ$8:$AQ$13))))*($AQ$8:$AQ$13="○"))</f>
        <v>0</v>
      </c>
      <c r="AR24" s="27">
        <f ca="1">SUMPRODUCT((SUBTOTAL(103,INDIRECT("AR"&amp;ROW($AR$8:$AR$13))))*($AR$8:$AR$13="○"))</f>
        <v>0</v>
      </c>
      <c r="AS24" s="27">
        <f ca="1">SUMPRODUCT((SUBTOTAL(103,INDIRECT("AS"&amp;ROW($AS$8:$AS$13))))*($AS$8:$AS$13="○"))</f>
        <v>0</v>
      </c>
      <c r="AT24" s="27">
        <f ca="1">SUMPRODUCT((SUBTOTAL(103,INDIRECT("AT"&amp;ROW($AT$8:$AT$13))))*($AT$8:$AT$13="○"))</f>
        <v>0</v>
      </c>
      <c r="AU24" s="27">
        <f ca="1">SUMPRODUCT((SUBTOTAL(103,INDIRECT("AU"&amp;ROW($AU$8:$AU$13))))*($AU$8:$AU$13="○"))</f>
        <v>0</v>
      </c>
      <c r="AV24" s="27">
        <f ca="1">SUMPRODUCT((SUBTOTAL(103,INDIRECT("AV"&amp;ROW($AV$8:$AV$13))))*($AV$8:$AV$13="○"))</f>
        <v>0</v>
      </c>
      <c r="AW24" s="28">
        <f ca="1">SUMPRODUCT((SUBTOTAL(103,INDIRECT("AW"&amp;ROW($AW$8:$AW$13))))*($AW$8:$AW$13&lt;&gt;""))</f>
        <v>0</v>
      </c>
      <c r="AX24" s="155">
        <f ca="1">SUMPRODUCT((SUBTOTAL(103,INDIRECT("AX"&amp;ROW($AX$8:$AX$13))))*($AX$8:$AX$13="○"))</f>
        <v>0</v>
      </c>
      <c r="AY24" s="27">
        <f ca="1">SUMPRODUCT((SUBTOTAL(103,INDIRECT("AY"&amp;ROW($AY$8:$AY$13))))*($AY$8:$AY$13="○"))</f>
        <v>0</v>
      </c>
      <c r="AZ24" s="27">
        <f ca="1">SUMPRODUCT((SUBTOTAL(103,INDIRECT("AZ"&amp;ROW($AZ$8:$AZ$13))))*($AZ$8:$AZ$13="○"))</f>
        <v>1</v>
      </c>
      <c r="BA24" s="27">
        <f ca="1">SUMPRODUCT((SUBTOTAL(103,INDIRECT("BA"&amp;ROW($BA$8:$BA$13))))*($BA$8:$BA$13="○"))</f>
        <v>0</v>
      </c>
      <c r="BB24" s="27">
        <f ca="1">SUMPRODUCT((SUBTOTAL(103,INDIRECT("BB"&amp;ROW($BB$8:$BB$13))))*($BB$8:$BB$13="○"))</f>
        <v>0</v>
      </c>
      <c r="BC24" s="28">
        <f ca="1">SUMPRODUCT((SUBTOTAL(103,INDIRECT("BC"&amp;ROW($BC$8:$BC$13))))*($BC$8:$BC$13="○"))</f>
        <v>0</v>
      </c>
      <c r="BD24" s="2"/>
      <c r="BE24" s="29">
        <f ca="1">SUMPRODUCT((SUBTOTAL(103,INDIRECT("BE"&amp;ROW($BE$8:$BE$13))))*($BE$8:$BE$13="○"))</f>
        <v>0</v>
      </c>
      <c r="BF24" s="155">
        <f ca="1">SUMPRODUCT((SUBTOTAL(103,INDIRECT("BF"&amp;ROW($BF$8:$BF$13))))*($BF$8:$BF$13="○"))</f>
        <v>0</v>
      </c>
      <c r="BG24" s="27">
        <f ca="1">SUMPRODUCT((SUBTOTAL(103,INDIRECT("BG"&amp;ROW($BG$8:$BG$13))))*($BG$8:$BG$13="○"))</f>
        <v>0</v>
      </c>
      <c r="BH24" s="27">
        <f ca="1">SUMPRODUCT((SUBTOTAL(103,INDIRECT("BH"&amp;ROW($BH$8:$BH$13))))*($BH$8:$BH$13="○"))</f>
        <v>0</v>
      </c>
      <c r="BI24" s="27">
        <f ca="1">SUMPRODUCT((SUBTOTAL(103,INDIRECT("BI"&amp;ROW($BI$8:$BI$13))))*($BI$8:$BI$13="○"))</f>
        <v>0</v>
      </c>
      <c r="BJ24" s="27">
        <f ca="1">SUMPRODUCT((SUBTOTAL(103,INDIRECT("BJ"&amp;ROW($BJ$8:$BJ$13))))*($BJ$8:$BJ$13="○"))</f>
        <v>0</v>
      </c>
      <c r="BK24" s="28">
        <f ca="1">SUMPRODUCT((SUBTOTAL(103,INDIRECT("BK"&amp;ROW($BK$8:$BK$13))))*($BK$8:$BK$13="○"))</f>
        <v>0</v>
      </c>
      <c r="BL24" s="2"/>
      <c r="BM24" s="29">
        <f ca="1">SUMPRODUCT((SUBTOTAL(103,INDIRECT("BM"&amp;ROW($BM$8:$BM$13))))*($BM$8:$BM$13="○"))</f>
        <v>3</v>
      </c>
    </row>
    <row r="25" spans="1:65" s="39" customFormat="1" ht="30" customHeight="1">
      <c r="C25" s="69"/>
      <c r="L25" s="39" t="str">
        <f ca="1">IF((L24+N24+R24+T24)=D24,"","Q1（A,B,C,D）の合計と病院数が一致していません")</f>
        <v>Q1（A,B,C,D）の合計と病院数が一致していません</v>
      </c>
      <c r="N25" s="40"/>
      <c r="O25" s="40"/>
      <c r="P25" s="40"/>
      <c r="Q25" s="40"/>
      <c r="R25" s="40"/>
      <c r="S25" s="40"/>
      <c r="T25" s="40"/>
      <c r="U25" s="40"/>
      <c r="V25" s="57" t="str">
        <f ca="1">IF((V24+W24)=(N24+R24),"","Q2とQ1（B,C）の合計が一致していません")</f>
        <v/>
      </c>
      <c r="W25" s="57"/>
      <c r="X25" s="57"/>
      <c r="Y25" s="40"/>
      <c r="AA25" s="40"/>
      <c r="AB25" s="40"/>
      <c r="AC25" s="40"/>
      <c r="AD25" s="40"/>
      <c r="AE25" s="40"/>
      <c r="AF25" s="40"/>
      <c r="AG25" s="39" t="str">
        <f ca="1">IF((AG24+AH24+AI24+AJ24+AK24+AL24+AN24+AO24+AP24+AQ24+AR24+AS24+AT24+AU24+AV24+AW24)=(N24+R24+T24),"","Q4（A,C）の合計とQ1（B,C,D）の合計が一致していません")</f>
        <v/>
      </c>
      <c r="AH25" s="40"/>
      <c r="AI25" s="40"/>
      <c r="AJ25" s="40"/>
      <c r="AK25" s="40"/>
      <c r="AL25" s="40"/>
      <c r="AN25" s="40"/>
      <c r="AO25" s="40"/>
      <c r="AP25" s="40"/>
      <c r="AQ25" s="40"/>
      <c r="AR25" s="40"/>
      <c r="AS25" s="40"/>
      <c r="AT25" s="40"/>
      <c r="AU25" s="40"/>
      <c r="AV25" s="40"/>
      <c r="BL25" s="2"/>
      <c r="BM25" s="2"/>
    </row>
    <row r="26" spans="1:65" ht="18.75">
      <c r="L26" s="2"/>
      <c r="M26" s="2"/>
      <c r="Z26" s="39" t="str">
        <f ca="1">IF((Z24+AA24+AB24+AC24+AE24)=T24,"","Q3（A,B,C）の合計とQ1（D）が一致していません")</f>
        <v/>
      </c>
      <c r="AM26" s="40" t="str">
        <f ca="1">IF(AM24=(AG24+AH24+AI24+AJ24+AK24+AL24),"","Q4（B）とQ4（A）の合計が一致していません")</f>
        <v/>
      </c>
      <c r="AW26" s="2"/>
      <c r="AX26" s="2"/>
      <c r="AY26" s="2"/>
      <c r="AZ26" s="2"/>
      <c r="BA26" s="2"/>
      <c r="BB26" s="2"/>
      <c r="BC26" s="2"/>
      <c r="BD26" s="2"/>
      <c r="BE26" s="2"/>
      <c r="BF26" s="2"/>
      <c r="BG26" s="2"/>
      <c r="BH26" s="2"/>
      <c r="BI26" s="2"/>
      <c r="BJ26" s="2"/>
      <c r="BK26" s="2"/>
    </row>
    <row r="29" spans="1:65" ht="14.25">
      <c r="AL29" s="13"/>
    </row>
    <row r="36" spans="22:32" s="2" customFormat="1">
      <c r="V36" s="4"/>
      <c r="W36" s="4"/>
      <c r="X36" s="4"/>
      <c r="Y36" s="4"/>
      <c r="Z36" s="4"/>
      <c r="AA36" s="4"/>
      <c r="AB36" s="4"/>
      <c r="AC36" s="4"/>
      <c r="AD36" s="4"/>
      <c r="AE36" s="4"/>
      <c r="AF36" s="4"/>
    </row>
  </sheetData>
  <sheetProtection algorithmName="SHA-512" hashValue="A7aMwXN8ojYT9fbY7QlNod0o2LjUg0NBSy0WPjvjqrPLDPoLS7rtNiv2TIdffhPAJqM1Omd691aHciiXsv2rlw==" saltValue="6pQNhw+nTd/9laLVYNILbg==" spinCount="100000" sheet="1" autoFilter="0"/>
  <mergeCells count="77">
    <mergeCell ref="AN23:AW23"/>
    <mergeCell ref="AV6:AV7"/>
    <mergeCell ref="AW6:AW7"/>
    <mergeCell ref="AX6:AX7"/>
    <mergeCell ref="AY6:AY7"/>
    <mergeCell ref="AP6:AP7"/>
    <mergeCell ref="AQ6:AQ7"/>
    <mergeCell ref="AR6:AR7"/>
    <mergeCell ref="AS6:AS7"/>
    <mergeCell ref="AT6:AT7"/>
    <mergeCell ref="AU6:AU7"/>
    <mergeCell ref="AO6:AO7"/>
    <mergeCell ref="H22:K22"/>
    <mergeCell ref="AX22:BC22"/>
    <mergeCell ref="AZ6:AZ7"/>
    <mergeCell ref="BA6:BA7"/>
    <mergeCell ref="J4:J7"/>
    <mergeCell ref="K4:K7"/>
    <mergeCell ref="AG3:AW4"/>
    <mergeCell ref="AX3:BC4"/>
    <mergeCell ref="AH6:AH7"/>
    <mergeCell ref="AG5:AL5"/>
    <mergeCell ref="AN5:AW5"/>
    <mergeCell ref="AX5:BC5"/>
    <mergeCell ref="AG6:AG7"/>
    <mergeCell ref="BB6:BB7"/>
    <mergeCell ref="BC6:BC7"/>
    <mergeCell ref="AE5:AF5"/>
    <mergeCell ref="V3:Y4"/>
    <mergeCell ref="Z3:AF4"/>
    <mergeCell ref="W6:W7"/>
    <mergeCell ref="X6:X7"/>
    <mergeCell ref="Y6:Y7"/>
    <mergeCell ref="Z6:Z7"/>
    <mergeCell ref="AA6:AA7"/>
    <mergeCell ref="AB6:AB7"/>
    <mergeCell ref="AI6:AI7"/>
    <mergeCell ref="AJ6:AJ7"/>
    <mergeCell ref="AK6:AK7"/>
    <mergeCell ref="AL6:AL7"/>
    <mergeCell ref="AN6:AN7"/>
    <mergeCell ref="O6:O7"/>
    <mergeCell ref="P6:P7"/>
    <mergeCell ref="Q6:Q7"/>
    <mergeCell ref="S6:S7"/>
    <mergeCell ref="U6:U7"/>
    <mergeCell ref="R5:S5"/>
    <mergeCell ref="T5:U5"/>
    <mergeCell ref="V5:Y5"/>
    <mergeCell ref="Z5:AB5"/>
    <mergeCell ref="AC5:AD5"/>
    <mergeCell ref="L5:M5"/>
    <mergeCell ref="M6:M7"/>
    <mergeCell ref="L23:M23"/>
    <mergeCell ref="N5:Q5"/>
    <mergeCell ref="A1:U1"/>
    <mergeCell ref="A3:A7"/>
    <mergeCell ref="B3:B7"/>
    <mergeCell ref="C3:C7"/>
    <mergeCell ref="D3:D7"/>
    <mergeCell ref="E3:E7"/>
    <mergeCell ref="F3:F7"/>
    <mergeCell ref="G3:G7"/>
    <mergeCell ref="H3:K3"/>
    <mergeCell ref="L3:U4"/>
    <mergeCell ref="H4:H7"/>
    <mergeCell ref="I4:I7"/>
    <mergeCell ref="BE3:BK4"/>
    <mergeCell ref="BE5:BE7"/>
    <mergeCell ref="BE22:BK22"/>
    <mergeCell ref="BF5:BK5"/>
    <mergeCell ref="BF6:BF7"/>
    <mergeCell ref="BG6:BG7"/>
    <mergeCell ref="BH6:BH7"/>
    <mergeCell ref="BI6:BI7"/>
    <mergeCell ref="BJ6:BJ7"/>
    <mergeCell ref="BK6:BK7"/>
  </mergeCells>
  <phoneticPr fontId="2"/>
  <conditionalFormatting sqref="Y13">
    <cfRule type="expression" priority="120">
      <formula>IF(OR(V13&lt;0.3,V13=""),"","○")</formula>
    </cfRule>
  </conditionalFormatting>
  <conditionalFormatting sqref="P13">
    <cfRule type="expression" dxfId="158" priority="116">
      <formula>OR(L13="○",Q13="○",R13="○",T13="○")</formula>
    </cfRule>
  </conditionalFormatting>
  <conditionalFormatting sqref="T13">
    <cfRule type="expression" dxfId="157" priority="115">
      <formula>OR(L13="○",N13="○",R13="○")</formula>
    </cfRule>
  </conditionalFormatting>
  <conditionalFormatting sqref="R13">
    <cfRule type="expression" dxfId="156" priority="114">
      <formula>OR(L13="○",N13="○",T13="○")</formula>
    </cfRule>
  </conditionalFormatting>
  <conditionalFormatting sqref="N13">
    <cfRule type="expression" dxfId="155" priority="113">
      <formula>OR(L13="○",R13="○",T13="○")</formula>
    </cfRule>
  </conditionalFormatting>
  <conditionalFormatting sqref="L13:M13">
    <cfRule type="expression" dxfId="154" priority="112">
      <formula>OR(N13="○",R13="○",T13="○")</formula>
    </cfRule>
  </conditionalFormatting>
  <conditionalFormatting sqref="O13">
    <cfRule type="expression" dxfId="153" priority="111">
      <formula>OR(L13="○",R13="○",T13="○")</formula>
    </cfRule>
  </conditionalFormatting>
  <conditionalFormatting sqref="S13">
    <cfRule type="expression" dxfId="152" priority="110">
      <formula>OR(L13="○",N13="○",T13="○")</formula>
    </cfRule>
  </conditionalFormatting>
  <conditionalFormatting sqref="U13">
    <cfRule type="expression" dxfId="151" priority="109">
      <formula>OR(L13="○",N13="○",R13="○")</formula>
    </cfRule>
  </conditionalFormatting>
  <conditionalFormatting sqref="V13">
    <cfRule type="expression" priority="105">
      <formula>ROUNDDOWN(V13,2)</formula>
    </cfRule>
    <cfRule type="expression" dxfId="150" priority="106">
      <formula>L13="○"</formula>
    </cfRule>
    <cfRule type="expression" dxfId="149" priority="107">
      <formula>T13="○"</formula>
    </cfRule>
    <cfRule type="expression" dxfId="148" priority="108">
      <formula>W13="○"</formula>
    </cfRule>
  </conditionalFormatting>
  <conditionalFormatting sqref="Z13">
    <cfRule type="expression" dxfId="147" priority="104">
      <formula>OR(L13="○",N13="○",R13="○",AA13="○",AB13="○",AC13="○",AE13="○")</formula>
    </cfRule>
  </conditionalFormatting>
  <conditionalFormatting sqref="AB13">
    <cfRule type="expression" dxfId="146" priority="103">
      <formula>OR(L13="○",N13="○",R13="○",Z13="○",AA13="○",AC13="○",AE13="○")</formula>
    </cfRule>
  </conditionalFormatting>
  <conditionalFormatting sqref="AC13">
    <cfRule type="expression" dxfId="145" priority="102">
      <formula>OR(L13="○",N13="○",R13="○",Z13="○",AA13="○",AB13="○",AE13="○")</formula>
    </cfRule>
  </conditionalFormatting>
  <conditionalFormatting sqref="AE13">
    <cfRule type="expression" dxfId="144" priority="101">
      <formula>OR(L13="○",N13="○",R13="○",Z13="○",AA13="○",AB13="○",AC13="○")</formula>
    </cfRule>
  </conditionalFormatting>
  <conditionalFormatting sqref="AF13">
    <cfRule type="expression" dxfId="143" priority="100">
      <formula>OR(L13="○",N13="○",R13="○",Z13="○",AA13="○",AB13="○",AC13="○")</formula>
    </cfRule>
  </conditionalFormatting>
  <conditionalFormatting sqref="AD13">
    <cfRule type="expression" dxfId="142" priority="99">
      <formula>OR(L13="○",N13="○",R13="○",Z13="○",AA13="○",AB13="○",AE13="○")</formula>
    </cfRule>
  </conditionalFormatting>
  <conditionalFormatting sqref="AG13">
    <cfRule type="expression" dxfId="141" priority="98">
      <formula>OR(L13="○",AH13="○",AI13="○",AJ13="○",AK13="○",AL13="○",AN13="○",AO13="○",AP13="○",AQ13="○",AR13="○",AS13="○",AT13="○",AU13="○",AV13="○",AW13&lt;&gt;"")</formula>
    </cfRule>
  </conditionalFormatting>
  <conditionalFormatting sqref="AH13">
    <cfRule type="expression" dxfId="140" priority="97">
      <formula>OR(L13="○",AG13="○",AI13="○",AJ13="○",AK13="○",AL13="○",AN13="○",AO13="○",AP13="○",AQ13="○",AR13="○",AS13="○",AT13="○",AU13="○",AV13="○",AW13&lt;&gt;"")</formula>
    </cfRule>
  </conditionalFormatting>
  <conditionalFormatting sqref="AI13">
    <cfRule type="expression" dxfId="139" priority="96">
      <formula>OR(L13="○",AG13="○",AH13="○",AJ13="○",AK13="○",AL13="○",AN13="○",AO13="○",AP13="○",AQ13="○",AR13="○",AS13="○",AT13="○",AU13="○",AV13="○",AW13&lt;&gt;"")</formula>
    </cfRule>
  </conditionalFormatting>
  <conditionalFormatting sqref="AJ13">
    <cfRule type="expression" dxfId="138" priority="95">
      <formula>OR(L13="○",AG13="○",AH13="○",AI13="○",AK13="○",AL13="○",AN13="○",AO13="○",AP13="○",AQ13="○",AR13="○",AS13="○",AT13="○",AU13="○",AV13="○",AW13&lt;&gt;"")</formula>
    </cfRule>
  </conditionalFormatting>
  <conditionalFormatting sqref="AK13">
    <cfRule type="expression" dxfId="137" priority="94">
      <formula>OR(L13="○",AG13="○",AH13="○",AI13="○",AJ13="○",AL13="○",AN13="○",AO13="○",AP13="○",AQ13="○",AR13="○",AS13="○",AT13="○",AU13="○",AV13="○",AW13&lt;&gt;"")</formula>
    </cfRule>
  </conditionalFormatting>
  <conditionalFormatting sqref="AL13">
    <cfRule type="expression" dxfId="136" priority="93">
      <formula>OR(L13="○",AG13="○",AH13="○",AI13="○",AJ13="○",AK13="○",AN13="○",AO13="○",AP13="○",AQ13="○",AR13="○",AS13="○",AT13="○",AU13="○",AV13="○",AW13&lt;&gt;"")</formula>
    </cfRule>
  </conditionalFormatting>
  <conditionalFormatting sqref="AN13">
    <cfRule type="expression" dxfId="135" priority="92">
      <formula>OR(L13="○",AG13="○",AH13="○",AI13="○",AJ13="○",AK13="○",AL13="○",AM13="○",AO13="○",AP13="○",AQ13="○",AR13="○",AS13="○",AT13="○",AU13="○",AV13="○",AW13&lt;&gt;"")</formula>
    </cfRule>
  </conditionalFormatting>
  <conditionalFormatting sqref="AO13">
    <cfRule type="expression" dxfId="134" priority="91">
      <formula>OR(L13="○",AG13="○",AH13="○",AI13="○",AJ13="○",AK13="○",AL13="○",AM13="○",AN13="○",AP13="○",AQ13="○",AR13="○",AS13="○",AT13="○",AU13="○",AV13="○",AW13&lt;&gt;"")</formula>
    </cfRule>
  </conditionalFormatting>
  <conditionalFormatting sqref="AP13">
    <cfRule type="expression" dxfId="133" priority="90">
      <formula>OR(L13="○",AG13="○",AH13="○",AI13="○",AJ13="○",AK13="○",AL13="○",AM13="○",AN13="○",AO13="○",AQ13="○",AR13="○",AS13="○",AT13="○",AU13="○",AV13="○",AW13&lt;&gt;"")</formula>
    </cfRule>
  </conditionalFormatting>
  <conditionalFormatting sqref="AQ13">
    <cfRule type="expression" dxfId="132" priority="89">
      <formula>OR(L13="○",AG13="○",AH13="○",AI13="○",AJ13="○",AK13="○",AL13="○",AM13="○",AN13="○",AO13="○",AP13="○",AR13="○",AS13="○",AT13="○",AU13="○",AV13="○",AW13&lt;&gt;"")</formula>
    </cfRule>
  </conditionalFormatting>
  <conditionalFormatting sqref="AR13">
    <cfRule type="expression" dxfId="131" priority="88">
      <formula>OR(L13="○",AG13="○",AH13="○",AI13="○",AJ13="○",AK13="○",AL13="○",AM13="○",AN13="○",AO13="○",AP13="○",AQ13="○",AS13="○",AT13="○",AU13="○",AV13="○",AW13&lt;&gt;"")</formula>
    </cfRule>
  </conditionalFormatting>
  <conditionalFormatting sqref="AS13">
    <cfRule type="expression" dxfId="130" priority="87">
      <formula>OR(L13="○",AG13="○",AH13="○",AI13="○",AJ13="○",AK13="○",AL13="○",AM13="○",AN13="○",AO13="○",AP13="○",AQ13="○",AR13="○",AT13="○",AU13="○",AV13="○",AW13&lt;&gt;"")</formula>
    </cfRule>
  </conditionalFormatting>
  <conditionalFormatting sqref="AT13">
    <cfRule type="expression" dxfId="129" priority="86">
      <formula>OR(L13="○",AG13="○",AH13="○",AI13="○",AJ13="○",AK13="○",AL13="○",AM13="○",AN13="○",AO13="○",AP13="○",AQ13="○",AR13="○",AS13="○",AU13="○",AV13="○",AW13&lt;&gt;"")</formula>
    </cfRule>
  </conditionalFormatting>
  <conditionalFormatting sqref="AU13">
    <cfRule type="expression" dxfId="128" priority="85">
      <formula>OR(L13="○",AG13="○",AH13="○",AI13="○",AJ13="○",AK13="○",AL13="○",AM13="○",AN13="○",AO13="○",AP13="○",AQ13="○",AR13="○",AS13="○",AT13="○",AV13="○",AW13&lt;&gt;"")</formula>
    </cfRule>
  </conditionalFormatting>
  <conditionalFormatting sqref="AV13">
    <cfRule type="expression" dxfId="127" priority="84">
      <formula>OR(L13="○",AG13="○",AH13="○",AI13="○",AJ13="○",AK13="○",AL13="○",AM13="○",AN13="○",AO13="○",AP13="○",AQ13="○",AR13="○",AS13="○",AT13="○",AU13="○",AW13&lt;&gt;"")</formula>
    </cfRule>
  </conditionalFormatting>
  <conditionalFormatting sqref="AW13">
    <cfRule type="expression" dxfId="126" priority="83">
      <formula>OR(L13="○",AG13="○",AH13="○",AI13="○",AJ13="○",AK13="○",AL13="○",AM13="○",AN13="○",AO13="○",AP13="○",AQ13="○",AR13="○",AS13="○",AT13="○",AU13="○",AV13="○")</formula>
    </cfRule>
  </conditionalFormatting>
  <conditionalFormatting sqref="AA13">
    <cfRule type="expression" dxfId="125" priority="82">
      <formula>OR(L13="○",N13="○",R13="○",Z13="○",AB13="○",AC13="○",AE13="○")</formula>
    </cfRule>
  </conditionalFormatting>
  <conditionalFormatting sqref="J13">
    <cfRule type="expression" dxfId="124" priority="81">
      <formula>OR(K13="○")</formula>
    </cfRule>
  </conditionalFormatting>
  <conditionalFormatting sqref="I13">
    <cfRule type="expression" dxfId="123" priority="80">
      <formula>OR(K13="○")</formula>
    </cfRule>
  </conditionalFormatting>
  <conditionalFormatting sqref="H13">
    <cfRule type="expression" dxfId="122" priority="79">
      <formula>OR(K13="○")</formula>
    </cfRule>
  </conditionalFormatting>
  <conditionalFormatting sqref="K13">
    <cfRule type="expression" dxfId="121" priority="78">
      <formula>OR(H13="○",I13="○",J13="○")</formula>
    </cfRule>
  </conditionalFormatting>
  <conditionalFormatting sqref="Q13">
    <cfRule type="expression" dxfId="120" priority="117">
      <formula>OR(L13="○",R13="○",T13="○")</formula>
    </cfRule>
    <cfRule type="expression" dxfId="119" priority="118">
      <formula>#REF!&lt;&gt;""</formula>
    </cfRule>
  </conditionalFormatting>
  <conditionalFormatting sqref="W13">
    <cfRule type="expression" dxfId="118" priority="119">
      <formula>OR(#REF!="○",#REF!="○",#REF!&lt;&gt;"")</formula>
    </cfRule>
  </conditionalFormatting>
  <conditionalFormatting sqref="AM13">
    <cfRule type="expression" dxfId="117" priority="77">
      <formula>OR(L13="○",AN13="○",AO13="○",AP13="○",AQ13="○",AR13="○",AS13="○",AT13="○",AU13="○",AV13="○",AW13&lt;&gt;"")</formula>
    </cfRule>
  </conditionalFormatting>
  <conditionalFormatting sqref="AX13">
    <cfRule type="expression" dxfId="116" priority="76">
      <formula>OR(L13="○",AG13="○",AH13="○",AI13="○",AJ13="○",AK13="○",AL13="○",AN13="○",AO13="○",AT13="○",AU13="○",AV13="○",AY13="○",AZ13="○",BA13="○",BB13="○",BC13="○")</formula>
    </cfRule>
  </conditionalFormatting>
  <conditionalFormatting sqref="AY13">
    <cfRule type="expression" dxfId="115" priority="75">
      <formula>OR(L13="○",AG13="○",AH13="○",AI13="○",AJ13="○",AK13="○",AL13="○",AN13="○",AO13="○",AT13="○",AU13="○",AV13="○",AX13="○",AZ13="○",BA13="○",BB13="○",BC13="○")</formula>
    </cfRule>
  </conditionalFormatting>
  <conditionalFormatting sqref="AZ13">
    <cfRule type="expression" dxfId="114" priority="74">
      <formula>OR(L13="○",AG13="○",AH13="○",AI13="○",AJ13="○",AK13="○",AL13="○",AN13="○",AO13="○",AT13="○",AU13="○",AV13="○",AX13="○",AY13="○",BA13="○",BB13="○",BC13="○")</formula>
    </cfRule>
  </conditionalFormatting>
  <conditionalFormatting sqref="BA13">
    <cfRule type="expression" dxfId="113" priority="73">
      <formula>OR(L13="○",AG13="○",AH13="○",AI13="○",AJ13="○",AK13="○",AL13="○",AN13="○",AO13="○",AT13="○",AU13="○",AV13="○",AX13="○",AY13="○",AZ13="○",BB13="○",BC13="○")</formula>
    </cfRule>
  </conditionalFormatting>
  <conditionalFormatting sqref="BB13">
    <cfRule type="expression" dxfId="112" priority="72">
      <formula>OR(L13="○",AG13="○",AH13="○",AI13="○",AJ13="○",AK13="○",AL13="○",AN13="○",AO13="○",AT13="○",AU13="○",AV13="○",AX13="○",AY13="○",AZ13="○",BA13="○",BC13="○")</formula>
    </cfRule>
  </conditionalFormatting>
  <conditionalFormatting sqref="AO16">
    <cfRule type="expression" dxfId="111" priority="70">
      <formula>AO16&lt;&gt;""</formula>
    </cfRule>
  </conditionalFormatting>
  <conditionalFormatting sqref="Y8:Y12">
    <cfRule type="expression" priority="69">
      <formula>IF(OR(V8&lt;0.3,V8=""),"","○")</formula>
    </cfRule>
  </conditionalFormatting>
  <conditionalFormatting sqref="P8:P12">
    <cfRule type="expression" dxfId="110" priority="65">
      <formula>OR(L8="○",Q8="○",R8="○",T8="○")</formula>
    </cfRule>
  </conditionalFormatting>
  <conditionalFormatting sqref="T8:T12">
    <cfRule type="expression" dxfId="109" priority="64">
      <formula>OR(L8="○",N8="○",R8="○")</formula>
    </cfRule>
  </conditionalFormatting>
  <conditionalFormatting sqref="R8:R12">
    <cfRule type="expression" dxfId="108" priority="63">
      <formula>OR(L8="○",N8="○",T8="○")</formula>
    </cfRule>
  </conditionalFormatting>
  <conditionalFormatting sqref="N8:N12">
    <cfRule type="expression" dxfId="107" priority="62">
      <formula>OR(L8="○",R8="○",T8="○")</formula>
    </cfRule>
  </conditionalFormatting>
  <conditionalFormatting sqref="L8:L13">
    <cfRule type="expression" dxfId="106" priority="61">
      <formula>OR(N8="○",R8="○",T8="○")</formula>
    </cfRule>
  </conditionalFormatting>
  <conditionalFormatting sqref="O8:O12">
    <cfRule type="expression" dxfId="105" priority="60">
      <formula>OR(L8="○",R8="○",T8="○")</formula>
    </cfRule>
  </conditionalFormatting>
  <conditionalFormatting sqref="S8:S12">
    <cfRule type="expression" dxfId="104" priority="59">
      <formula>OR(L8="○",N8="○",T8="○")</formula>
    </cfRule>
  </conditionalFormatting>
  <conditionalFormatting sqref="U8:U12">
    <cfRule type="expression" dxfId="103" priority="58">
      <formula>OR(L8="○",N8="○",R8="○")</formula>
    </cfRule>
  </conditionalFormatting>
  <conditionalFormatting sqref="V8:V12">
    <cfRule type="expression" priority="54">
      <formula>ROUNDDOWN(V8,2)</formula>
    </cfRule>
    <cfRule type="expression" dxfId="102" priority="55">
      <formula>L8="○"</formula>
    </cfRule>
    <cfRule type="expression" dxfId="101" priority="56">
      <formula>T8="○"</formula>
    </cfRule>
    <cfRule type="expression" dxfId="100" priority="57">
      <formula>W8="○"</formula>
    </cfRule>
  </conditionalFormatting>
  <conditionalFormatting sqref="Z8:Z12">
    <cfRule type="expression" dxfId="99" priority="53">
      <formula>OR(L8="○",N8="○",R8="○",AA8="○",AB8="○",AC8="○",AE8="○")</formula>
    </cfRule>
  </conditionalFormatting>
  <conditionalFormatting sqref="AB8:AB12">
    <cfRule type="expression" dxfId="98" priority="52">
      <formula>OR(L8="○",N8="○",R8="○",Z8="○",AA8="○",AC8="○",AE8="○")</formula>
    </cfRule>
  </conditionalFormatting>
  <conditionalFormatting sqref="AC8:AC12">
    <cfRule type="expression" dxfId="97" priority="51">
      <formula>OR(L8="○",N8="○",R8="○",Z8="○",AA8="○",AB8="○",AE8="○")</formula>
    </cfRule>
  </conditionalFormatting>
  <conditionalFormatting sqref="AE8:AE12">
    <cfRule type="expression" dxfId="96" priority="50">
      <formula>OR(L8="○",N8="○",R8="○",Z8="○",AA8="○",AB8="○",AC8="○")</formula>
    </cfRule>
  </conditionalFormatting>
  <conditionalFormatting sqref="AF8:AF12">
    <cfRule type="expression" dxfId="95" priority="49">
      <formula>OR(L8="○",N8="○",R8="○",Z8="○",AA8="○",AB8="○",AC8="○")</formula>
    </cfRule>
  </conditionalFormatting>
  <conditionalFormatting sqref="AD8:AD12">
    <cfRule type="expression" dxfId="94" priority="48">
      <formula>OR(L8="○",N8="○",R8="○",Z8="○",AA8="○",AB8="○",AE8="○")</formula>
    </cfRule>
  </conditionalFormatting>
  <conditionalFormatting sqref="AG8:AG12">
    <cfRule type="expression" dxfId="93" priority="47">
      <formula>OR(L8="○",AH8="○",AI8="○",AJ8="○",AK8="○",AL8="○",AN8="○",AO8="○",AP8="○",AQ8="○",AR8="○",AS8="○",AT8="○",AU8="○",AV8="○",AW8&lt;&gt;"")</formula>
    </cfRule>
  </conditionalFormatting>
  <conditionalFormatting sqref="AH8:AH12">
    <cfRule type="expression" dxfId="92" priority="46">
      <formula>OR(L8="○",AG8="○",AI8="○",AJ8="○",AK8="○",AL8="○",AN8="○",AO8="○",AP8="○",AQ8="○",AR8="○",AS8="○",AT8="○",AU8="○",AV8="○",AW8&lt;&gt;"")</formula>
    </cfRule>
  </conditionalFormatting>
  <conditionalFormatting sqref="AI8:AI12">
    <cfRule type="expression" dxfId="91" priority="45">
      <formula>OR(L8="○",AG8="○",AH8="○",AJ8="○",AK8="○",AL8="○",AN8="○",AO8="○",AP8="○",AQ8="○",AR8="○",AS8="○",AT8="○",AU8="○",AV8="○",AW8&lt;&gt;"")</formula>
    </cfRule>
  </conditionalFormatting>
  <conditionalFormatting sqref="AJ8:AJ12">
    <cfRule type="expression" dxfId="90" priority="44">
      <formula>OR(L8="○",AG8="○",AH8="○",AI8="○",AK8="○",AL8="○",AN8="○",AO8="○",AP8="○",AQ8="○",AR8="○",AS8="○",AT8="○",AU8="○",AV8="○",AW8&lt;&gt;"")</formula>
    </cfRule>
  </conditionalFormatting>
  <conditionalFormatting sqref="AK8:AK12">
    <cfRule type="expression" dxfId="89" priority="43">
      <formula>OR(L8="○",AG8="○",AH8="○",AI8="○",AJ8="○",AL8="○",AN8="○",AO8="○",AP8="○",AQ8="○",AR8="○",AS8="○",AT8="○",AU8="○",AV8="○",AW8&lt;&gt;"")</formula>
    </cfRule>
  </conditionalFormatting>
  <conditionalFormatting sqref="AL8:AL12">
    <cfRule type="expression" dxfId="88" priority="42">
      <formula>OR(L8="○",AG8="○",AH8="○",AI8="○",AJ8="○",AK8="○",AN8="○",AO8="○",AP8="○",AQ8="○",AR8="○",AS8="○",AT8="○",AU8="○",AV8="○",AW8&lt;&gt;"")</formula>
    </cfRule>
  </conditionalFormatting>
  <conditionalFormatting sqref="AN8:AN12">
    <cfRule type="expression" dxfId="87" priority="41">
      <formula>OR(L8="○",AG8="○",AH8="○",AI8="○",AJ8="○",AK8="○",AL8="○",AM8="○",AO8="○",AP8="○",AQ8="○",AR8="○",AS8="○",AT8="○",AU8="○",AV8="○",AW8&lt;&gt;"")</formula>
    </cfRule>
  </conditionalFormatting>
  <conditionalFormatting sqref="AO8:AO12">
    <cfRule type="expression" dxfId="86" priority="40">
      <formula>OR(L8="○",AG8="○",AH8="○",AI8="○",AJ8="○",AK8="○",AL8="○",AM8="○",AN8="○",AP8="○",AQ8="○",AR8="○",AS8="○",AT8="○",AU8="○",AV8="○",AW8&lt;&gt;"")</formula>
    </cfRule>
  </conditionalFormatting>
  <conditionalFormatting sqref="AP8:AP12">
    <cfRule type="expression" dxfId="85" priority="39">
      <formula>OR(L8="○",AG8="○",AH8="○",AI8="○",AJ8="○",AK8="○",AL8="○",AM8="○",AN8="○",AO8="○",AQ8="○",AR8="○",AS8="○",AT8="○",AU8="○",AV8="○",AW8&lt;&gt;"")</formula>
    </cfRule>
  </conditionalFormatting>
  <conditionalFormatting sqref="AQ8:AQ12">
    <cfRule type="expression" dxfId="84" priority="38">
      <formula>OR(L8="○",AG8="○",AH8="○",AI8="○",AJ8="○",AK8="○",AL8="○",AM8="○",AN8="○",AO8="○",AP8="○",AR8="○",AS8="○",AT8="○",AU8="○",AV8="○",AW8&lt;&gt;"")</formula>
    </cfRule>
  </conditionalFormatting>
  <conditionalFormatting sqref="AR8:AR12">
    <cfRule type="expression" dxfId="83" priority="37">
      <formula>OR(L8="○",AG8="○",AH8="○",AI8="○",AJ8="○",AK8="○",AL8="○",AM8="○",AN8="○",AO8="○",AP8="○",AQ8="○",AS8="○",AT8="○",AU8="○",AV8="○",AW8&lt;&gt;"")</formula>
    </cfRule>
  </conditionalFormatting>
  <conditionalFormatting sqref="AS8:AS12">
    <cfRule type="expression" dxfId="82" priority="36">
      <formula>OR(L8="○",AG8="○",AH8="○",AI8="○",AJ8="○",AK8="○",AL8="○",AM8="○",AN8="○",AO8="○",AP8="○",AQ8="○",AR8="○",AT8="○",AU8="○",AV8="○",AW8&lt;&gt;"")</formula>
    </cfRule>
  </conditionalFormatting>
  <conditionalFormatting sqref="AT8:AT12">
    <cfRule type="expression" dxfId="81" priority="35">
      <formula>OR(L8="○",AG8="○",AH8="○",AI8="○",AJ8="○",AK8="○",AL8="○",AM8="○",AN8="○",AO8="○",AP8="○",AQ8="○",AR8="○",AS8="○",AU8="○",AV8="○",AW8&lt;&gt;"")</formula>
    </cfRule>
  </conditionalFormatting>
  <conditionalFormatting sqref="AU8:AU12">
    <cfRule type="expression" dxfId="80" priority="34">
      <formula>OR(L8="○",AG8="○",AH8="○",AI8="○",AJ8="○",AK8="○",AL8="○",AM8="○",AN8="○",AO8="○",AP8="○",AQ8="○",AR8="○",AS8="○",AT8="○",AV8="○",AW8&lt;&gt;"")</formula>
    </cfRule>
  </conditionalFormatting>
  <conditionalFormatting sqref="AV8:AV12">
    <cfRule type="expression" dxfId="79" priority="33">
      <formula>OR(L8="○",AG8="○",AH8="○",AI8="○",AJ8="○",AK8="○",AL8="○",AM8="○",AN8="○",AO8="○",AP8="○",AQ8="○",AR8="○",AS8="○",AT8="○",AU8="○",AW8&lt;&gt;"")</formula>
    </cfRule>
  </conditionalFormatting>
  <conditionalFormatting sqref="AW8:AW12">
    <cfRule type="expression" dxfId="78" priority="32">
      <formula>OR(L8="○",AG8="○",AH8="○",AI8="○",AJ8="○",AK8="○",AL8="○",AM8="○",AN8="○",AO8="○",AP8="○",AQ8="○",AR8="○",AS8="○",AT8="○",AU8="○",AV8="○")</formula>
    </cfRule>
  </conditionalFormatting>
  <conditionalFormatting sqref="AA8:AA12">
    <cfRule type="expression" dxfId="77" priority="31">
      <formula>OR(L8="○",N8="○",R8="○",Z8="○",AB8="○",AC8="○",AE8="○")</formula>
    </cfRule>
  </conditionalFormatting>
  <conditionalFormatting sqref="J8:J12">
    <cfRule type="expression" dxfId="76" priority="30">
      <formula>OR(K8="○")</formula>
    </cfRule>
  </conditionalFormatting>
  <conditionalFormatting sqref="I8:I12">
    <cfRule type="expression" dxfId="75" priority="29">
      <formula>OR(K8="○")</formula>
    </cfRule>
  </conditionalFormatting>
  <conditionalFormatting sqref="H8:H12">
    <cfRule type="expression" dxfId="74" priority="28">
      <formula>OR(K8="○")</formula>
    </cfRule>
  </conditionalFormatting>
  <conditionalFormatting sqref="K8:K12">
    <cfRule type="expression" dxfId="73" priority="27">
      <formula>OR(H8="○",I8="○",J8="○")</formula>
    </cfRule>
  </conditionalFormatting>
  <conditionalFormatting sqref="Q8:Q12">
    <cfRule type="expression" dxfId="72" priority="66">
      <formula>OR(L8="○",R8="○",T8="○")</formula>
    </cfRule>
    <cfRule type="expression" dxfId="71" priority="67">
      <formula>#REF!&lt;&gt;""</formula>
    </cfRule>
  </conditionalFormatting>
  <conditionalFormatting sqref="W8:W12">
    <cfRule type="expression" dxfId="70" priority="68">
      <formula>OR(#REF!="○",#REF!="○",#REF!&lt;&gt;"")</formula>
    </cfRule>
  </conditionalFormatting>
  <conditionalFormatting sqref="AM8:AM12">
    <cfRule type="expression" dxfId="69" priority="26">
      <formula>OR(L8="○",AN8="○",AO8="○",AP8="○",AQ8="○",AR8="○",AS8="○",AT8="○",AU8="○",AV8="○",AW8&lt;&gt;"")</formula>
    </cfRule>
  </conditionalFormatting>
  <conditionalFormatting sqref="AX8:AX12">
    <cfRule type="expression" dxfId="68" priority="25">
      <formula>OR(L8="○",AG8="○",AH8="○",AI8="○",AJ8="○",AK8="○",AL8="○",AN8="○",AO8="○",AT8="○",AU8="○",AV8="○",AY8="○",AZ8="○",BA8="○",BB8="○",BC8="○")</formula>
    </cfRule>
  </conditionalFormatting>
  <conditionalFormatting sqref="AY8:AY12">
    <cfRule type="expression" dxfId="67" priority="24">
      <formula>OR(L8="○",AG8="○",AH8="○",AI8="○",AJ8="○",AK8="○",AL8="○",AN8="○",AO8="○",AT8="○",AU8="○",AV8="○",AX8="○",AZ8="○",BA8="○",BB8="○",BC8="○")</formula>
    </cfRule>
  </conditionalFormatting>
  <conditionalFormatting sqref="AZ8:AZ12">
    <cfRule type="expression" dxfId="66" priority="23">
      <formula>OR(L8="○",AG8="○",AH8="○",AI8="○",AJ8="○",AK8="○",AL8="○",AN8="○",AO8="○",AT8="○",AU8="○",AV8="○",AX8="○",AY8="○",BA8="○",BB8="○",BC8="○")</formula>
    </cfRule>
  </conditionalFormatting>
  <conditionalFormatting sqref="BA8:BA12">
    <cfRule type="expression" dxfId="65" priority="22">
      <formula>OR(L8="○",AG8="○",AH8="○",AI8="○",AJ8="○",AK8="○",AL8="○",AN8="○",AO8="○",AT8="○",AU8="○",AV8="○",AX8="○",AY8="○",AZ8="○",BB8="○",BC8="○")</formula>
    </cfRule>
  </conditionalFormatting>
  <conditionalFormatting sqref="BB8:BB12">
    <cfRule type="expression" dxfId="64" priority="21">
      <formula>OR(L8="○",AG8="○",AH8="○",AI8="○",AJ8="○",AK8="○",AL8="○",AN8="○",AO8="○",AT8="○",AU8="○",AV8="○",AX8="○",AY8="○",AZ8="○",BA8="○",BC8="○")</formula>
    </cfRule>
  </conditionalFormatting>
  <conditionalFormatting sqref="BF8:BF13">
    <cfRule type="expression" dxfId="63" priority="8">
      <formula>BE8=""</formula>
    </cfRule>
  </conditionalFormatting>
  <conditionalFormatting sqref="BG8:BG13">
    <cfRule type="expression" dxfId="62" priority="7">
      <formula>BE8=""</formula>
    </cfRule>
  </conditionalFormatting>
  <conditionalFormatting sqref="BH8:BH13">
    <cfRule type="expression" dxfId="61" priority="6">
      <formula>BE8=""</formula>
    </cfRule>
  </conditionalFormatting>
  <conditionalFormatting sqref="BI8:BI13">
    <cfRule type="expression" dxfId="60" priority="5">
      <formula>BE8=""</formula>
    </cfRule>
  </conditionalFormatting>
  <conditionalFormatting sqref="BJ8:BJ13">
    <cfRule type="expression" dxfId="59" priority="4">
      <formula>BE8=""</formula>
    </cfRule>
  </conditionalFormatting>
  <conditionalFormatting sqref="BK8:BK13">
    <cfRule type="expression" dxfId="58" priority="3">
      <formula>BE8=""</formula>
    </cfRule>
  </conditionalFormatting>
  <conditionalFormatting sqref="BC8:BC13">
    <cfRule type="expression" dxfId="57" priority="2">
      <formula>OR(L8="○",AG8="○",AH8="○",AI8="○",AJ8="○",AK8="○",AL8="○",AN8="○",AO8="○",AT8="○",AU8="○",AV8="○",AX8="○",AY8="○",AZ8="○",BA8="○",BC8="○")</formula>
    </cfRule>
  </conditionalFormatting>
  <conditionalFormatting sqref="M8:M13">
    <cfRule type="expression" dxfId="56" priority="1">
      <formula>OR(N8="○",R8="○",T8="○")</formula>
    </cfRule>
  </conditionalFormatting>
  <dataValidations count="11">
    <dataValidation type="list" allowBlank="1" showInputMessage="1" showErrorMessage="1" error="リストから耐震工事終了(予定)年度を選択して下さい。" sqref="AM8:AM13" xr:uid="{00000000-0002-0000-0000-000000000000}">
      <formula1>"令和5年度,令和6年度,令和7年度,令和8年度,令和9年度以降"</formula1>
    </dataValidation>
    <dataValidation type="list" allowBlank="1" showInputMessage="1" showErrorMessage="1" error="リストから○印のみ選択できます。" sqref="AG8:AL13 AE8:AE13 Z8:AC13 H8:N13 T8:T13 Q8:R13 AN8:AV13 BF8:BK8" xr:uid="{00000000-0002-0000-0000-000001000000}">
      <formula1>"○"</formula1>
    </dataValidation>
    <dataValidation type="list" allowBlank="1" showInputMessage="1" showErrorMessage="1" error="リストから選択して下さい。" sqref="C8:C13" xr:uid="{00000000-0002-0000-0000-000002000000}">
      <formula1>"国立(独立行政法人・国立大学法人を含む),公立(地方独立行政法人を含む),公的(日赤、済生会、厚生連、北社協),民間その他"</formula1>
    </dataValidation>
    <dataValidation type="custom" allowBlank="1" showInputMessage="1" showErrorMessage="1" error="数字を記入してください。建物の延床面積が不明の場合、Ｐ列に○を表示してください。" sqref="P8:P13" xr:uid="{00000000-0002-0000-0000-000003000000}">
      <formula1>ISNUMBER(P8)</formula1>
    </dataValidation>
    <dataValidation type="custom" allowBlank="1" showInputMessage="1" showErrorMessage="1" error="数字のみ入力できます。_x000a_" sqref="S8:S13" xr:uid="{00000000-0002-0000-0000-000004000000}">
      <formula1>ISNUMBER(S8)</formula1>
    </dataValidation>
    <dataValidation type="custom" allowBlank="1" showInputMessage="1" showErrorMessage="1" error="数字のみ記入できます。" sqref="U8:U13" xr:uid="{00000000-0002-0000-0000-000005000000}">
      <formula1>ISNUMBER(U8)</formula1>
    </dataValidation>
    <dataValidation allowBlank="1" showInputMessage="1" showErrorMessage="1" error="○のみ入力できます。" sqref="X8:X13" xr:uid="{00000000-0002-0000-0000-000006000000}"/>
    <dataValidation type="list" allowBlank="1" showInputMessage="1" showErrorMessage="1" error="リストから○のみ選択できます。" sqref="W8:W13" xr:uid="{00000000-0002-0000-0000-000007000000}">
      <formula1>"○"</formula1>
    </dataValidation>
    <dataValidation type="custom" allowBlank="1" showInputMessage="1" showErrorMessage="1" error="数字のみ記入できます。Is値がいくつか不明の場合はＶ列へ○を表示してください。" sqref="V8:V13" xr:uid="{00000000-0002-0000-0000-000008000000}">
      <formula1>ISNUMBER(V8)</formula1>
    </dataValidation>
    <dataValidation type="whole" allowBlank="1" showInputMessage="1" showErrorMessage="1" error="医療法の許可病床数を数字で記入してください。" sqref="G8:G13" xr:uid="{00000000-0002-0000-0000-000009000000}">
      <formula1>1</formula1>
      <formula2>1700</formula2>
    </dataValidation>
    <dataValidation type="list" allowBlank="1" showInputMessage="1" showErrorMessage="1" sqref="BF9:BK13 BE8:BE13 AX8:BC13" xr:uid="{00000000-0002-0000-0000-00000A000000}">
      <formula1>"○"</formula1>
    </dataValidation>
  </dataValidations>
  <printOptions horizontalCentered="1"/>
  <pageMargins left="0.19685039370078741" right="0.19685039370078741" top="0.39370078740157483" bottom="0.19685039370078741" header="0.51181102362204722" footer="0.51181102362204722"/>
  <pageSetup paperSize="8" scale="30" orientation="landscape" cellComments="asDisplayed"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T36"/>
  <sheetViews>
    <sheetView tabSelected="1" view="pageBreakPreview" zoomScale="90" zoomScaleNormal="100" zoomScaleSheetLayoutView="90" workbookViewId="0">
      <pane xSplit="11" ySplit="7" topLeftCell="L8" activePane="bottomRight" state="frozen"/>
      <selection pane="topRight" activeCell="H1" sqref="H1"/>
      <selection pane="bottomLeft" activeCell="A6" sqref="A6"/>
      <selection pane="bottomRight" activeCell="C8" sqref="C8"/>
    </sheetView>
  </sheetViews>
  <sheetFormatPr defaultRowHeight="12"/>
  <cols>
    <col min="1" max="1" width="5.5" style="2" customWidth="1"/>
    <col min="2" max="2" width="8.125" style="2" customWidth="1"/>
    <col min="3" max="3" width="15.5" style="2" customWidth="1"/>
    <col min="4" max="4" width="30.625" style="2" customWidth="1"/>
    <col min="5" max="5" width="15.625" style="2" customWidth="1"/>
    <col min="6" max="6" width="20.875" style="2" customWidth="1"/>
    <col min="7" max="7" width="5.625" style="2" customWidth="1"/>
    <col min="8" max="11" width="3.625" style="2" customWidth="1"/>
    <col min="12" max="14" width="8.625" style="4" customWidth="1"/>
    <col min="15" max="17" width="15.625" style="4" customWidth="1"/>
    <col min="18" max="18" width="8.625" style="4" customWidth="1"/>
    <col min="19" max="19" width="15.625" style="4" customWidth="1"/>
    <col min="20" max="20" width="8.625" style="4" customWidth="1"/>
    <col min="21" max="25" width="15.625" style="4" customWidth="1"/>
    <col min="26" max="29" width="10.625" style="4" customWidth="1"/>
    <col min="30" max="30" width="20.625" style="4" customWidth="1"/>
    <col min="31" max="31" width="8.625" style="4" customWidth="1"/>
    <col min="32" max="32" width="20.625" style="4" customWidth="1"/>
    <col min="33" max="38" width="10.625" style="4" customWidth="1"/>
    <col min="39" max="39" width="15.625" style="4" customWidth="1"/>
    <col min="40" max="45" width="8.625" style="4" customWidth="1"/>
    <col min="46" max="46" width="13.25" style="4" customWidth="1"/>
    <col min="47" max="48" width="8.625" style="4" customWidth="1"/>
    <col min="49" max="49" width="14.25" style="4" customWidth="1"/>
    <col min="50" max="55" width="8.625" style="4" customWidth="1"/>
    <col min="56" max="56" width="5" style="4" customWidth="1"/>
    <col min="57" max="57" width="11.5" style="4" customWidth="1"/>
    <col min="58" max="63" width="8.625" style="4" customWidth="1"/>
    <col min="64" max="64" width="3.125" style="2" customWidth="1"/>
    <col min="65" max="16384" width="9" style="2"/>
  </cols>
  <sheetData>
    <row r="1" spans="1:72" s="10" customFormat="1" ht="24.75" customHeight="1">
      <c r="A1" s="225" t="s">
        <v>100</v>
      </c>
      <c r="B1" s="225"/>
      <c r="C1" s="225"/>
      <c r="D1" s="225"/>
      <c r="E1" s="225"/>
      <c r="F1" s="225"/>
      <c r="G1" s="225"/>
      <c r="H1" s="225"/>
      <c r="I1" s="225"/>
      <c r="J1" s="225"/>
      <c r="K1" s="225"/>
      <c r="L1" s="225"/>
      <c r="M1" s="225"/>
      <c r="N1" s="225"/>
      <c r="O1" s="225"/>
      <c r="P1" s="225"/>
      <c r="Q1" s="225"/>
      <c r="R1" s="225"/>
      <c r="S1" s="225"/>
      <c r="T1" s="225"/>
      <c r="U1" s="225"/>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row>
    <row r="2" spans="1:72" ht="33.75" customHeight="1" thickBot="1">
      <c r="H2" s="3"/>
    </row>
    <row r="3" spans="1:72" s="5" customFormat="1" ht="87.75" customHeight="1">
      <c r="A3" s="226" t="s">
        <v>3</v>
      </c>
      <c r="B3" s="228" t="s">
        <v>0</v>
      </c>
      <c r="C3" s="228" t="s">
        <v>10</v>
      </c>
      <c r="D3" s="230" t="s">
        <v>41</v>
      </c>
      <c r="E3" s="230" t="s">
        <v>53</v>
      </c>
      <c r="F3" s="230" t="s">
        <v>12</v>
      </c>
      <c r="G3" s="232" t="s">
        <v>14</v>
      </c>
      <c r="H3" s="235" t="s">
        <v>15</v>
      </c>
      <c r="I3" s="236"/>
      <c r="J3" s="236"/>
      <c r="K3" s="237"/>
      <c r="L3" s="238" t="s">
        <v>101</v>
      </c>
      <c r="M3" s="239"/>
      <c r="N3" s="239"/>
      <c r="O3" s="239"/>
      <c r="P3" s="239"/>
      <c r="Q3" s="239"/>
      <c r="R3" s="239"/>
      <c r="S3" s="239"/>
      <c r="T3" s="239"/>
      <c r="U3" s="240"/>
      <c r="V3" s="270" t="s">
        <v>50</v>
      </c>
      <c r="W3" s="271"/>
      <c r="X3" s="271"/>
      <c r="Y3" s="272"/>
      <c r="Z3" s="270" t="s">
        <v>51</v>
      </c>
      <c r="AA3" s="271"/>
      <c r="AB3" s="271"/>
      <c r="AC3" s="271"/>
      <c r="AD3" s="271"/>
      <c r="AE3" s="271"/>
      <c r="AF3" s="272"/>
      <c r="AG3" s="270" t="s">
        <v>52</v>
      </c>
      <c r="AH3" s="271"/>
      <c r="AI3" s="271"/>
      <c r="AJ3" s="271"/>
      <c r="AK3" s="271"/>
      <c r="AL3" s="271"/>
      <c r="AM3" s="271"/>
      <c r="AN3" s="271"/>
      <c r="AO3" s="271"/>
      <c r="AP3" s="271"/>
      <c r="AQ3" s="271"/>
      <c r="AR3" s="271"/>
      <c r="AS3" s="271"/>
      <c r="AT3" s="271"/>
      <c r="AU3" s="271"/>
      <c r="AV3" s="271"/>
      <c r="AW3" s="271"/>
      <c r="AX3" s="292" t="s">
        <v>65</v>
      </c>
      <c r="AY3" s="292"/>
      <c r="AZ3" s="292"/>
      <c r="BA3" s="292"/>
      <c r="BB3" s="292"/>
      <c r="BC3" s="293"/>
      <c r="BD3" s="195"/>
      <c r="BE3" s="314" t="s">
        <v>94</v>
      </c>
      <c r="BF3" s="199"/>
      <c r="BG3" s="199"/>
      <c r="BH3" s="199"/>
      <c r="BI3" s="199"/>
      <c r="BJ3" s="199"/>
      <c r="BK3" s="200"/>
    </row>
    <row r="4" spans="1:72" s="5" customFormat="1" ht="38.25" customHeight="1">
      <c r="A4" s="227"/>
      <c r="B4" s="229"/>
      <c r="C4" s="229"/>
      <c r="D4" s="231"/>
      <c r="E4" s="231"/>
      <c r="F4" s="231"/>
      <c r="G4" s="233"/>
      <c r="H4" s="244" t="s">
        <v>1</v>
      </c>
      <c r="I4" s="244" t="s">
        <v>2</v>
      </c>
      <c r="J4" s="244" t="s">
        <v>4</v>
      </c>
      <c r="K4" s="289" t="s">
        <v>16</v>
      </c>
      <c r="L4" s="241"/>
      <c r="M4" s="242"/>
      <c r="N4" s="242"/>
      <c r="O4" s="242"/>
      <c r="P4" s="242"/>
      <c r="Q4" s="242"/>
      <c r="R4" s="242"/>
      <c r="S4" s="242"/>
      <c r="T4" s="242"/>
      <c r="U4" s="243"/>
      <c r="V4" s="273"/>
      <c r="W4" s="274"/>
      <c r="X4" s="274"/>
      <c r="Y4" s="275"/>
      <c r="Z4" s="273"/>
      <c r="AA4" s="274"/>
      <c r="AB4" s="274"/>
      <c r="AC4" s="274"/>
      <c r="AD4" s="274"/>
      <c r="AE4" s="274"/>
      <c r="AF4" s="275"/>
      <c r="AG4" s="273"/>
      <c r="AH4" s="274"/>
      <c r="AI4" s="274"/>
      <c r="AJ4" s="274"/>
      <c r="AK4" s="274"/>
      <c r="AL4" s="274"/>
      <c r="AM4" s="274"/>
      <c r="AN4" s="274"/>
      <c r="AO4" s="274"/>
      <c r="AP4" s="274"/>
      <c r="AQ4" s="274"/>
      <c r="AR4" s="274"/>
      <c r="AS4" s="274"/>
      <c r="AT4" s="274"/>
      <c r="AU4" s="274"/>
      <c r="AV4" s="274"/>
      <c r="AW4" s="274"/>
      <c r="AX4" s="295"/>
      <c r="AY4" s="295"/>
      <c r="AZ4" s="295"/>
      <c r="BA4" s="295"/>
      <c r="BB4" s="295"/>
      <c r="BC4" s="296"/>
      <c r="BD4" s="195"/>
      <c r="BE4" s="315"/>
      <c r="BF4" s="201"/>
      <c r="BG4" s="201"/>
      <c r="BH4" s="201"/>
      <c r="BI4" s="201"/>
      <c r="BJ4" s="201"/>
      <c r="BK4" s="202"/>
    </row>
    <row r="5" spans="1:72" s="5" customFormat="1" ht="78" customHeight="1">
      <c r="A5" s="227"/>
      <c r="B5" s="229"/>
      <c r="C5" s="229"/>
      <c r="D5" s="231"/>
      <c r="E5" s="231"/>
      <c r="F5" s="231"/>
      <c r="G5" s="234"/>
      <c r="H5" s="244"/>
      <c r="I5" s="244"/>
      <c r="J5" s="244"/>
      <c r="K5" s="289"/>
      <c r="L5" s="216" t="s">
        <v>5</v>
      </c>
      <c r="M5" s="217"/>
      <c r="N5" s="222" t="s">
        <v>36</v>
      </c>
      <c r="O5" s="223"/>
      <c r="P5" s="223"/>
      <c r="Q5" s="224"/>
      <c r="R5" s="222" t="s">
        <v>37</v>
      </c>
      <c r="S5" s="224"/>
      <c r="T5" s="246" t="s">
        <v>7</v>
      </c>
      <c r="U5" s="247"/>
      <c r="V5" s="248" t="s">
        <v>61</v>
      </c>
      <c r="W5" s="249"/>
      <c r="X5" s="249"/>
      <c r="Y5" s="250"/>
      <c r="Z5" s="251" t="s">
        <v>8</v>
      </c>
      <c r="AA5" s="252"/>
      <c r="AB5" s="252"/>
      <c r="AC5" s="253" t="s">
        <v>17</v>
      </c>
      <c r="AD5" s="254"/>
      <c r="AE5" s="276" t="s">
        <v>18</v>
      </c>
      <c r="AF5" s="250"/>
      <c r="AG5" s="251" t="s">
        <v>35</v>
      </c>
      <c r="AH5" s="210"/>
      <c r="AI5" s="297"/>
      <c r="AJ5" s="297"/>
      <c r="AK5" s="297"/>
      <c r="AL5" s="298"/>
      <c r="AM5" s="41" t="s">
        <v>20</v>
      </c>
      <c r="AN5" s="209" t="s">
        <v>62</v>
      </c>
      <c r="AO5" s="210"/>
      <c r="AP5" s="210"/>
      <c r="AQ5" s="210"/>
      <c r="AR5" s="210"/>
      <c r="AS5" s="210"/>
      <c r="AT5" s="210"/>
      <c r="AU5" s="210"/>
      <c r="AV5" s="210"/>
      <c r="AW5" s="210"/>
      <c r="AX5" s="209" t="s">
        <v>64</v>
      </c>
      <c r="AY5" s="210"/>
      <c r="AZ5" s="210"/>
      <c r="BA5" s="210"/>
      <c r="BB5" s="210"/>
      <c r="BC5" s="211"/>
      <c r="BD5" s="196"/>
      <c r="BE5" s="316" t="s">
        <v>95</v>
      </c>
      <c r="BF5" s="209" t="s">
        <v>96</v>
      </c>
      <c r="BG5" s="210"/>
      <c r="BH5" s="210"/>
      <c r="BI5" s="210"/>
      <c r="BJ5" s="210"/>
      <c r="BK5" s="211"/>
    </row>
    <row r="6" spans="1:72" s="5" customFormat="1" ht="20.100000000000001" customHeight="1" thickBot="1">
      <c r="A6" s="227"/>
      <c r="B6" s="229"/>
      <c r="C6" s="229"/>
      <c r="D6" s="231"/>
      <c r="E6" s="231"/>
      <c r="F6" s="231"/>
      <c r="G6" s="234"/>
      <c r="H6" s="244"/>
      <c r="I6" s="244"/>
      <c r="J6" s="244"/>
      <c r="K6" s="289"/>
      <c r="L6" s="188"/>
      <c r="M6" s="218" t="s">
        <v>93</v>
      </c>
      <c r="N6" s="65"/>
      <c r="O6" s="255" t="s">
        <v>6</v>
      </c>
      <c r="P6" s="257" t="s">
        <v>54</v>
      </c>
      <c r="Q6" s="259" t="s">
        <v>55</v>
      </c>
      <c r="R6" s="66"/>
      <c r="S6" s="218" t="s">
        <v>56</v>
      </c>
      <c r="T6" s="67"/>
      <c r="U6" s="262" t="s">
        <v>57</v>
      </c>
      <c r="V6" s="42"/>
      <c r="W6" s="276" t="s">
        <v>48</v>
      </c>
      <c r="X6" s="278" t="s">
        <v>58</v>
      </c>
      <c r="Y6" s="280" t="s">
        <v>59</v>
      </c>
      <c r="Z6" s="282" t="s">
        <v>86</v>
      </c>
      <c r="AA6" s="264" t="s">
        <v>90</v>
      </c>
      <c r="AB6" s="284" t="s">
        <v>103</v>
      </c>
      <c r="AC6" s="9"/>
      <c r="AD6" s="11" t="s">
        <v>9</v>
      </c>
      <c r="AE6" s="8"/>
      <c r="AF6" s="12" t="s">
        <v>9</v>
      </c>
      <c r="AG6" s="299" t="s">
        <v>19</v>
      </c>
      <c r="AH6" s="264" t="s">
        <v>70</v>
      </c>
      <c r="AI6" s="264" t="s">
        <v>87</v>
      </c>
      <c r="AJ6" s="264" t="s">
        <v>88</v>
      </c>
      <c r="AK6" s="264" t="s">
        <v>92</v>
      </c>
      <c r="AL6" s="266" t="s">
        <v>105</v>
      </c>
      <c r="AM6" s="9"/>
      <c r="AN6" s="268" t="s">
        <v>11</v>
      </c>
      <c r="AO6" s="312" t="s">
        <v>39</v>
      </c>
      <c r="AP6" s="305" t="s">
        <v>45</v>
      </c>
      <c r="AQ6" s="305" t="s">
        <v>42</v>
      </c>
      <c r="AR6" s="305" t="s">
        <v>46</v>
      </c>
      <c r="AS6" s="305" t="s">
        <v>43</v>
      </c>
      <c r="AT6" s="305" t="s">
        <v>49</v>
      </c>
      <c r="AU6" s="305" t="s">
        <v>60</v>
      </c>
      <c r="AV6" s="305" t="s">
        <v>44</v>
      </c>
      <c r="AW6" s="307" t="s">
        <v>38</v>
      </c>
      <c r="AX6" s="212" t="s">
        <v>63</v>
      </c>
      <c r="AY6" s="288" t="s">
        <v>71</v>
      </c>
      <c r="AZ6" s="288" t="s">
        <v>89</v>
      </c>
      <c r="BA6" s="288" t="s">
        <v>91</v>
      </c>
      <c r="BB6" s="212" t="s">
        <v>104</v>
      </c>
      <c r="BC6" s="214" t="s">
        <v>44</v>
      </c>
      <c r="BD6" s="197"/>
      <c r="BE6" s="317"/>
      <c r="BF6" s="212" t="s">
        <v>63</v>
      </c>
      <c r="BG6" s="212" t="s">
        <v>71</v>
      </c>
      <c r="BH6" s="212" t="s">
        <v>89</v>
      </c>
      <c r="BI6" s="212" t="s">
        <v>91</v>
      </c>
      <c r="BJ6" s="212" t="s">
        <v>104</v>
      </c>
      <c r="BK6" s="214" t="s">
        <v>44</v>
      </c>
    </row>
    <row r="7" spans="1:72" s="5" customFormat="1" ht="99.95" customHeight="1" thickBot="1">
      <c r="A7" s="227"/>
      <c r="B7" s="229"/>
      <c r="C7" s="229"/>
      <c r="D7" s="231"/>
      <c r="E7" s="231"/>
      <c r="F7" s="231"/>
      <c r="G7" s="234"/>
      <c r="H7" s="245"/>
      <c r="I7" s="245"/>
      <c r="J7" s="245"/>
      <c r="K7" s="290"/>
      <c r="L7" s="188"/>
      <c r="M7" s="219"/>
      <c r="N7" s="65"/>
      <c r="O7" s="256"/>
      <c r="P7" s="258"/>
      <c r="Q7" s="260"/>
      <c r="R7" s="66"/>
      <c r="S7" s="261"/>
      <c r="T7" s="67"/>
      <c r="U7" s="263"/>
      <c r="V7" s="42"/>
      <c r="W7" s="277"/>
      <c r="X7" s="279"/>
      <c r="Y7" s="281"/>
      <c r="Z7" s="283"/>
      <c r="AA7" s="265"/>
      <c r="AB7" s="285"/>
      <c r="AC7" s="123"/>
      <c r="AD7" s="123"/>
      <c r="AE7" s="8"/>
      <c r="AF7" s="124"/>
      <c r="AG7" s="300"/>
      <c r="AH7" s="265"/>
      <c r="AI7" s="265"/>
      <c r="AJ7" s="265"/>
      <c r="AK7" s="265"/>
      <c r="AL7" s="267"/>
      <c r="AM7" s="123"/>
      <c r="AN7" s="269"/>
      <c r="AO7" s="313"/>
      <c r="AP7" s="306"/>
      <c r="AQ7" s="306"/>
      <c r="AR7" s="306"/>
      <c r="AS7" s="306"/>
      <c r="AT7" s="311"/>
      <c r="AU7" s="311"/>
      <c r="AV7" s="306"/>
      <c r="AW7" s="308"/>
      <c r="AX7" s="288"/>
      <c r="AY7" s="319"/>
      <c r="AZ7" s="319"/>
      <c r="BA7" s="319"/>
      <c r="BB7" s="288"/>
      <c r="BC7" s="301"/>
      <c r="BD7" s="197"/>
      <c r="BE7" s="318"/>
      <c r="BF7" s="213"/>
      <c r="BG7" s="213"/>
      <c r="BH7" s="213"/>
      <c r="BI7" s="213"/>
      <c r="BJ7" s="213"/>
      <c r="BK7" s="215"/>
      <c r="BM7" s="43" t="s">
        <v>29</v>
      </c>
    </row>
    <row r="8" spans="1:72" s="102" customFormat="1" ht="50.1" customHeight="1" thickBot="1">
      <c r="A8" s="122">
        <v>1</v>
      </c>
      <c r="B8" s="125" t="s">
        <v>107</v>
      </c>
      <c r="C8" s="126"/>
      <c r="D8" s="126"/>
      <c r="E8" s="126"/>
      <c r="F8" s="126"/>
      <c r="G8" s="127"/>
      <c r="H8" s="128"/>
      <c r="I8" s="128"/>
      <c r="J8" s="128"/>
      <c r="K8" s="129"/>
      <c r="L8" s="189"/>
      <c r="M8" s="189"/>
      <c r="N8" s="130"/>
      <c r="O8" s="131"/>
      <c r="P8" s="132"/>
      <c r="Q8" s="133"/>
      <c r="R8" s="130"/>
      <c r="S8" s="134"/>
      <c r="T8" s="135"/>
      <c r="U8" s="136"/>
      <c r="V8" s="137"/>
      <c r="W8" s="138"/>
      <c r="X8" s="139" t="str">
        <f t="shared" ref="X8" si="0">IF(OR(V8&gt;=0.6,V8=""),"","○")</f>
        <v/>
      </c>
      <c r="Y8" s="140" t="str">
        <f t="shared" ref="Y8" si="1">IF(OR(V8&gt;=0.3,V8=""),"","○")</f>
        <v/>
      </c>
      <c r="Z8" s="141"/>
      <c r="AA8" s="142"/>
      <c r="AB8" s="143"/>
      <c r="AC8" s="130"/>
      <c r="AD8" s="144"/>
      <c r="AE8" s="145"/>
      <c r="AF8" s="146"/>
      <c r="AG8" s="141"/>
      <c r="AH8" s="142"/>
      <c r="AI8" s="142"/>
      <c r="AJ8" s="142"/>
      <c r="AK8" s="142"/>
      <c r="AL8" s="147"/>
      <c r="AM8" s="154"/>
      <c r="AN8" s="148"/>
      <c r="AO8" s="142"/>
      <c r="AP8" s="142"/>
      <c r="AQ8" s="142"/>
      <c r="AR8" s="142"/>
      <c r="AS8" s="142"/>
      <c r="AT8" s="142"/>
      <c r="AU8" s="142"/>
      <c r="AV8" s="142"/>
      <c r="AW8" s="149"/>
      <c r="AX8" s="150"/>
      <c r="AY8" s="130"/>
      <c r="AZ8" s="130"/>
      <c r="BA8" s="130"/>
      <c r="BB8" s="130"/>
      <c r="BC8" s="151"/>
      <c r="BD8" s="197"/>
      <c r="BE8" s="198"/>
      <c r="BF8" s="130"/>
      <c r="BG8" s="130"/>
      <c r="BH8" s="130"/>
      <c r="BI8" s="130"/>
      <c r="BJ8" s="130"/>
      <c r="BK8" s="151"/>
      <c r="BM8" s="101" t="str">
        <f>IF(OR(H8="○",I8="○"),"○","")</f>
        <v/>
      </c>
    </row>
    <row r="9" spans="1:72" ht="20.100000000000001" customHeight="1">
      <c r="A9" s="6" t="s">
        <v>47</v>
      </c>
      <c r="B9" s="6"/>
      <c r="C9" s="7"/>
      <c r="D9" s="44"/>
      <c r="E9" s="44"/>
      <c r="F9" s="44"/>
      <c r="G9" s="44"/>
      <c r="H9" s="44"/>
      <c r="I9" s="44"/>
      <c r="J9" s="44"/>
      <c r="K9" s="44"/>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row>
    <row r="10" spans="1:72" ht="20.100000000000001" customHeight="1">
      <c r="A10" s="6" t="s">
        <v>21</v>
      </c>
      <c r="B10" s="6"/>
      <c r="C10" s="7"/>
      <c r="D10" s="44"/>
      <c r="E10" s="44"/>
      <c r="F10" s="44"/>
      <c r="G10" s="44"/>
      <c r="H10" s="44"/>
      <c r="I10" s="44"/>
      <c r="J10" s="44"/>
      <c r="K10" s="44"/>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row>
    <row r="11" spans="1:72" ht="20.100000000000001" customHeight="1">
      <c r="A11" s="6" t="s">
        <v>23</v>
      </c>
      <c r="B11" s="6"/>
      <c r="C11" s="7"/>
      <c r="D11" s="44"/>
      <c r="E11" s="44"/>
      <c r="F11" s="44"/>
      <c r="G11" s="44"/>
      <c r="H11" s="44"/>
      <c r="I11" s="44"/>
      <c r="J11" s="44"/>
      <c r="K11" s="44"/>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row>
    <row r="12" spans="1:72" ht="20.100000000000001" customHeight="1">
      <c r="A12" s="6" t="s">
        <v>22</v>
      </c>
      <c r="B12" s="6"/>
      <c r="C12" s="7"/>
      <c r="D12" s="44"/>
      <c r="E12" s="44"/>
      <c r="F12" s="44"/>
      <c r="G12" s="44"/>
      <c r="H12" s="44"/>
      <c r="I12" s="44"/>
      <c r="J12" s="44"/>
      <c r="K12" s="44"/>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row>
    <row r="13" spans="1:72" ht="20.100000000000001" customHeight="1">
      <c r="A13" s="6" t="s">
        <v>13</v>
      </c>
      <c r="B13" s="6"/>
      <c r="C13" s="7"/>
      <c r="D13" s="44"/>
      <c r="E13" s="44"/>
      <c r="F13" s="44"/>
      <c r="G13" s="44"/>
      <c r="H13" s="44"/>
      <c r="I13" s="44"/>
      <c r="J13" s="44"/>
      <c r="K13" s="44"/>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row>
    <row r="14" spans="1:72" ht="20.100000000000001" customHeight="1">
      <c r="A14" s="194" t="s">
        <v>99</v>
      </c>
      <c r="B14" s="6"/>
      <c r="C14" s="7"/>
      <c r="D14" s="44"/>
      <c r="E14" s="44"/>
      <c r="F14" s="44"/>
      <c r="G14" s="44"/>
      <c r="H14" s="44"/>
      <c r="I14" s="44"/>
      <c r="J14" s="44"/>
      <c r="K14" s="44"/>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5"/>
    </row>
    <row r="15" spans="1:72" ht="20.100000000000001" customHeight="1">
      <c r="A15" s="7"/>
      <c r="B15" s="6"/>
      <c r="C15" s="7"/>
      <c r="D15" s="44"/>
      <c r="E15" s="44"/>
      <c r="F15" s="44"/>
      <c r="G15" s="44"/>
      <c r="H15" s="44"/>
      <c r="I15" s="44"/>
      <c r="J15" s="44"/>
      <c r="K15" s="44"/>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5"/>
    </row>
    <row r="16" spans="1:72" ht="18.75">
      <c r="D16" s="45"/>
      <c r="E16" s="45"/>
      <c r="F16" s="45"/>
      <c r="G16" s="45"/>
      <c r="H16" s="45"/>
      <c r="I16" s="45"/>
      <c r="J16" s="45"/>
      <c r="K16" s="45"/>
      <c r="BD16" s="7"/>
      <c r="BE16" s="7"/>
      <c r="BF16" s="7"/>
      <c r="BG16" s="7"/>
      <c r="BH16" s="7"/>
      <c r="BI16" s="7"/>
      <c r="BJ16" s="7"/>
      <c r="BK16" s="7"/>
      <c r="BL16" s="39"/>
      <c r="BM16" s="39"/>
    </row>
    <row r="17" spans="1:65" ht="12.75" thickBot="1">
      <c r="L17" s="2"/>
      <c r="M17" s="2"/>
      <c r="AW17" s="2"/>
      <c r="AX17" s="2"/>
      <c r="AY17" s="2"/>
      <c r="AZ17" s="2"/>
      <c r="BA17" s="2"/>
      <c r="BB17" s="2"/>
      <c r="BC17" s="2"/>
      <c r="BD17" s="7"/>
      <c r="BE17" s="7"/>
      <c r="BF17" s="7"/>
      <c r="BG17" s="7"/>
      <c r="BH17" s="7"/>
      <c r="BI17" s="7"/>
      <c r="BJ17" s="7"/>
      <c r="BK17" s="7"/>
    </row>
    <row r="18" spans="1:65" s="5" customFormat="1" ht="30" customHeight="1">
      <c r="A18" s="13"/>
      <c r="B18" s="13"/>
      <c r="C18" s="68"/>
      <c r="D18" s="46" t="s">
        <v>33</v>
      </c>
      <c r="E18" s="47"/>
      <c r="F18" s="47"/>
      <c r="G18" s="47"/>
      <c r="H18" s="286" t="s">
        <v>15</v>
      </c>
      <c r="I18" s="287"/>
      <c r="J18" s="287"/>
      <c r="K18" s="287"/>
      <c r="L18" s="14" t="s">
        <v>24</v>
      </c>
      <c r="M18" s="15"/>
      <c r="N18" s="15"/>
      <c r="O18" s="15"/>
      <c r="P18" s="15"/>
      <c r="Q18" s="15"/>
      <c r="R18" s="15"/>
      <c r="S18" s="15"/>
      <c r="T18" s="15"/>
      <c r="U18" s="16"/>
      <c r="V18" s="17" t="s">
        <v>25</v>
      </c>
      <c r="W18" s="22"/>
      <c r="X18" s="22"/>
      <c r="Y18" s="18"/>
      <c r="Z18" s="19" t="s">
        <v>26</v>
      </c>
      <c r="AA18" s="20"/>
      <c r="AB18" s="21"/>
      <c r="AC18" s="14"/>
      <c r="AD18" s="15"/>
      <c r="AE18" s="15"/>
      <c r="AF18" s="16"/>
      <c r="AG18" s="17" t="s">
        <v>34</v>
      </c>
      <c r="AH18" s="22"/>
      <c r="AI18" s="22"/>
      <c r="AJ18" s="22"/>
      <c r="AK18" s="22"/>
      <c r="AL18" s="22"/>
      <c r="AM18" s="22"/>
      <c r="AN18" s="22"/>
      <c r="AO18" s="22"/>
      <c r="AP18" s="22"/>
      <c r="AQ18" s="22"/>
      <c r="AR18" s="22"/>
      <c r="AS18" s="22"/>
      <c r="AT18" s="22"/>
      <c r="AU18" s="22"/>
      <c r="AV18" s="22"/>
      <c r="AW18" s="18"/>
      <c r="AX18" s="206" t="s">
        <v>66</v>
      </c>
      <c r="AY18" s="207"/>
      <c r="AZ18" s="207"/>
      <c r="BA18" s="207"/>
      <c r="BB18" s="207"/>
      <c r="BC18" s="208"/>
      <c r="BD18" s="7"/>
      <c r="BE18" s="206" t="s">
        <v>97</v>
      </c>
      <c r="BF18" s="207"/>
      <c r="BG18" s="207"/>
      <c r="BH18" s="207"/>
      <c r="BI18" s="207"/>
      <c r="BJ18" s="207"/>
      <c r="BK18" s="208"/>
      <c r="BL18" s="2"/>
      <c r="BM18" s="2"/>
    </row>
    <row r="19" spans="1:65" s="5" customFormat="1" ht="30" customHeight="1" thickBot="1">
      <c r="A19" s="13"/>
      <c r="B19" s="13"/>
      <c r="C19" s="68"/>
      <c r="D19" s="48"/>
      <c r="E19" s="47"/>
      <c r="F19" s="47"/>
      <c r="G19" s="47"/>
      <c r="H19" s="49"/>
      <c r="I19" s="50"/>
      <c r="J19" s="50"/>
      <c r="K19" s="50"/>
      <c r="L19" s="220" t="s">
        <v>27</v>
      </c>
      <c r="M19" s="221"/>
      <c r="N19" s="30" t="s">
        <v>28</v>
      </c>
      <c r="O19" s="30"/>
      <c r="P19" s="30"/>
      <c r="Q19" s="30"/>
      <c r="R19" s="31" t="s">
        <v>30</v>
      </c>
      <c r="S19" s="30"/>
      <c r="T19" s="30" t="s">
        <v>31</v>
      </c>
      <c r="U19" s="32"/>
      <c r="V19" s="23"/>
      <c r="W19" s="71"/>
      <c r="X19" s="71"/>
      <c r="Y19" s="24"/>
      <c r="Z19" s="33" t="s">
        <v>27</v>
      </c>
      <c r="AA19" s="34"/>
      <c r="AB19" s="35"/>
      <c r="AC19" s="31" t="s">
        <v>32</v>
      </c>
      <c r="AD19" s="35"/>
      <c r="AE19" s="31" t="s">
        <v>30</v>
      </c>
      <c r="AF19" s="36"/>
      <c r="AG19" s="37" t="s">
        <v>27</v>
      </c>
      <c r="AH19" s="30"/>
      <c r="AI19" s="30"/>
      <c r="AJ19" s="30"/>
      <c r="AK19" s="30"/>
      <c r="AL19" s="30"/>
      <c r="AM19" s="38" t="s">
        <v>32</v>
      </c>
      <c r="AN19" s="302" t="s">
        <v>30</v>
      </c>
      <c r="AO19" s="303"/>
      <c r="AP19" s="303"/>
      <c r="AQ19" s="303"/>
      <c r="AR19" s="303"/>
      <c r="AS19" s="303"/>
      <c r="AT19" s="303"/>
      <c r="AU19" s="303"/>
      <c r="AV19" s="303"/>
      <c r="AW19" s="304"/>
      <c r="AX19" s="111"/>
      <c r="AY19" s="112"/>
      <c r="AZ19" s="112"/>
      <c r="BA19" s="112"/>
      <c r="BB19" s="112"/>
      <c r="BC19" s="113"/>
      <c r="BD19" s="7"/>
      <c r="BE19" s="190"/>
      <c r="BF19" s="112"/>
      <c r="BG19" s="112"/>
      <c r="BH19" s="112"/>
      <c r="BI19" s="112"/>
      <c r="BJ19" s="112"/>
      <c r="BK19" s="113"/>
      <c r="BL19" s="2"/>
      <c r="BM19" s="2"/>
    </row>
    <row r="20" spans="1:65" s="5" customFormat="1" ht="30" customHeight="1" thickBot="1">
      <c r="C20" s="70"/>
      <c r="D20" s="29">
        <f ca="1">SUMPRODUCT((SUBTOTAL(103,INDIRECT("D"&amp;ROW($D$8:$D$8))))*($D$8:$D$8&lt;&gt;""))</f>
        <v>0</v>
      </c>
      <c r="E20" s="13"/>
      <c r="F20" s="13"/>
      <c r="G20" s="25"/>
      <c r="H20" s="26">
        <f ca="1">SUMPRODUCT((SUBTOTAL(103,INDIRECT("H"&amp;ROW($H$8:$H$8))))*($H$8:$H$8="○"))</f>
        <v>0</v>
      </c>
      <c r="I20" s="26">
        <f ca="1">SUMPRODUCT((SUBTOTAL(103,INDIRECT("I"&amp;ROW($I$8:$I$8))))*($I$8:$I$8="○"))</f>
        <v>0</v>
      </c>
      <c r="J20" s="26">
        <f ca="1">SUMPRODUCT((SUBTOTAL(103,INDIRECT("J"&amp;ROW($J$8:$J$8))))*($J$8:$J$8="○"))</f>
        <v>0</v>
      </c>
      <c r="K20" s="89">
        <f ca="1">SUMPRODUCT((SUBTOTAL(103,INDIRECT("K"&amp;ROW($K$8:$K$8))))*($K$8:$K$8="○"))</f>
        <v>0</v>
      </c>
      <c r="L20" s="90">
        <f ca="1">SUMPRODUCT((SUBTOTAL(103,INDIRECT("L"&amp;ROW($L$8:$L$8))))*($L$8:$L$8="○"))</f>
        <v>0</v>
      </c>
      <c r="M20" s="28">
        <f ca="1">SUMPRODUCT((SUBTOTAL(103,INDIRECT("M"&amp;ROW($M$8))))*($M$8="○"))</f>
        <v>0</v>
      </c>
      <c r="N20" s="90">
        <f ca="1">SUMPRODUCT((SUBTOTAL(103,INDIRECT("M"&amp;ROW($N$8:$N$8))))*($N$8:$N$8="○"))</f>
        <v>0</v>
      </c>
      <c r="O20" s="27" t="s">
        <v>40</v>
      </c>
      <c r="P20" s="27" t="s">
        <v>40</v>
      </c>
      <c r="Q20" s="27" t="s">
        <v>40</v>
      </c>
      <c r="R20" s="27">
        <f ca="1">SUMPRODUCT((SUBTOTAL(103,INDIRECT("Q"&amp;ROW($R$8:$R$8))))*($R$8:$R$8="○"))</f>
        <v>0</v>
      </c>
      <c r="S20" s="27" t="s">
        <v>40</v>
      </c>
      <c r="T20" s="27">
        <f ca="1">SUMPRODUCT((SUBTOTAL(103,INDIRECT("S"&amp;ROW($T$8:$T$8))))*($T$8:$T$8="○"))</f>
        <v>0</v>
      </c>
      <c r="U20" s="28" t="s">
        <v>40</v>
      </c>
      <c r="V20" s="27">
        <f ca="1">SUMPRODUCT((SUBTOTAL(103,INDIRECT("U"&amp;ROW($V$8:$V$8))))*($V$8:$V$8&lt;&gt;""))</f>
        <v>0</v>
      </c>
      <c r="W20" s="27">
        <f ca="1">SUMPRODUCT((SUBTOTAL(103,INDIRECT("V"&amp;ROW($W$8:$W$8))))*($W$8:$W$8="○"))</f>
        <v>0</v>
      </c>
      <c r="X20" s="27">
        <f ca="1">SUMPRODUCT((SUBTOTAL(103,INDIRECT("W"&amp;ROW($X$8:$X$8))))*($X$8:$X$8="○"))</f>
        <v>0</v>
      </c>
      <c r="Y20" s="28">
        <f ca="1">SUMPRODUCT((SUBTOTAL(103,INDIRECT("X"&amp;ROW($Y$8:$Y$8))))*($Y$8:$Y$8="○"))</f>
        <v>0</v>
      </c>
      <c r="Z20" s="26">
        <f ca="1">SUMPRODUCT((SUBTOTAL(103,INDIRECT("Y"&amp;ROW($Z$8:$Z$8))))*($Z$8:$Z$8="○"))</f>
        <v>0</v>
      </c>
      <c r="AA20" s="27">
        <f ca="1">SUMPRODUCT((SUBTOTAL(103,INDIRECT("Z"&amp;ROW($AA$8:$AA$8))))*($AA$8:$AA$8="○"))</f>
        <v>0</v>
      </c>
      <c r="AB20" s="27">
        <f ca="1">SUMPRODUCT((SUBTOTAL(103,INDIRECT("AA"&amp;ROW($AB$8:$AB$8))))*($AB$8:$AB$8="○"))</f>
        <v>0</v>
      </c>
      <c r="AC20" s="27">
        <f ca="1">SUMPRODUCT((SUBTOTAL(103,INDIRECT("AB"&amp;ROW($AC$8:$AC$8))))*($AC$8:$AC$8="○"))</f>
        <v>0</v>
      </c>
      <c r="AD20" s="27" t="s">
        <v>40</v>
      </c>
      <c r="AE20" s="27">
        <f ca="1">SUMPRODUCT((SUBTOTAL(103,INDIRECT("AD"&amp;ROW($AE$8:$AE$8))))*($AE$8:$AE$8="○"))</f>
        <v>0</v>
      </c>
      <c r="AF20" s="28" t="s">
        <v>40</v>
      </c>
      <c r="AG20" s="27">
        <f ca="1">SUMPRODUCT((SUBTOTAL(103,INDIRECT("AF"&amp;ROW($AG$8:$AG$8))))*($AG$8:$AG$8="○"))</f>
        <v>0</v>
      </c>
      <c r="AH20" s="27">
        <f ca="1">SUMPRODUCT((SUBTOTAL(103,INDIRECT("AG"&amp;ROW($AH$8:$AH$8))))*($AH$8:$AH$8="○"))</f>
        <v>0</v>
      </c>
      <c r="AI20" s="27">
        <f ca="1">SUMPRODUCT((SUBTOTAL(103,INDIRECT("AH"&amp;ROW($AI$8:$AI$8))))*($AI$8:$AI$8="○"))</f>
        <v>0</v>
      </c>
      <c r="AJ20" s="27">
        <f ca="1">SUMPRODUCT((SUBTOTAL(103,INDIRECT("AI"&amp;ROW($AJ$8:$AJ$8))))*($AJ$8:$AJ$8="○"))</f>
        <v>0</v>
      </c>
      <c r="AK20" s="27">
        <f ca="1">SUMPRODUCT((SUBTOTAL(103,INDIRECT("AJ"&amp;ROW($AK$8:$AK$8))))*($AK$8:$AK$8="○"))</f>
        <v>0</v>
      </c>
      <c r="AL20" s="27">
        <f ca="1">SUMPRODUCT((SUBTOTAL(103,INDIRECT("AK"&amp;ROW($AL$8:$AL$8))))*($AL$8:$AL$8="○"))</f>
        <v>0</v>
      </c>
      <c r="AM20" s="27">
        <f ca="1">SUMPRODUCT((SUBTOTAL(103,INDIRECT("AL"&amp;ROW($AM$8:$AM$8))))*($AM$8:$AM$8&lt;&gt;""))</f>
        <v>0</v>
      </c>
      <c r="AN20" s="27">
        <f ca="1">SUMPRODUCT((SUBTOTAL(103,INDIRECT("AM"&amp;ROW($AN$8:$AN$8))))*($AN$8:$AN$8="○"))</f>
        <v>0</v>
      </c>
      <c r="AO20" s="27">
        <f ca="1">SUMPRODUCT((SUBTOTAL(103,INDIRECT("AN"&amp;ROW($AO$8:$AO$8))))*($AO$8:$AO$8="○"))</f>
        <v>0</v>
      </c>
      <c r="AP20" s="27">
        <f ca="1">SUMPRODUCT((SUBTOTAL(103,INDIRECT("AO"&amp;ROW($AP$8:$AP$8))))*($AP$8:$AP$8="○"))</f>
        <v>0</v>
      </c>
      <c r="AQ20" s="27">
        <f ca="1">SUMPRODUCT((SUBTOTAL(103,INDIRECT("AP"&amp;ROW($AQ$8:$AQ$8))))*($AQ$8:$AQ$8="○"))</f>
        <v>0</v>
      </c>
      <c r="AR20" s="27">
        <f ca="1">SUMPRODUCT((SUBTOTAL(103,INDIRECT("AQ"&amp;ROW($AR$8:$AR$8))))*($AR$8:$AR$8="○"))</f>
        <v>0</v>
      </c>
      <c r="AS20" s="27">
        <f ca="1">SUMPRODUCT((SUBTOTAL(103,INDIRECT("AR"&amp;ROW($AS$8:$AS$8))))*($AS$8:$AS$8="○"))</f>
        <v>0</v>
      </c>
      <c r="AT20" s="27">
        <f ca="1">SUMPRODUCT((SUBTOTAL(103,INDIRECT("AS"&amp;ROW($AT$8:$AT$8))))*($AT$8:$AT$8="○"))</f>
        <v>0</v>
      </c>
      <c r="AU20" s="27">
        <f ca="1">SUMPRODUCT((SUBTOTAL(103,INDIRECT("AT"&amp;ROW($AU$8:$AU$8))))*($AU$8:$AU$8="○"))</f>
        <v>0</v>
      </c>
      <c r="AV20" s="27">
        <f ca="1">SUMPRODUCT((SUBTOTAL(103,INDIRECT("AU"&amp;ROW($AV$8:$AV$8))))*($AV$8:$AV$8="○"))</f>
        <v>0</v>
      </c>
      <c r="AW20" s="28">
        <f ca="1">SUMPRODUCT((SUBTOTAL(103,INDIRECT("AV"&amp;ROW($AW$8:$AW$8))))*($AW$8:$AW$8&lt;&gt;""))</f>
        <v>0</v>
      </c>
      <c r="AX20" s="155">
        <f ca="1">SUMPRODUCT((SUBTOTAL(103,INDIRECT("AW"&amp;ROW($AX$8:$AX$8))))*($AX$8:$AX$8="○"))</f>
        <v>0</v>
      </c>
      <c r="AY20" s="27">
        <f ca="1">SUMPRODUCT((SUBTOTAL(103,INDIRECT("AX"&amp;ROW($AY$8:$AY$8))))*($AY$8:$AY$8="○"))</f>
        <v>0</v>
      </c>
      <c r="AZ20" s="27">
        <f ca="1">SUMPRODUCT((SUBTOTAL(103,INDIRECT("AY"&amp;ROW($AZ$8:$AZ$8))))*($AZ$8:$AZ$8="○"))</f>
        <v>0</v>
      </c>
      <c r="BA20" s="27">
        <f ca="1">SUMPRODUCT((SUBTOTAL(103,INDIRECT("AZ"&amp;ROW($BA$8:$BA$8))))*($BA$8:$BA$8="○"))</f>
        <v>0</v>
      </c>
      <c r="BB20" s="27">
        <f ca="1">SUMPRODUCT((SUBTOTAL(103,INDIRECT("BA"&amp;ROW($BB$8:$BB$8))))*($BB$8:$BB$8="○"))</f>
        <v>0</v>
      </c>
      <c r="BC20" s="28">
        <f ca="1">SUMPRODUCT((SUBTOTAL(103,INDIRECT("BB"&amp;ROW($BC$8:$BC$8))))*($BC$8:$BC$8="○"))</f>
        <v>0</v>
      </c>
      <c r="BD20" s="4"/>
      <c r="BE20" s="29">
        <f ca="1">SUMPRODUCT((SUBTOTAL(103,INDIRECT("BE"&amp;ROW($BE$8:$BE$13))))*($BE$8:$BE$13="○"))</f>
        <v>0</v>
      </c>
      <c r="BF20" s="155">
        <f ca="1">SUMPRODUCT((SUBTOTAL(103,INDIRECT("BF"&amp;ROW($BF$8:$BF$13))))*($BF$8:$BF$13="○"))</f>
        <v>0</v>
      </c>
      <c r="BG20" s="27">
        <f ca="1">SUMPRODUCT((SUBTOTAL(103,INDIRECT("BG"&amp;ROW($BG$8:$BG$13))))*($BG$8:$BG$13="○"))</f>
        <v>0</v>
      </c>
      <c r="BH20" s="27">
        <f ca="1">SUMPRODUCT((SUBTOTAL(103,INDIRECT("BH"&amp;ROW($BH$8:$BH$13))))*($BH$8:$BH$13="○"))</f>
        <v>0</v>
      </c>
      <c r="BI20" s="27">
        <f ca="1">SUMPRODUCT((SUBTOTAL(103,INDIRECT("BI"&amp;ROW($BI$8:$BI$13))))*($BI$8:$BI$13="○"))</f>
        <v>0</v>
      </c>
      <c r="BJ20" s="27">
        <f ca="1">SUMPRODUCT((SUBTOTAL(103,INDIRECT("BJ"&amp;ROW($BJ$8:$BJ$13))))*($BJ$8:$BJ$13="○"))</f>
        <v>0</v>
      </c>
      <c r="BK20" s="28">
        <f ca="1">SUMPRODUCT((SUBTOTAL(103,INDIRECT("BK"&amp;ROW($BK$8:$BK$13))))*($BK$8:$BK$13="○"))</f>
        <v>0</v>
      </c>
      <c r="BL20" s="2"/>
      <c r="BM20" s="29">
        <f ca="1">SUMPRODUCT((SUBTOTAL(103,INDIRECT("BD"&amp;ROW($BM$8:$BM$8))))*($BM$8:$BM$8="○"))</f>
        <v>0</v>
      </c>
    </row>
    <row r="21" spans="1:65" s="39" customFormat="1" ht="30" customHeight="1">
      <c r="C21" s="69"/>
      <c r="L21" s="39" t="str">
        <f ca="1">IF((L20+N20+R20+T20)=D20,"","Q1（A,B,C,D）の合計と病院数が一致していません")</f>
        <v/>
      </c>
      <c r="N21" s="40"/>
      <c r="O21" s="40"/>
      <c r="P21" s="40"/>
      <c r="Q21" s="40"/>
      <c r="R21" s="40"/>
      <c r="S21" s="40"/>
      <c r="T21" s="40"/>
      <c r="U21" s="40"/>
      <c r="V21" s="57" t="str">
        <f ca="1">IF((V20+W20)=(N20+R20),"","Q2とQ1（B,C）の合計が一致していません")</f>
        <v/>
      </c>
      <c r="W21" s="57"/>
      <c r="X21" s="57"/>
      <c r="Y21" s="40"/>
      <c r="AA21" s="40"/>
      <c r="AB21" s="40"/>
      <c r="AC21" s="40"/>
      <c r="AD21" s="40"/>
      <c r="AE21" s="40"/>
      <c r="AF21" s="40"/>
      <c r="AG21" s="39" t="str">
        <f ca="1">IF((AG20+AH20+AI20+AJ20+AK20+AL20+AN20+AO20+AP20+AQ20+AR20+AS20+AT20+AU20+AV20+AW20)=(N20+R20+T20),"","Q4（A,C）の合計とQ1（B,C,D）の合計が一致していません")</f>
        <v/>
      </c>
      <c r="AH21" s="40"/>
      <c r="AI21" s="40"/>
      <c r="AJ21" s="40"/>
      <c r="AK21" s="40"/>
      <c r="AL21" s="40"/>
      <c r="AN21" s="40"/>
      <c r="AO21" s="40"/>
      <c r="AP21" s="40"/>
      <c r="AQ21" s="40"/>
      <c r="AR21" s="40"/>
      <c r="AS21" s="40"/>
      <c r="AT21" s="40"/>
      <c r="AU21" s="40"/>
      <c r="AV21" s="40"/>
      <c r="BD21" s="2"/>
      <c r="BL21" s="2"/>
      <c r="BM21" s="2"/>
    </row>
    <row r="22" spans="1:65" ht="18.75">
      <c r="L22" s="2"/>
      <c r="M22" s="2"/>
      <c r="Z22" s="39" t="str">
        <f ca="1">IF((Z20+AA20+AB20+AC20+AE20)=T20,"","Q3（A,B,C）の合計とQ1（D）が一致していません")</f>
        <v/>
      </c>
      <c r="AM22" s="40" t="str">
        <f ca="1">IF(AM20=(AG20+AH20+AI20+AJ20+AK20+AL20),"","Q4（B）とQ4（A）の合計が一致していません")</f>
        <v/>
      </c>
      <c r="AW22" s="2"/>
      <c r="AX22" s="2"/>
      <c r="AY22" s="2"/>
      <c r="AZ22" s="2"/>
      <c r="BA22" s="2"/>
      <c r="BB22" s="2"/>
      <c r="BC22" s="2"/>
      <c r="BD22" s="2"/>
      <c r="BE22" s="2"/>
      <c r="BF22" s="2"/>
      <c r="BG22" s="2"/>
      <c r="BH22" s="2"/>
      <c r="BI22" s="2"/>
      <c r="BJ22" s="2"/>
      <c r="BK22" s="2"/>
    </row>
    <row r="23" spans="1:65">
      <c r="BD23" s="2"/>
    </row>
    <row r="24" spans="1:65">
      <c r="BD24" s="2"/>
    </row>
    <row r="25" spans="1:65" ht="18.75">
      <c r="AL25" s="13"/>
      <c r="BD25" s="39"/>
    </row>
    <row r="26" spans="1:65">
      <c r="BD26" s="2"/>
    </row>
    <row r="32" spans="1:65">
      <c r="L32" s="2"/>
      <c r="M32" s="2"/>
      <c r="N32" s="2"/>
      <c r="O32" s="2"/>
      <c r="P32" s="2"/>
      <c r="Q32" s="2"/>
      <c r="R32" s="2"/>
      <c r="S32" s="2"/>
      <c r="T32" s="2"/>
      <c r="U32" s="2"/>
      <c r="AG32" s="2"/>
      <c r="AH32" s="2"/>
      <c r="AI32" s="2"/>
      <c r="AJ32" s="2"/>
      <c r="AK32" s="2"/>
      <c r="AL32" s="2"/>
      <c r="AM32" s="2"/>
      <c r="AN32" s="2"/>
      <c r="AO32" s="2"/>
      <c r="AP32" s="2"/>
      <c r="AQ32" s="2"/>
      <c r="AR32" s="2"/>
      <c r="AS32" s="2"/>
      <c r="AT32" s="2"/>
      <c r="AU32" s="2"/>
      <c r="AV32" s="2"/>
      <c r="AW32" s="2"/>
      <c r="AX32" s="2"/>
      <c r="AY32" s="2"/>
      <c r="AZ32" s="2"/>
      <c r="BA32" s="2"/>
      <c r="BB32" s="2"/>
      <c r="BC32" s="2"/>
      <c r="BE32" s="2"/>
      <c r="BF32" s="2"/>
      <c r="BG32" s="2"/>
      <c r="BH32" s="2"/>
      <c r="BI32" s="2"/>
      <c r="BJ32" s="2"/>
      <c r="BK32" s="2"/>
    </row>
    <row r="36" spans="56:56">
      <c r="BD36" s="2"/>
    </row>
  </sheetData>
  <sheetProtection algorithmName="SHA-512" hashValue="mJSJzLoKV3XccbJcotuIWo99q/7lTHV5PBYzwX647qAOhMTbK89KyFn94ZoazOmvlvfHXBiAtmTMQPKXEKKjUA==" saltValue="YmoeBZ66hebKbMvPoGELaw==" spinCount="100000" sheet="1" autoFilter="0"/>
  <mergeCells count="77">
    <mergeCell ref="A1:U1"/>
    <mergeCell ref="A3:A7"/>
    <mergeCell ref="B3:B7"/>
    <mergeCell ref="C3:C7"/>
    <mergeCell ref="D3:D7"/>
    <mergeCell ref="E3:E7"/>
    <mergeCell ref="F3:F7"/>
    <mergeCell ref="G3:G7"/>
    <mergeCell ref="H3:K3"/>
    <mergeCell ref="L3:U4"/>
    <mergeCell ref="H4:H7"/>
    <mergeCell ref="I4:I7"/>
    <mergeCell ref="J4:J7"/>
    <mergeCell ref="K4:K7"/>
    <mergeCell ref="O6:O7"/>
    <mergeCell ref="P6:P7"/>
    <mergeCell ref="V3:Y4"/>
    <mergeCell ref="Z3:AF4"/>
    <mergeCell ref="AG3:AW4"/>
    <mergeCell ref="AX3:BC4"/>
    <mergeCell ref="N5:Q5"/>
    <mergeCell ref="AG5:AL5"/>
    <mergeCell ref="AN5:AW5"/>
    <mergeCell ref="AX5:BC5"/>
    <mergeCell ref="R5:S5"/>
    <mergeCell ref="T5:U5"/>
    <mergeCell ref="V5:Y5"/>
    <mergeCell ref="Z5:AB5"/>
    <mergeCell ref="AC5:AD5"/>
    <mergeCell ref="AE5:AF5"/>
    <mergeCell ref="Q6:Q7"/>
    <mergeCell ref="S6:S7"/>
    <mergeCell ref="U6:U7"/>
    <mergeCell ref="W6:W7"/>
    <mergeCell ref="X6:X7"/>
    <mergeCell ref="H18:K18"/>
    <mergeCell ref="AX18:BC18"/>
    <mergeCell ref="AN19:AW19"/>
    <mergeCell ref="AV6:AV7"/>
    <mergeCell ref="AW6:AW7"/>
    <mergeCell ref="AX6:AX7"/>
    <mergeCell ref="AY6:AY7"/>
    <mergeCell ref="AZ6:AZ7"/>
    <mergeCell ref="BA6:BA7"/>
    <mergeCell ref="AP6:AP7"/>
    <mergeCell ref="AQ6:AQ7"/>
    <mergeCell ref="AR6:AR7"/>
    <mergeCell ref="AS6:AS7"/>
    <mergeCell ref="AT6:AT7"/>
    <mergeCell ref="AU6:AU7"/>
    <mergeCell ref="AI6:AI7"/>
    <mergeCell ref="L5:M5"/>
    <mergeCell ref="M6:M7"/>
    <mergeCell ref="L19:M19"/>
    <mergeCell ref="BB6:BB7"/>
    <mergeCell ref="BC6:BC7"/>
    <mergeCell ref="AJ6:AJ7"/>
    <mergeCell ref="AK6:AK7"/>
    <mergeCell ref="AL6:AL7"/>
    <mergeCell ref="AN6:AN7"/>
    <mergeCell ref="AO6:AO7"/>
    <mergeCell ref="Y6:Y7"/>
    <mergeCell ref="Z6:Z7"/>
    <mergeCell ref="AA6:AA7"/>
    <mergeCell ref="AB6:AB7"/>
    <mergeCell ref="AG6:AG7"/>
    <mergeCell ref="AH6:AH7"/>
    <mergeCell ref="BE18:BK18"/>
    <mergeCell ref="BE3:BK4"/>
    <mergeCell ref="BE5:BE7"/>
    <mergeCell ref="BF5:BK5"/>
    <mergeCell ref="BF6:BF7"/>
    <mergeCell ref="BG6:BG7"/>
    <mergeCell ref="BH6:BH7"/>
    <mergeCell ref="BI6:BI7"/>
    <mergeCell ref="BJ6:BJ7"/>
    <mergeCell ref="BK6:BK7"/>
  </mergeCells>
  <phoneticPr fontId="2"/>
  <conditionalFormatting sqref="Y8">
    <cfRule type="expression" priority="64">
      <formula>IF(OR(V8&lt;0.3,V8=""),"","○")</formula>
    </cfRule>
  </conditionalFormatting>
  <conditionalFormatting sqref="P8">
    <cfRule type="expression" dxfId="55" priority="60">
      <formula>OR(L8="○",Q8="○",R8="○",T8="○")</formula>
    </cfRule>
  </conditionalFormatting>
  <conditionalFormatting sqref="T8">
    <cfRule type="expression" dxfId="54" priority="59">
      <formula>OR(L8="○",N8="○",R8="○")</formula>
    </cfRule>
  </conditionalFormatting>
  <conditionalFormatting sqref="R8">
    <cfRule type="expression" dxfId="53" priority="58">
      <formula>OR(L8="○",N8="○",T8="○")</formula>
    </cfRule>
  </conditionalFormatting>
  <conditionalFormatting sqref="N8">
    <cfRule type="expression" dxfId="52" priority="57">
      <formula>OR(L8="○",R8="○",T8="○")</formula>
    </cfRule>
  </conditionalFormatting>
  <conditionalFormatting sqref="M8">
    <cfRule type="expression" dxfId="51" priority="56">
      <formula>OR(N8="○",R8="○",T8="○")</formula>
    </cfRule>
  </conditionalFormatting>
  <conditionalFormatting sqref="O8">
    <cfRule type="expression" dxfId="50" priority="55">
      <formula>OR(L8="○",R8="○",T8="○")</formula>
    </cfRule>
  </conditionalFormatting>
  <conditionalFormatting sqref="S8">
    <cfRule type="expression" dxfId="49" priority="54">
      <formula>OR(L8="○",N8="○",T8="○")</formula>
    </cfRule>
  </conditionalFormatting>
  <conditionalFormatting sqref="U8">
    <cfRule type="expression" dxfId="48" priority="53">
      <formula>OR(L8="○",N8="○",R8="○")</formula>
    </cfRule>
  </conditionalFormatting>
  <conditionalFormatting sqref="V8">
    <cfRule type="expression" priority="49">
      <formula>ROUNDDOWN(V8,2)</formula>
    </cfRule>
    <cfRule type="expression" dxfId="47" priority="50">
      <formula>L8="○"</formula>
    </cfRule>
    <cfRule type="expression" dxfId="46" priority="51">
      <formula>T8="○"</formula>
    </cfRule>
    <cfRule type="expression" dxfId="45" priority="52">
      <formula>W8="○"</formula>
    </cfRule>
  </conditionalFormatting>
  <conditionalFormatting sqref="Z8">
    <cfRule type="expression" dxfId="44" priority="48">
      <formula>OR(L8="○",N8="○",R8="○",AA8="○",AB8="○",AC8="○",AE8="○")</formula>
    </cfRule>
  </conditionalFormatting>
  <conditionalFormatting sqref="AB8">
    <cfRule type="expression" dxfId="43" priority="47">
      <formula>OR(L8="○",N8="○",R8="○",Z8="○",AA8="○",AC8="○",AE8="○")</formula>
    </cfRule>
  </conditionalFormatting>
  <conditionalFormatting sqref="AC8">
    <cfRule type="expression" dxfId="42" priority="46">
      <formula>OR(L8="○",N8="○",R8="○",Z8="○",AA8="○",AB8="○",AE8="○")</formula>
    </cfRule>
  </conditionalFormatting>
  <conditionalFormatting sqref="AE8">
    <cfRule type="expression" dxfId="41" priority="45">
      <formula>OR(L8="○",N8="○",R8="○",Z8="○",AA8="○",AB8="○",AC8="○")</formula>
    </cfRule>
  </conditionalFormatting>
  <conditionalFormatting sqref="AF8">
    <cfRule type="expression" dxfId="40" priority="44">
      <formula>OR(L8="○",N8="○",R8="○",Z8="○",AA8="○",AB8="○",AC8="○")</formula>
    </cfRule>
  </conditionalFormatting>
  <conditionalFormatting sqref="AD8">
    <cfRule type="expression" dxfId="39" priority="43">
      <formula>OR(L8="○",N8="○",R8="○",Z8="○",AA8="○",AB8="○",AE8="○")</formula>
    </cfRule>
  </conditionalFormatting>
  <conditionalFormatting sqref="AG8">
    <cfRule type="expression" dxfId="38" priority="42">
      <formula>OR(L8="○",AH8="○",AI8="○",AJ8="○",AK8="○",AL8="○",AN8="○",AO8="○",AP8="○",AQ8="○",AR8="○",AS8="○",AT8="○",AU8="○",AV8="○",AW8&lt;&gt;"")</formula>
    </cfRule>
  </conditionalFormatting>
  <conditionalFormatting sqref="AH8">
    <cfRule type="expression" dxfId="37" priority="41">
      <formula>OR(L8="○",AG8="○",AI8="○",AJ8="○",AK8="○",AL8="○",AN8="○",AO8="○",AP8="○",AQ8="○",AR8="○",AS8="○",AT8="○",AU8="○",AV8="○",AW8&lt;&gt;"")</formula>
    </cfRule>
  </conditionalFormatting>
  <conditionalFormatting sqref="AI8">
    <cfRule type="expression" dxfId="36" priority="40">
      <formula>OR(L8="○",AG8="○",AH8="○",AJ8="○",AK8="○",AL8="○",AN8="○",AO8="○",AP8="○",AQ8="○",AR8="○",AS8="○",AT8="○",AU8="○",AV8="○",AW8&lt;&gt;"")</formula>
    </cfRule>
  </conditionalFormatting>
  <conditionalFormatting sqref="AJ8">
    <cfRule type="expression" dxfId="35" priority="39">
      <formula>OR(L8="○",AG8="○",AH8="○",AI8="○",AK8="○",AL8="○",AN8="○",AO8="○",AP8="○",AQ8="○",AR8="○",AS8="○",AT8="○",AU8="○",AV8="○",AW8&lt;&gt;"")</formula>
    </cfRule>
  </conditionalFormatting>
  <conditionalFormatting sqref="AK8">
    <cfRule type="expression" dxfId="34" priority="38">
      <formula>OR(L8="○",AG8="○",AH8="○",AI8="○",AJ8="○",AL8="○",AN8="○",AO8="○",AP8="○",AQ8="○",AR8="○",AS8="○",AT8="○",AU8="○",AV8="○",AW8&lt;&gt;"")</formula>
    </cfRule>
  </conditionalFormatting>
  <conditionalFormatting sqref="AL8">
    <cfRule type="expression" dxfId="33" priority="37">
      <formula>OR(L8="○",AG8="○",AH8="○",AI8="○",AJ8="○",AK8="○",AN8="○",AO8="○",AP8="○",AQ8="○",AR8="○",AS8="○",AT8="○",AU8="○",AV8="○",AW8&lt;&gt;"")</formula>
    </cfRule>
  </conditionalFormatting>
  <conditionalFormatting sqref="AN8">
    <cfRule type="expression" dxfId="32" priority="36">
      <formula>OR(L8="○",AG8="○",AH8="○",AI8="○",AJ8="○",AK8="○",AL8="○",AM8="○",AO8="○",AP8="○",AQ8="○",AR8="○",AS8="○",AT8="○",AU8="○",AV8="○",AW8&lt;&gt;"")</formula>
    </cfRule>
  </conditionalFormatting>
  <conditionalFormatting sqref="AO8">
    <cfRule type="expression" dxfId="31" priority="35">
      <formula>OR(L8="○",AG8="○",AH8="○",AI8="○",AJ8="○",AK8="○",AL8="○",AM8="○",AN8="○",AP8="○",AQ8="○",AR8="○",AS8="○",AT8="○",AU8="○",AV8="○",AW8&lt;&gt;"")</formula>
    </cfRule>
  </conditionalFormatting>
  <conditionalFormatting sqref="AP8">
    <cfRule type="expression" dxfId="30" priority="34">
      <formula>OR(L8="○",AG8="○",AH8="○",AI8="○",AJ8="○",AK8="○",AL8="○",AM8="○",AN8="○",AO8="○",AQ8="○",AR8="○",AS8="○",AT8="○",AU8="○",AV8="○",AW8&lt;&gt;"")</formula>
    </cfRule>
  </conditionalFormatting>
  <conditionalFormatting sqref="AQ8">
    <cfRule type="expression" dxfId="29" priority="33">
      <formula>OR(L8="○",AG8="○",AH8="○",AI8="○",AJ8="○",AK8="○",AL8="○",AM8="○",AN8="○",AO8="○",AP8="○",AR8="○",AS8="○",AT8="○",AU8="○",AV8="○",AW8&lt;&gt;"")</formula>
    </cfRule>
  </conditionalFormatting>
  <conditionalFormatting sqref="AR8">
    <cfRule type="expression" dxfId="28" priority="32">
      <formula>OR(L8="○",AG8="○",AH8="○",AI8="○",AJ8="○",AK8="○",AL8="○",AM8="○",AN8="○",AO8="○",AP8="○",AQ8="○",AS8="○",AT8="○",AU8="○",AV8="○",AW8&lt;&gt;"")</formula>
    </cfRule>
  </conditionalFormatting>
  <conditionalFormatting sqref="AS8">
    <cfRule type="expression" dxfId="27" priority="31">
      <formula>OR(L8="○",AG8="○",AH8="○",AI8="○",AJ8="○",AK8="○",AL8="○",AM8="○",AN8="○",AO8="○",AP8="○",AQ8="○",AR8="○",AT8="○",AU8="○",AV8="○",AW8&lt;&gt;"")</formula>
    </cfRule>
  </conditionalFormatting>
  <conditionalFormatting sqref="AT8">
    <cfRule type="expression" dxfId="26" priority="30">
      <formula>OR(L8="○",AG8="○",AH8="○",AI8="○",AJ8="○",AK8="○",AL8="○",AM8="○",AN8="○",AO8="○",AP8="○",AQ8="○",AR8="○",AS8="○",AU8="○",AV8="○",AW8&lt;&gt;"")</formula>
    </cfRule>
  </conditionalFormatting>
  <conditionalFormatting sqref="AU8">
    <cfRule type="expression" dxfId="25" priority="29">
      <formula>OR(L8="○",AG8="○",AH8="○",AI8="○",AJ8="○",AK8="○",AL8="○",AM8="○",AN8="○",AO8="○",AP8="○",AQ8="○",AR8="○",AS8="○",AT8="○",AV8="○",AW8&lt;&gt;"")</formula>
    </cfRule>
  </conditionalFormatting>
  <conditionalFormatting sqref="AV8">
    <cfRule type="expression" dxfId="24" priority="28">
      <formula>OR(L8="○",AG8="○",AH8="○",AI8="○",AJ8="○",AK8="○",AL8="○",AM8="○",AN8="○",AO8="○",AP8="○",AQ8="○",AR8="○",AS8="○",AT8="○",AU8="○",AW8&lt;&gt;"")</formula>
    </cfRule>
  </conditionalFormatting>
  <conditionalFormatting sqref="AW8">
    <cfRule type="expression" dxfId="23" priority="27">
      <formula>OR(L8="○",AG8="○",AH8="○",AI8="○",AJ8="○",AK8="○",AL8="○",AM8="○",AN8="○",AO8="○",AP8="○",AQ8="○",AR8="○",AS8="○",AT8="○",AU8="○",AV8="○")</formula>
    </cfRule>
  </conditionalFormatting>
  <conditionalFormatting sqref="AA8">
    <cfRule type="expression" dxfId="22" priority="25">
      <formula>OR(L8="○",N8="○",R8="○",Z8="○",AB8="○",AC8="○",AE8="○")</formula>
    </cfRule>
  </conditionalFormatting>
  <conditionalFormatting sqref="J8">
    <cfRule type="expression" dxfId="21" priority="24">
      <formula>OR(K8="○")</formula>
    </cfRule>
  </conditionalFormatting>
  <conditionalFormatting sqref="I8">
    <cfRule type="expression" dxfId="20" priority="23">
      <formula>OR(K8="○")</formula>
    </cfRule>
  </conditionalFormatting>
  <conditionalFormatting sqref="H8">
    <cfRule type="expression" dxfId="19" priority="22">
      <formula>OR(K8="○")</formula>
    </cfRule>
  </conditionalFormatting>
  <conditionalFormatting sqref="K8">
    <cfRule type="expression" dxfId="18" priority="21">
      <formula>OR(H8="○",I8="○",J8="○")</formula>
    </cfRule>
  </conditionalFormatting>
  <conditionalFormatting sqref="Q8">
    <cfRule type="expression" dxfId="17" priority="61">
      <formula>OR(L8="○",R8="○",T8="○")</formula>
    </cfRule>
    <cfRule type="expression" dxfId="16" priority="62">
      <formula>#REF!&lt;&gt;""</formula>
    </cfRule>
  </conditionalFormatting>
  <conditionalFormatting sqref="W8">
    <cfRule type="expression" dxfId="15" priority="63">
      <formula>OR(#REF!="○",#REF!="○",#REF!&lt;&gt;"")</formula>
    </cfRule>
  </conditionalFormatting>
  <conditionalFormatting sqref="AM8">
    <cfRule type="expression" dxfId="14" priority="20">
      <formula>OR(L8="○",AN8="○",AO8="○",AP8="○",AQ8="○",AR8="○",AS8="○",AT8="○",AU8="○",AV8="○",AW8&lt;&gt;"")</formula>
    </cfRule>
  </conditionalFormatting>
  <conditionalFormatting sqref="AX8">
    <cfRule type="expression" dxfId="13" priority="19">
      <formula>OR(L8="○",AG8="○",AH8="○",AI8="○",AJ8="○",AK8="○",AL8="○",AN8="○",AO8="○",AT8="○",AU8="○",AV8="○",AY8="○",AZ8="○",BA8="○",BB8="○",BC8="○")</formula>
    </cfRule>
  </conditionalFormatting>
  <conditionalFormatting sqref="AY8">
    <cfRule type="expression" dxfId="12" priority="18">
      <formula>OR(L8="○",AG8="○",AH8="○",AI8="○",AJ8="○",AK8="○",AL8="○",AN8="○",AO8="○",AT8="○",AU8="○",AV8="○",AX8="○",AZ8="○",BA8="○",BB8="○",BC8="○")</formula>
    </cfRule>
  </conditionalFormatting>
  <conditionalFormatting sqref="AZ8">
    <cfRule type="expression" dxfId="11" priority="17">
      <formula>OR(L8="○",AG8="○",AH8="○",AI8="○",AJ8="○",AK8="○",AL8="○",AN8="○",AO8="○",AT8="○",AU8="○",AV8="○",AX8="○",AY8="○",BA8="○",BB8="○",BC8="○")</formula>
    </cfRule>
  </conditionalFormatting>
  <conditionalFormatting sqref="BA8">
    <cfRule type="expression" dxfId="10" priority="16">
      <formula>OR(L8="○",AG8="○",AH8="○",AI8="○",AJ8="○",AK8="○",AL8="○",AN8="○",AO8="○",AT8="○",AU8="○",AV8="○",AX8="○",AY8="○",AZ8="○",BB8="○",BC8="○")</formula>
    </cfRule>
  </conditionalFormatting>
  <conditionalFormatting sqref="BB8">
    <cfRule type="expression" dxfId="9" priority="15">
      <formula>OR(L8="○",AG8="○",AH8="○",AI8="○",AJ8="○",AK8="○",AL8="○",AN8="○",AO8="○",AT8="○",AU8="○",AV8="○",AX8="○",AY8="○",AZ8="○",BA8="○",BC8="○")</formula>
    </cfRule>
  </conditionalFormatting>
  <conditionalFormatting sqref="BC8">
    <cfRule type="expression" dxfId="8" priority="14">
      <formula>OR(L8="○",AG8="○",AH8="○",AI8="○",AJ8="○",AK8="○",AL8="○",AN8="○",AO8="○",AT8="○",AU8="○",AV8="○",AX8="○",AY8="○",AZ8="○",BA8="○",BB8="○")</formula>
    </cfRule>
  </conditionalFormatting>
  <conditionalFormatting sqref="AO11">
    <cfRule type="expression" dxfId="7" priority="13">
      <formula>AO11&lt;&gt;""</formula>
    </cfRule>
  </conditionalFormatting>
  <conditionalFormatting sqref="BF8">
    <cfRule type="expression" dxfId="6" priority="12">
      <formula>BE8=""</formula>
    </cfRule>
  </conditionalFormatting>
  <conditionalFormatting sqref="BH8">
    <cfRule type="expression" dxfId="5" priority="6">
      <formula>BE8=""</formula>
    </cfRule>
  </conditionalFormatting>
  <conditionalFormatting sqref="BI8">
    <cfRule type="expression" dxfId="4" priority="5">
      <formula>BE8=""</formula>
    </cfRule>
  </conditionalFormatting>
  <conditionalFormatting sqref="BJ8">
    <cfRule type="expression" dxfId="3" priority="4">
      <formula>BE8=""</formula>
    </cfRule>
  </conditionalFormatting>
  <conditionalFormatting sqref="BK8">
    <cfRule type="expression" dxfId="2" priority="3">
      <formula>BE8=""</formula>
    </cfRule>
  </conditionalFormatting>
  <conditionalFormatting sqref="BG8">
    <cfRule type="expression" dxfId="1" priority="2">
      <formula>BE8=""</formula>
    </cfRule>
  </conditionalFormatting>
  <conditionalFormatting sqref="L8">
    <cfRule type="expression" dxfId="0" priority="1">
      <formula>OR(N8="○",R8="○",T8="○")</formula>
    </cfRule>
  </conditionalFormatting>
  <dataValidations count="11">
    <dataValidation type="list" allowBlank="1" showInputMessage="1" showErrorMessage="1" sqref="AX8:BC8 BE8" xr:uid="{00000000-0002-0000-0100-000000000000}">
      <formula1>"○"</formula1>
    </dataValidation>
    <dataValidation type="whole" allowBlank="1" showInputMessage="1" showErrorMessage="1" error="医療法の許可病床数を数字で記入してください。" sqref="G8" xr:uid="{00000000-0002-0000-0100-000001000000}">
      <formula1>1</formula1>
      <formula2>1700</formula2>
    </dataValidation>
    <dataValidation type="custom" allowBlank="1" showInputMessage="1" showErrorMessage="1" error="数字のみ記入できます。Is値がいくつか不明の場合はＶ列へ○を表示してください。" sqref="V8" xr:uid="{00000000-0002-0000-0100-000002000000}">
      <formula1>ISNUMBER(V8)</formula1>
    </dataValidation>
    <dataValidation type="list" allowBlank="1" showInputMessage="1" showErrorMessage="1" error="リストから○のみ選択できます。" sqref="W8" xr:uid="{00000000-0002-0000-0100-000003000000}">
      <formula1>"○"</formula1>
    </dataValidation>
    <dataValidation allowBlank="1" showInputMessage="1" showErrorMessage="1" error="○のみ入力できます。" sqref="X8" xr:uid="{00000000-0002-0000-0100-000004000000}"/>
    <dataValidation type="custom" allowBlank="1" showInputMessage="1" showErrorMessage="1" error="数字のみ記入できます。" sqref="U8" xr:uid="{00000000-0002-0000-0100-000005000000}">
      <formula1>ISNUMBER(U8)</formula1>
    </dataValidation>
    <dataValidation type="custom" allowBlank="1" showInputMessage="1" showErrorMessage="1" error="数字のみ入力できます。_x000a_" sqref="S8" xr:uid="{00000000-0002-0000-0100-000006000000}">
      <formula1>ISNUMBER(S8)</formula1>
    </dataValidation>
    <dataValidation type="custom" allowBlank="1" showInputMessage="1" showErrorMessage="1" error="数字を記入してください。建物の延床面積が不明の場合、Ｐ列に○を表示してください。" sqref="P8" xr:uid="{00000000-0002-0000-0100-000007000000}">
      <formula1>ISNUMBER(P8)</formula1>
    </dataValidation>
    <dataValidation type="list" allowBlank="1" showInputMessage="1" showErrorMessage="1" error="リストから選択して下さい。" sqref="C8" xr:uid="{00000000-0002-0000-0100-000008000000}">
      <formula1>"国立(独立行政法人・国立大学法人を含む),公立(地方独立行政法人を含む),公的(日赤、済生会、厚生連、北社協),民間その他"</formula1>
    </dataValidation>
    <dataValidation type="list" allowBlank="1" showInputMessage="1" showErrorMessage="1" error="リストから○印のみ選択できます。" sqref="AG8:AL8 AE8 Z8:AC8 BF8:BK8 T8 Q8:R8 AN8:AV8 H8:N8" xr:uid="{00000000-0002-0000-0100-000009000000}">
      <formula1>"○"</formula1>
    </dataValidation>
    <dataValidation type="list" allowBlank="1" showInputMessage="1" showErrorMessage="1" error="リストから耐震工事終了(予定)年度を選択して下さい。" sqref="AM8" xr:uid="{00000000-0002-0000-0100-00000A000000}">
      <formula1>"令和5年度,令和6年度,令和7年度,令和8年度,令和9年度以降"</formula1>
    </dataValidation>
  </dataValidations>
  <printOptions horizontalCentered="1"/>
  <pageMargins left="0.19685039370078741" right="0.19685039370078741" top="0.39370078740157483" bottom="0.19685039370078741" header="0.51181102362204722" footer="0.51181102362204722"/>
  <pageSetup paperSize="8" scale="30" orientation="landscape" cellComments="asDisplayed"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224E90C3DA504182CBE232D946EDA4" ma:contentTypeVersion="11" ma:contentTypeDescription="" ma:contentTypeScope="" ma:versionID="8dca5c9a5f159aab9a437555792c49f7">
  <xsd:schema xmlns:xsd="http://www.w3.org/2001/XMLSchema" xmlns:p="http://schemas.microsoft.com/office/2006/metadata/properties" xmlns:ns2="8B97BE19-CDDD-400E-817A-CFDD13F7EC12" xmlns:ns3="ee4932b7-5ece-4e76-8822-8a164d812492" targetNamespace="http://schemas.microsoft.com/office/2006/metadata/properties" ma:root="true" ma:fieldsID="6f7de27fd14d4c259286aaea223197bf" ns2:_="" ns3:_="">
    <xsd:import namespace="8B97BE19-CDDD-400E-817A-CFDD13F7EC12"/>
    <xsd:import namespace="ee4932b7-5ece-4e76-8822-8a164d81249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ee4932b7-5ece-4e76-8822-8a164d812492"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310BEE4-1856-4275-92A7-9B36250075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ee4932b7-5ece-4e76-8822-8a164d81249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DB503E16-FE39-4692-AF35-8C4756088A1E}">
  <ds:schemaRefs>
    <ds:schemaRef ds:uri="http://schemas.microsoft.com/sharepoint/v3/contenttype/forms"/>
  </ds:schemaRefs>
</ds:datastoreItem>
</file>

<file path=customXml/itemProps3.xml><?xml version="1.0" encoding="utf-8"?>
<ds:datastoreItem xmlns:ds="http://schemas.openxmlformats.org/officeDocument/2006/customXml" ds:itemID="{FAE18153-28A0-403D-B932-503DD058FDBF}">
  <ds:schemaRef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ee4932b7-5ece-4e76-8822-8a164d812492"/>
    <ds:schemaRef ds:uri="http://purl.org/dc/dcmitype/"/>
    <ds:schemaRef ds:uri="8B97BE19-CDDD-400E-817A-CFDD13F7EC12"/>
    <ds:schemaRef ds:uri="http://www.w3.org/XML/1998/namespace"/>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記載例</vt:lpstr>
      <vt:lpstr>調査票</vt:lpstr>
      <vt:lpstr>記載例!Print_Area</vt:lpstr>
      <vt:lpstr>調査票!Print_Area</vt:lpstr>
      <vt:lpstr>記載例!Print_Titles</vt:lpstr>
      <vt:lpstr>調査票!Print_Titles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田崎 遥奈</cp:lastModifiedBy>
  <cp:lastPrinted>2023-10-25T04:15:55Z</cp:lastPrinted>
  <dcterms:created xsi:type="dcterms:W3CDTF">2008-05-23T08:26:00Z</dcterms:created>
  <dcterms:modified xsi:type="dcterms:W3CDTF">2023-10-25T04:16:06Z</dcterms:modified>
</cp:coreProperties>
</file>