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divfs\所属用ファイルサーバ\16050\20_利活用支援班\04 産業連関表\01_各年度業務\R06年度\03_分析ツール更新\01_更新ファイル（HP掲載用）\"/>
    </mc:Choice>
  </mc:AlternateContent>
  <xr:revisionPtr revIDLastSave="0" documentId="13_ncr:1_{0F842E7D-9DF6-4A90-B5D9-EC247DD62DC2}" xr6:coauthVersionLast="47" xr6:coauthVersionMax="47" xr10:uidLastSave="{00000000-0000-0000-0000-000000000000}"/>
  <bookViews>
    <workbookView xWindow="-120" yWindow="-120" windowWidth="29040" windowHeight="15840" tabRatio="787" xr2:uid="{00000000-000D-0000-FFFF-FFFF00000000}"/>
  </bookViews>
  <sheets>
    <sheet name="①はじめに" sheetId="26" r:id="rId1"/>
    <sheet name="②利用方法" sheetId="28" r:id="rId2"/>
    <sheet name="③入力" sheetId="16" r:id="rId3"/>
    <sheet name="④出力Ⅰ" sheetId="24" r:id="rId4"/>
    <sheet name="⑤出力Ⅱ" sheetId="23" r:id="rId5"/>
    <sheet name="⑥出力Ⅲ（グラフ）" sheetId="27" r:id="rId6"/>
    <sheet name="⑦フロー" sheetId="25" r:id="rId7"/>
    <sheet name="⑧計算域Ⅰ" sheetId="21" r:id="rId8"/>
    <sheet name="⑨計算域Ⅱ" sheetId="22" r:id="rId9"/>
    <sheet name="⑩計算域Ⅲ" sheetId="17" r:id="rId10"/>
    <sheet name="⑪観光用各種係数" sheetId="19" r:id="rId11"/>
    <sheet name="⑫観光用投入係数表" sheetId="20" r:id="rId12"/>
    <sheet name="⑬観光用逆行列係数表" sheetId="18" r:id="rId13"/>
  </sheets>
  <externalReferences>
    <externalReference r:id="rId14"/>
  </externalReferences>
  <definedNames>
    <definedName name="_xlnm._FilterDatabase" localSheetId="2" hidden="1">③入力!$D$96:$D$98</definedName>
    <definedName name="_xlnm.Criteria" localSheetId="2">③入力!$D$96:$D$98</definedName>
    <definedName name="_xlnm.Extract" localSheetId="2">③入力!$D$94</definedName>
    <definedName name="_xlnm.Print_Area" localSheetId="0">①はじめに!$B$2:$B$144</definedName>
    <definedName name="_xlnm.Print_Area" localSheetId="1">②利用方法!$A$1:$N$107</definedName>
    <definedName name="_xlnm.Print_Area" localSheetId="2">③入力!$B$2:$G$98</definedName>
    <definedName name="_xlnm.Print_Area" localSheetId="3">④出力Ⅰ!$B$2:$K$51</definedName>
    <definedName name="_xlnm.Print_Area" localSheetId="4">⑤出力Ⅱ!$B$2:$Q$102</definedName>
    <definedName name="_xlnm.Print_Area" localSheetId="5">'⑥出力Ⅲ（グラフ）'!$A$2:$V$115</definedName>
    <definedName name="_xlnm.Print_Area" localSheetId="6">⑦フロー!$B$2:$M$93</definedName>
    <definedName name="_xlnm.Print_Area" localSheetId="7">⑧計算域Ⅰ!$B$2:$L$52</definedName>
    <definedName name="_xlnm.Print_Area" localSheetId="8">⑨計算域Ⅱ!$B$2:$Y$101</definedName>
    <definedName name="_xlnm.Print_Area" localSheetId="9">⑩計算域Ⅲ!$B$2:$M$185</definedName>
    <definedName name="_xlnm.Print_Area" localSheetId="10">⑪観光用各種係数!$B$2:$K$50</definedName>
    <definedName name="_xlnm.Print_Area" localSheetId="11">⑫観光用投入係数表!$B$2:$AW$56</definedName>
    <definedName name="_xlnm.Print_Area" localSheetId="12">⑬観光用逆行列係数表!$B$2:$AU$49</definedName>
    <definedName name="_xlnm.Print_Titles" localSheetId="8">⑨計算域Ⅱ!$1:$2</definedName>
    <definedName name="_xlnm.Print_Titles" localSheetId="11">⑫観光用投入係数表!$B:$C</definedName>
    <definedName name="_xlnm.Print_Titles" localSheetId="12">⑬観光用逆行列係数表!$B:$C</definedName>
    <definedName name="登録リスト">[1]分析履歴!$A$7:$A$9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9" i="17" l="1"/>
  <c r="D9" i="17" l="1"/>
  <c r="E9" i="17" l="1"/>
  <c r="F9" i="17" l="1"/>
  <c r="E23" i="17"/>
  <c r="E42" i="17" l="1"/>
  <c r="H9" i="17"/>
  <c r="E36" i="17"/>
  <c r="J31" i="17" s="1"/>
  <c r="E48" i="17" s="1"/>
  <c r="E37" i="17"/>
  <c r="J51" i="17" l="1"/>
  <c r="J50" i="17"/>
  <c r="D31" i="16"/>
  <c r="E31" i="16"/>
  <c r="C13" i="17"/>
  <c r="E146" i="17"/>
  <c r="E40" i="16" s="1"/>
  <c r="F40" i="16" s="1"/>
  <c r="D12" i="21" s="1"/>
  <c r="F12" i="21" s="1"/>
  <c r="E152" i="17"/>
  <c r="E46" i="16" s="1"/>
  <c r="F46" i="16" s="1"/>
  <c r="D18" i="21" s="1"/>
  <c r="E155" i="17"/>
  <c r="E49" i="16" s="1"/>
  <c r="F49" i="16" s="1"/>
  <c r="D21" i="21" s="1"/>
  <c r="E156" i="17"/>
  <c r="E50" i="16" s="1"/>
  <c r="F50" i="16" s="1"/>
  <c r="D22" i="21" s="1"/>
  <c r="E157" i="17"/>
  <c r="E51" i="16" s="1"/>
  <c r="F51" i="16" s="1"/>
  <c r="D23" i="21" s="1"/>
  <c r="E158" i="17"/>
  <c r="E52" i="16" s="1"/>
  <c r="F52" i="16" s="1"/>
  <c r="D24" i="21" s="1"/>
  <c r="E159" i="17"/>
  <c r="E53" i="16" s="1"/>
  <c r="F53" i="16" s="1"/>
  <c r="D25" i="21" s="1"/>
  <c r="E25" i="21" s="1"/>
  <c r="E160" i="17"/>
  <c r="E54" i="16" s="1"/>
  <c r="F54" i="16" s="1"/>
  <c r="D26" i="21" s="1"/>
  <c r="E26" i="21" s="1"/>
  <c r="E161" i="17"/>
  <c r="E55" i="16" s="1"/>
  <c r="F55" i="16" s="1"/>
  <c r="D27" i="21" s="1"/>
  <c r="E27" i="21" s="1"/>
  <c r="E163" i="17"/>
  <c r="E57" i="16" s="1"/>
  <c r="F57" i="16" s="1"/>
  <c r="D29" i="21" s="1"/>
  <c r="F29" i="21" s="1"/>
  <c r="E164" i="17"/>
  <c r="E58" i="16" s="1"/>
  <c r="F58" i="16" s="1"/>
  <c r="D30" i="21" s="1"/>
  <c r="E165" i="17"/>
  <c r="E59" i="16" s="1"/>
  <c r="F59" i="16" s="1"/>
  <c r="D31" i="21" s="1"/>
  <c r="E167" i="17"/>
  <c r="E61" i="16" s="1"/>
  <c r="F61" i="16" s="1"/>
  <c r="D33" i="21" s="1"/>
  <c r="E168" i="17"/>
  <c r="E62" i="16" s="1"/>
  <c r="F62" i="16" s="1"/>
  <c r="D34" i="21" s="1"/>
  <c r="E169" i="17"/>
  <c r="E63" i="16" s="1"/>
  <c r="F63" i="16" s="1"/>
  <c r="D35" i="21" s="1"/>
  <c r="E170" i="17"/>
  <c r="E64" i="16" s="1"/>
  <c r="F64" i="16" s="1"/>
  <c r="D36" i="21" s="1"/>
  <c r="E171" i="17"/>
  <c r="E65" i="16" s="1"/>
  <c r="F65" i="16" s="1"/>
  <c r="D37" i="21" s="1"/>
  <c r="E172" i="17"/>
  <c r="E66" i="16" s="1"/>
  <c r="F66" i="16" s="1"/>
  <c r="D38" i="21" s="1"/>
  <c r="E38" i="21" s="1"/>
  <c r="E176" i="17"/>
  <c r="E70" i="16" s="1"/>
  <c r="F70" i="16" s="1"/>
  <c r="D42" i="21" s="1"/>
  <c r="F42" i="21" s="1"/>
  <c r="E184" i="17"/>
  <c r="E78" i="16" s="1"/>
  <c r="F78" i="16" s="1"/>
  <c r="D50" i="21" s="1"/>
  <c r="F50" i="21" s="1"/>
  <c r="E185" i="17"/>
  <c r="E79" i="16" s="1"/>
  <c r="F79" i="16" s="1"/>
  <c r="D51" i="21" s="1"/>
  <c r="D80" i="16"/>
  <c r="C98" i="16"/>
  <c r="G4" i="24"/>
  <c r="D17" i="17"/>
  <c r="E17" i="17"/>
  <c r="E27" i="17"/>
  <c r="E38" i="17"/>
  <c r="J49" i="17" s="1"/>
  <c r="E52" i="17" s="1"/>
  <c r="E39" i="17"/>
  <c r="E40" i="17"/>
  <c r="E41" i="17"/>
  <c r="H71" i="17"/>
  <c r="H72" i="17"/>
  <c r="I72" i="17"/>
  <c r="H73" i="17"/>
  <c r="I73" i="17"/>
  <c r="H74" i="17"/>
  <c r="I74" i="17"/>
  <c r="D91" i="17"/>
  <c r="E91" i="17"/>
  <c r="F108" i="17"/>
  <c r="F109" i="17"/>
  <c r="F110" i="17"/>
  <c r="J33" i="17"/>
  <c r="E50" i="17" s="1"/>
  <c r="J32" i="17"/>
  <c r="E49" i="17" s="1"/>
  <c r="E47" i="17" l="1"/>
  <c r="J52" i="17"/>
  <c r="E55" i="17" s="1"/>
  <c r="J73" i="17"/>
  <c r="K73" i="17" s="1"/>
  <c r="E22" i="17"/>
  <c r="J71" i="17"/>
  <c r="L71" i="17" s="1"/>
  <c r="F17" i="17"/>
  <c r="C17" i="17"/>
  <c r="J74" i="17"/>
  <c r="K74" i="17" s="1"/>
  <c r="D13" i="17"/>
  <c r="E42" i="21"/>
  <c r="G42" i="21" s="1"/>
  <c r="H42" i="21" s="1"/>
  <c r="I42" i="21" s="1"/>
  <c r="D41" i="22" s="1"/>
  <c r="D42" i="23" s="1"/>
  <c r="E31" i="21"/>
  <c r="F31" i="21"/>
  <c r="F27" i="21"/>
  <c r="G27" i="21" s="1"/>
  <c r="H27" i="21" s="1"/>
  <c r="I27" i="21" s="1"/>
  <c r="D26" i="22" s="1"/>
  <c r="E26" i="22" s="1"/>
  <c r="F25" i="21"/>
  <c r="G25" i="21" s="1"/>
  <c r="H25" i="21" s="1"/>
  <c r="I25" i="21" s="1"/>
  <c r="D24" i="22" s="1"/>
  <c r="E29" i="21"/>
  <c r="G29" i="21" s="1"/>
  <c r="H29" i="21" s="1"/>
  <c r="I29" i="21" s="1"/>
  <c r="D28" i="22" s="1"/>
  <c r="F37" i="21"/>
  <c r="E12" i="21"/>
  <c r="G12" i="21" s="1"/>
  <c r="F38" i="21"/>
  <c r="G38" i="21" s="1"/>
  <c r="H38" i="21" s="1"/>
  <c r="I38" i="21" s="1"/>
  <c r="D37" i="22" s="1"/>
  <c r="E87" i="22" s="1"/>
  <c r="E50" i="21"/>
  <c r="G50" i="21" s="1"/>
  <c r="H50" i="21" s="1"/>
  <c r="I50" i="21" s="1"/>
  <c r="D49" i="22" s="1"/>
  <c r="D50" i="23" s="1"/>
  <c r="E34" i="21"/>
  <c r="F34" i="21"/>
  <c r="F36" i="21"/>
  <c r="E36" i="21"/>
  <c r="E30" i="21"/>
  <c r="F30" i="21"/>
  <c r="E33" i="21"/>
  <c r="F33" i="21"/>
  <c r="E54" i="17"/>
  <c r="E53" i="17"/>
  <c r="F35" i="21"/>
  <c r="E35" i="21"/>
  <c r="H75" i="17"/>
  <c r="H77" i="17" s="1"/>
  <c r="J72" i="17"/>
  <c r="L72" i="17" s="1"/>
  <c r="I75" i="17"/>
  <c r="F51" i="21"/>
  <c r="E51" i="21"/>
  <c r="F26" i="21"/>
  <c r="G26" i="21" s="1"/>
  <c r="H26" i="21" s="1"/>
  <c r="I26" i="21" s="1"/>
  <c r="D25" i="22" s="1"/>
  <c r="F22" i="21"/>
  <c r="E22" i="21"/>
  <c r="E24" i="21"/>
  <c r="F24" i="21"/>
  <c r="F21" i="21"/>
  <c r="E21" i="21"/>
  <c r="F23" i="21"/>
  <c r="E23" i="21"/>
  <c r="E18" i="21"/>
  <c r="F18" i="21"/>
  <c r="L73" i="17" l="1"/>
  <c r="M73" i="17" s="1"/>
  <c r="L74" i="17"/>
  <c r="M74" i="17" s="1"/>
  <c r="F24" i="17"/>
  <c r="F25" i="17"/>
  <c r="F27" i="17"/>
  <c r="K71" i="17"/>
  <c r="M71" i="17" s="1"/>
  <c r="F23" i="17"/>
  <c r="E13" i="17"/>
  <c r="F13" i="17" s="1"/>
  <c r="K72" i="17"/>
  <c r="M72" i="17" s="1"/>
  <c r="G17" i="17"/>
  <c r="H17" i="17" s="1"/>
  <c r="E64" i="17"/>
  <c r="E63" i="17"/>
  <c r="E62" i="17"/>
  <c r="F26" i="17"/>
  <c r="F22" i="17"/>
  <c r="F28" i="17"/>
  <c r="F30" i="17"/>
  <c r="F31" i="17"/>
  <c r="E41" i="22"/>
  <c r="E42" i="23" s="1"/>
  <c r="F29" i="17"/>
  <c r="D91" i="22"/>
  <c r="H42" i="23" s="1"/>
  <c r="G31" i="21"/>
  <c r="H31" i="21" s="1"/>
  <c r="I31" i="21" s="1"/>
  <c r="D30" i="22" s="1"/>
  <c r="E30" i="22" s="1"/>
  <c r="E31" i="23" s="1"/>
  <c r="E99" i="22"/>
  <c r="I50" i="23" s="1"/>
  <c r="E91" i="22"/>
  <c r="I42" i="23" s="1"/>
  <c r="G49" i="22"/>
  <c r="G50" i="23" s="1"/>
  <c r="F41" i="22"/>
  <c r="F42" i="23" s="1"/>
  <c r="E76" i="22"/>
  <c r="I27" i="23" s="1"/>
  <c r="G51" i="21"/>
  <c r="H51" i="21" s="1"/>
  <c r="I51" i="21" s="1"/>
  <c r="D50" i="22" s="1"/>
  <c r="D100" i="22" s="1"/>
  <c r="G36" i="21"/>
  <c r="H36" i="21" s="1"/>
  <c r="I36" i="21" s="1"/>
  <c r="D35" i="22" s="1"/>
  <c r="E85" i="22" s="1"/>
  <c r="G22" i="21"/>
  <c r="H22" i="21" s="1"/>
  <c r="I22" i="21" s="1"/>
  <c r="D21" i="22" s="1"/>
  <c r="F21" i="22" s="1"/>
  <c r="D27" i="23"/>
  <c r="D99" i="22"/>
  <c r="H50" i="23" s="1"/>
  <c r="F26" i="22"/>
  <c r="F27" i="23" s="1"/>
  <c r="E49" i="22"/>
  <c r="E50" i="23" s="1"/>
  <c r="F49" i="22"/>
  <c r="F50" i="23" s="1"/>
  <c r="D76" i="22"/>
  <c r="H27" i="23" s="1"/>
  <c r="G41" i="22"/>
  <c r="G42" i="23" s="1"/>
  <c r="G26" i="22"/>
  <c r="G27" i="23" s="1"/>
  <c r="G33" i="21"/>
  <c r="H33" i="21" s="1"/>
  <c r="I33" i="21" s="1"/>
  <c r="D32" i="22" s="1"/>
  <c r="G32" i="22" s="1"/>
  <c r="G37" i="22"/>
  <c r="G38" i="23" s="1"/>
  <c r="G34" i="21"/>
  <c r="H34" i="21" s="1"/>
  <c r="I34" i="21" s="1"/>
  <c r="D33" i="22" s="1"/>
  <c r="G33" i="22" s="1"/>
  <c r="G18" i="21"/>
  <c r="H18" i="21" s="1"/>
  <c r="I18" i="21" s="1"/>
  <c r="D17" i="22" s="1"/>
  <c r="D18" i="23" s="1"/>
  <c r="H12" i="21"/>
  <c r="I12" i="21" s="1"/>
  <c r="D11" i="22" s="1"/>
  <c r="D38" i="23"/>
  <c r="F37" i="22"/>
  <c r="F38" i="23" s="1"/>
  <c r="G30" i="21"/>
  <c r="H30" i="21" s="1"/>
  <c r="I30" i="21" s="1"/>
  <c r="D29" i="22" s="1"/>
  <c r="E37" i="22"/>
  <c r="E38" i="23" s="1"/>
  <c r="D87" i="22"/>
  <c r="H38" i="23" s="1"/>
  <c r="G24" i="21"/>
  <c r="H24" i="21" s="1"/>
  <c r="I24" i="21" s="1"/>
  <c r="D23" i="22" s="1"/>
  <c r="D24" i="23" s="1"/>
  <c r="G35" i="21"/>
  <c r="H35" i="21" s="1"/>
  <c r="I35" i="21" s="1"/>
  <c r="D34" i="22" s="1"/>
  <c r="E84" i="22" s="1"/>
  <c r="D26" i="23"/>
  <c r="D75" i="22"/>
  <c r="E25" i="22"/>
  <c r="E75" i="22"/>
  <c r="G25" i="22"/>
  <c r="F25" i="22"/>
  <c r="I78" i="17"/>
  <c r="E88" i="17" s="1"/>
  <c r="I80" i="17"/>
  <c r="E90" i="17" s="1"/>
  <c r="I77" i="17"/>
  <c r="H78" i="17"/>
  <c r="D88" i="17" s="1"/>
  <c r="H79" i="17"/>
  <c r="D89" i="17" s="1"/>
  <c r="J75" i="17"/>
  <c r="L75" i="17" s="1"/>
  <c r="E75" i="17" s="1"/>
  <c r="G23" i="21"/>
  <c r="H23" i="21" s="1"/>
  <c r="I23" i="21" s="1"/>
  <c r="D22" i="22" s="1"/>
  <c r="H80" i="17"/>
  <c r="D90" i="17" s="1"/>
  <c r="E51" i="17"/>
  <c r="E78" i="22"/>
  <c r="F28" i="22"/>
  <c r="G28" i="22"/>
  <c r="D78" i="22"/>
  <c r="E28" i="22"/>
  <c r="D29" i="23"/>
  <c r="I38" i="23"/>
  <c r="I79" i="17"/>
  <c r="E89" i="17" s="1"/>
  <c r="E27" i="23"/>
  <c r="G21" i="21"/>
  <c r="H21" i="21" s="1"/>
  <c r="I21" i="21" s="1"/>
  <c r="D20" i="22" s="1"/>
  <c r="D25" i="23"/>
  <c r="E74" i="22"/>
  <c r="F24" i="22"/>
  <c r="G24" i="22"/>
  <c r="E24" i="22"/>
  <c r="D74" i="22"/>
  <c r="D64" i="17" l="1"/>
  <c r="D61" i="17"/>
  <c r="G13" i="17"/>
  <c r="D62" i="17" s="1"/>
  <c r="E21" i="22"/>
  <c r="E22" i="23" s="1"/>
  <c r="D31" i="23"/>
  <c r="E50" i="22"/>
  <c r="E51" i="23" s="1"/>
  <c r="G50" i="22"/>
  <c r="G51" i="23" s="1"/>
  <c r="D71" i="22"/>
  <c r="H22" i="23" s="1"/>
  <c r="E33" i="22"/>
  <c r="E34" i="23" s="1"/>
  <c r="D51" i="23"/>
  <c r="D85" i="22"/>
  <c r="H36" i="23" s="1"/>
  <c r="E35" i="22"/>
  <c r="E36" i="23" s="1"/>
  <c r="F35" i="22"/>
  <c r="F36" i="23" s="1"/>
  <c r="E65" i="17"/>
  <c r="G30" i="22"/>
  <c r="G31" i="23" s="1"/>
  <c r="E80" i="22"/>
  <c r="I31" i="23" s="1"/>
  <c r="D36" i="23"/>
  <c r="G35" i="22"/>
  <c r="G36" i="23" s="1"/>
  <c r="F50" i="22"/>
  <c r="F51" i="23" s="1"/>
  <c r="E100" i="22"/>
  <c r="I51" i="23" s="1"/>
  <c r="D80" i="22"/>
  <c r="H31" i="23" s="1"/>
  <c r="E83" i="22"/>
  <c r="I34" i="23" s="1"/>
  <c r="F23" i="22"/>
  <c r="F24" i="23" s="1"/>
  <c r="F30" i="22"/>
  <c r="F31" i="23" s="1"/>
  <c r="D22" i="23"/>
  <c r="G21" i="22"/>
  <c r="G22" i="23" s="1"/>
  <c r="E71" i="22"/>
  <c r="I22" i="23" s="1"/>
  <c r="D33" i="23"/>
  <c r="F32" i="22"/>
  <c r="F33" i="23" s="1"/>
  <c r="D82" i="22"/>
  <c r="H33" i="23" s="1"/>
  <c r="E82" i="22"/>
  <c r="I33" i="23" s="1"/>
  <c r="E32" i="22"/>
  <c r="E33" i="23" s="1"/>
  <c r="E17" i="22"/>
  <c r="E18" i="23" s="1"/>
  <c r="G23" i="22"/>
  <c r="G24" i="23" s="1"/>
  <c r="D83" i="22"/>
  <c r="H34" i="23" s="1"/>
  <c r="E67" i="22"/>
  <c r="I18" i="23" s="1"/>
  <c r="D73" i="22"/>
  <c r="H24" i="23" s="1"/>
  <c r="D34" i="23"/>
  <c r="F33" i="22"/>
  <c r="F34" i="23" s="1"/>
  <c r="D67" i="22"/>
  <c r="H18" i="23" s="1"/>
  <c r="K75" i="17"/>
  <c r="G34" i="22"/>
  <c r="G35" i="23" s="1"/>
  <c r="D84" i="22"/>
  <c r="H35" i="23" s="1"/>
  <c r="F34" i="22"/>
  <c r="F35" i="23" s="1"/>
  <c r="D35" i="23"/>
  <c r="E29" i="22"/>
  <c r="E30" i="23" s="1"/>
  <c r="G29" i="22"/>
  <c r="G30" i="23" s="1"/>
  <c r="F29" i="22"/>
  <c r="F30" i="23" s="1"/>
  <c r="E79" i="22"/>
  <c r="I30" i="23" s="1"/>
  <c r="D30" i="23"/>
  <c r="G11" i="22"/>
  <c r="G12" i="23" s="1"/>
  <c r="E61" i="22"/>
  <c r="I12" i="23" s="1"/>
  <c r="E11" i="22"/>
  <c r="E12" i="23" s="1"/>
  <c r="D61" i="22"/>
  <c r="H12" i="23" s="1"/>
  <c r="D12" i="23"/>
  <c r="D79" i="22"/>
  <c r="H30" i="23" s="1"/>
  <c r="E34" i="22"/>
  <c r="E35" i="23" s="1"/>
  <c r="F11" i="22"/>
  <c r="F12" i="23" s="1"/>
  <c r="G17" i="22"/>
  <c r="G18" i="23" s="1"/>
  <c r="F17" i="22"/>
  <c r="F18" i="23" s="1"/>
  <c r="E73" i="22"/>
  <c r="I24" i="23" s="1"/>
  <c r="E23" i="22"/>
  <c r="E24" i="23" s="1"/>
  <c r="E73" i="17"/>
  <c r="E99" i="17" s="1"/>
  <c r="F127" i="17" s="1"/>
  <c r="E74" i="17"/>
  <c r="E100" i="17" s="1"/>
  <c r="F137" i="17" s="1"/>
  <c r="E72" i="17"/>
  <c r="E25" i="23"/>
  <c r="I35" i="23"/>
  <c r="G29" i="23"/>
  <c r="I81" i="17"/>
  <c r="E26" i="23"/>
  <c r="G25" i="23"/>
  <c r="E20" i="22"/>
  <c r="D21" i="23"/>
  <c r="G20" i="22"/>
  <c r="E70" i="22"/>
  <c r="D70" i="22"/>
  <c r="F20" i="22"/>
  <c r="F29" i="23"/>
  <c r="D72" i="22"/>
  <c r="E22" i="22"/>
  <c r="D23" i="23"/>
  <c r="G22" i="22"/>
  <c r="E72" i="22"/>
  <c r="F22" i="22"/>
  <c r="F26" i="23"/>
  <c r="H26" i="23"/>
  <c r="G33" i="23"/>
  <c r="F25" i="23"/>
  <c r="E29" i="23"/>
  <c r="I29" i="23"/>
  <c r="G34" i="23"/>
  <c r="H81" i="17"/>
  <c r="D87" i="17"/>
  <c r="H51" i="23"/>
  <c r="G26" i="23"/>
  <c r="H25" i="23"/>
  <c r="I25" i="23"/>
  <c r="I36" i="23"/>
  <c r="H29" i="23"/>
  <c r="F22" i="23"/>
  <c r="I26" i="23"/>
  <c r="D63" i="17" l="1"/>
  <c r="D65" i="17" s="1"/>
  <c r="H13" i="17"/>
  <c r="M75" i="17"/>
  <c r="D75" i="17"/>
  <c r="D71" i="17" s="1"/>
  <c r="D97" i="17" s="1"/>
  <c r="F97" i="17" s="1"/>
  <c r="E98" i="17"/>
  <c r="E101" i="17" s="1"/>
  <c r="F117" i="17"/>
  <c r="F120" i="17"/>
  <c r="H21" i="23"/>
  <c r="E21" i="23"/>
  <c r="F23" i="23"/>
  <c r="E23" i="23"/>
  <c r="I21" i="23"/>
  <c r="I23" i="23"/>
  <c r="H23" i="23"/>
  <c r="G21" i="23"/>
  <c r="F128" i="17"/>
  <c r="F132" i="17"/>
  <c r="F130" i="17"/>
  <c r="F129" i="17"/>
  <c r="F135" i="17"/>
  <c r="F136" i="17"/>
  <c r="F134" i="17"/>
  <c r="F133" i="17"/>
  <c r="F131" i="17"/>
  <c r="G23" i="23"/>
  <c r="F21" i="23"/>
  <c r="F124" i="17"/>
  <c r="F118" i="17"/>
  <c r="F126" i="17"/>
  <c r="F116" i="17"/>
  <c r="F121" i="17"/>
  <c r="F119" i="17"/>
  <c r="F123" i="17"/>
  <c r="F122" i="17"/>
  <c r="F115" i="17"/>
  <c r="F125" i="17"/>
  <c r="D73" i="17" l="1"/>
  <c r="D99" i="17" s="1"/>
  <c r="D72" i="17"/>
  <c r="D98" i="17" s="1"/>
  <c r="D74" i="17"/>
  <c r="D100" i="17" s="1"/>
  <c r="F100" i="17" s="1"/>
  <c r="F114" i="17"/>
  <c r="F111" i="17" s="1"/>
  <c r="E110" i="17"/>
  <c r="F113" i="17" l="1"/>
  <c r="E137" i="17"/>
  <c r="E131" i="17" s="1"/>
  <c r="G131" i="17" s="1"/>
  <c r="E148" i="17" s="1"/>
  <c r="E42" i="16" s="1"/>
  <c r="F42" i="16" s="1"/>
  <c r="D14" i="21" s="1"/>
  <c r="F14" i="21" s="1"/>
  <c r="G110" i="17"/>
  <c r="E108" i="17"/>
  <c r="G108" i="17" s="1"/>
  <c r="E173" i="17" s="1"/>
  <c r="E67" i="16" s="1"/>
  <c r="F67" i="16" s="1"/>
  <c r="D39" i="21" s="1"/>
  <c r="F112" i="17"/>
  <c r="E127" i="17"/>
  <c r="E120" i="17" s="1"/>
  <c r="G120" i="17" s="1"/>
  <c r="F99" i="17"/>
  <c r="E114" i="17"/>
  <c r="E111" i="17" s="1"/>
  <c r="F98" i="17"/>
  <c r="D101" i="17"/>
  <c r="E109" i="17"/>
  <c r="G109" i="17" s="1"/>
  <c r="E130" i="17" l="1"/>
  <c r="G130" i="17" s="1"/>
  <c r="E147" i="17" s="1"/>
  <c r="E41" i="16" s="1"/>
  <c r="F41" i="16" s="1"/>
  <c r="D13" i="21" s="1"/>
  <c r="E13" i="21" s="1"/>
  <c r="E134" i="17"/>
  <c r="G134" i="17" s="1"/>
  <c r="E154" i="17" s="1"/>
  <c r="E48" i="16" s="1"/>
  <c r="F48" i="16" s="1"/>
  <c r="D20" i="21" s="1"/>
  <c r="E20" i="21" s="1"/>
  <c r="E14" i="21"/>
  <c r="E133" i="17"/>
  <c r="G133" i="17" s="1"/>
  <c r="E153" i="17" s="1"/>
  <c r="E47" i="16" s="1"/>
  <c r="F47" i="16" s="1"/>
  <c r="D19" i="21" s="1"/>
  <c r="F19" i="21" s="1"/>
  <c r="E136" i="17"/>
  <c r="G136" i="17" s="1"/>
  <c r="E175" i="17" s="1"/>
  <c r="E69" i="16" s="1"/>
  <c r="F69" i="16" s="1"/>
  <c r="D41" i="21" s="1"/>
  <c r="F41" i="21" s="1"/>
  <c r="E135" i="17"/>
  <c r="G135" i="17" s="1"/>
  <c r="E132" i="17"/>
  <c r="G132" i="17" s="1"/>
  <c r="E149" i="17" s="1"/>
  <c r="E43" i="16" s="1"/>
  <c r="F43" i="16" s="1"/>
  <c r="D15" i="21" s="1"/>
  <c r="E15" i="21" s="1"/>
  <c r="G137" i="17"/>
  <c r="E128" i="17"/>
  <c r="G128" i="17" s="1"/>
  <c r="E129" i="17"/>
  <c r="G129" i="17" s="1"/>
  <c r="E145" i="17" s="1"/>
  <c r="E39" i="16" s="1"/>
  <c r="F39" i="16" s="1"/>
  <c r="D11" i="21" s="1"/>
  <c r="G111" i="17"/>
  <c r="E151" i="17" s="1"/>
  <c r="E45" i="16" s="1"/>
  <c r="F45" i="16" s="1"/>
  <c r="D17" i="21" s="1"/>
  <c r="E126" i="17"/>
  <c r="G126" i="17" s="1"/>
  <c r="E183" i="17" s="1"/>
  <c r="E77" i="16" s="1"/>
  <c r="F77" i="16" s="1"/>
  <c r="D49" i="21" s="1"/>
  <c r="F49" i="21" s="1"/>
  <c r="E122" i="17"/>
  <c r="G122" i="17" s="1"/>
  <c r="E178" i="17" s="1"/>
  <c r="E72" i="16" s="1"/>
  <c r="F72" i="16" s="1"/>
  <c r="D44" i="21" s="1"/>
  <c r="E44" i="21" s="1"/>
  <c r="E115" i="17"/>
  <c r="G115" i="17" s="1"/>
  <c r="E124" i="17"/>
  <c r="G124" i="17" s="1"/>
  <c r="E121" i="17"/>
  <c r="G121" i="17" s="1"/>
  <c r="E177" i="17" s="1"/>
  <c r="E71" i="16" s="1"/>
  <c r="F71" i="16" s="1"/>
  <c r="D43" i="21" s="1"/>
  <c r="E43" i="21" s="1"/>
  <c r="E117" i="17"/>
  <c r="G117" i="17" s="1"/>
  <c r="E162" i="17" s="1"/>
  <c r="E56" i="16" s="1"/>
  <c r="F56" i="16" s="1"/>
  <c r="D28" i="21" s="1"/>
  <c r="F28" i="21" s="1"/>
  <c r="E125" i="17"/>
  <c r="G125" i="17" s="1"/>
  <c r="E182" i="17" s="1"/>
  <c r="E76" i="16" s="1"/>
  <c r="F76" i="16" s="1"/>
  <c r="D48" i="21" s="1"/>
  <c r="E48" i="21" s="1"/>
  <c r="E119" i="17"/>
  <c r="G119" i="17" s="1"/>
  <c r="E116" i="17"/>
  <c r="G116" i="17" s="1"/>
  <c r="E150" i="17" s="1"/>
  <c r="E44" i="16" s="1"/>
  <c r="F44" i="16" s="1"/>
  <c r="D16" i="21" s="1"/>
  <c r="E16" i="21" s="1"/>
  <c r="G127" i="17"/>
  <c r="E123" i="17"/>
  <c r="G123" i="17" s="1"/>
  <c r="E179" i="17" s="1"/>
  <c r="E73" i="16" s="1"/>
  <c r="F73" i="16" s="1"/>
  <c r="D45" i="21" s="1"/>
  <c r="F45" i="21" s="1"/>
  <c r="E118" i="17"/>
  <c r="G118" i="17" s="1"/>
  <c r="F101" i="17"/>
  <c r="E113" i="17"/>
  <c r="G113" i="17" s="1"/>
  <c r="G114" i="17"/>
  <c r="E112" i="17"/>
  <c r="G112" i="17" s="1"/>
  <c r="E181" i="17"/>
  <c r="E75" i="16" s="1"/>
  <c r="F75" i="16" s="1"/>
  <c r="D47" i="21" s="1"/>
  <c r="E47" i="21" s="1"/>
  <c r="G14" i="21"/>
  <c r="H14" i="21" s="1"/>
  <c r="I14" i="21" s="1"/>
  <c r="D13" i="22" s="1"/>
  <c r="D14" i="23" s="1"/>
  <c r="E39" i="21"/>
  <c r="F39" i="21"/>
  <c r="F13" i="21" l="1"/>
  <c r="G13" i="21" s="1"/>
  <c r="H13" i="21" s="1"/>
  <c r="I13" i="21" s="1"/>
  <c r="D12" i="22" s="1"/>
  <c r="D62" i="22" s="1"/>
  <c r="H13" i="23" s="1"/>
  <c r="F20" i="21"/>
  <c r="G20" i="21" s="1"/>
  <c r="H20" i="21" s="1"/>
  <c r="I20" i="21" s="1"/>
  <c r="D19" i="22" s="1"/>
  <c r="D20" i="23" s="1"/>
  <c r="E19" i="21"/>
  <c r="G19" i="21" s="1"/>
  <c r="H19" i="21" s="1"/>
  <c r="I19" i="21" s="1"/>
  <c r="D18" i="22" s="1"/>
  <c r="E18" i="22" s="1"/>
  <c r="E19" i="23" s="1"/>
  <c r="E166" i="17"/>
  <c r="E60" i="16" s="1"/>
  <c r="F60" i="16" s="1"/>
  <c r="D32" i="21" s="1"/>
  <c r="E32" i="21" s="1"/>
  <c r="E144" i="17"/>
  <c r="E38" i="16" s="1"/>
  <c r="F38" i="16" s="1"/>
  <c r="E41" i="21"/>
  <c r="G41" i="21" s="1"/>
  <c r="H41" i="21" s="1"/>
  <c r="I41" i="21" s="1"/>
  <c r="D40" i="22" s="1"/>
  <c r="D41" i="23" s="1"/>
  <c r="F15" i="21"/>
  <c r="G15" i="21" s="1"/>
  <c r="H15" i="21" s="1"/>
  <c r="I15" i="21" s="1"/>
  <c r="D14" i="22" s="1"/>
  <c r="G14" i="22" s="1"/>
  <c r="G15" i="23" s="1"/>
  <c r="E49" i="21"/>
  <c r="G49" i="21" s="1"/>
  <c r="H49" i="21" s="1"/>
  <c r="I49" i="21" s="1"/>
  <c r="D48" i="22" s="1"/>
  <c r="D98" i="22" s="1"/>
  <c r="H49" i="23" s="1"/>
  <c r="F17" i="21"/>
  <c r="E17" i="21"/>
  <c r="F44" i="21"/>
  <c r="G44" i="21" s="1"/>
  <c r="H44" i="21" s="1"/>
  <c r="I44" i="21" s="1"/>
  <c r="D43" i="22" s="1"/>
  <c r="E93" i="22" s="1"/>
  <c r="I44" i="23" s="1"/>
  <c r="E28" i="21"/>
  <c r="G28" i="21" s="1"/>
  <c r="H28" i="21" s="1"/>
  <c r="I28" i="21" s="1"/>
  <c r="D27" i="22" s="1"/>
  <c r="G27" i="22" s="1"/>
  <c r="G28" i="23" s="1"/>
  <c r="E174" i="17"/>
  <c r="E68" i="16" s="1"/>
  <c r="F68" i="16" s="1"/>
  <c r="D40" i="21" s="1"/>
  <c r="F43" i="21"/>
  <c r="G43" i="21" s="1"/>
  <c r="H43" i="21" s="1"/>
  <c r="I43" i="21" s="1"/>
  <c r="D42" i="22" s="1"/>
  <c r="E92" i="22" s="1"/>
  <c r="I43" i="23" s="1"/>
  <c r="E180" i="17"/>
  <c r="E74" i="16" s="1"/>
  <c r="F74" i="16" s="1"/>
  <c r="D46" i="21" s="1"/>
  <c r="F46" i="21" s="1"/>
  <c r="F48" i="21"/>
  <c r="G48" i="21" s="1"/>
  <c r="H48" i="21" s="1"/>
  <c r="I48" i="21" s="1"/>
  <c r="D47" i="22" s="1"/>
  <c r="F47" i="22" s="1"/>
  <c r="F16" i="21"/>
  <c r="G16" i="21" s="1"/>
  <c r="H16" i="21" s="1"/>
  <c r="I16" i="21" s="1"/>
  <c r="D15" i="22" s="1"/>
  <c r="D16" i="23" s="1"/>
  <c r="E11" i="21"/>
  <c r="F11" i="21"/>
  <c r="E45" i="21"/>
  <c r="G45" i="21" s="1"/>
  <c r="H45" i="21" s="1"/>
  <c r="I45" i="21" s="1"/>
  <c r="D44" i="22" s="1"/>
  <c r="D45" i="23" s="1"/>
  <c r="F47" i="21"/>
  <c r="G47" i="21" s="1"/>
  <c r="H47" i="21" s="1"/>
  <c r="I47" i="21" s="1"/>
  <c r="D46" i="22" s="1"/>
  <c r="E46" i="22" s="1"/>
  <c r="E47" i="23" s="1"/>
  <c r="E63" i="22"/>
  <c r="I14" i="23" s="1"/>
  <c r="G13" i="22"/>
  <c r="G14" i="23" s="1"/>
  <c r="F13" i="22"/>
  <c r="F14" i="23" s="1"/>
  <c r="E13" i="22"/>
  <c r="E14" i="23" s="1"/>
  <c r="D63" i="22"/>
  <c r="H14" i="23" s="1"/>
  <c r="G18" i="22"/>
  <c r="G19" i="23" s="1"/>
  <c r="G39" i="21"/>
  <c r="H39" i="21" s="1"/>
  <c r="I39" i="21" s="1"/>
  <c r="D38" i="22" s="1"/>
  <c r="F38" i="22" s="1"/>
  <c r="E69" i="22" l="1"/>
  <c r="I20" i="23" s="1"/>
  <c r="D68" i="22"/>
  <c r="H19" i="23" s="1"/>
  <c r="D19" i="23"/>
  <c r="E68" i="22"/>
  <c r="I19" i="23" s="1"/>
  <c r="F18" i="22"/>
  <c r="F19" i="23" s="1"/>
  <c r="G40" i="22"/>
  <c r="G41" i="23" s="1"/>
  <c r="F40" i="22"/>
  <c r="F41" i="23" s="1"/>
  <c r="G19" i="22"/>
  <c r="G20" i="23" s="1"/>
  <c r="D69" i="22"/>
  <c r="H20" i="23" s="1"/>
  <c r="F19" i="22"/>
  <c r="F20" i="23" s="1"/>
  <c r="E19" i="22"/>
  <c r="E20" i="23" s="1"/>
  <c r="D64" i="22"/>
  <c r="H15" i="23" s="1"/>
  <c r="D13" i="23"/>
  <c r="G12" i="22"/>
  <c r="G13" i="23" s="1"/>
  <c r="E12" i="22"/>
  <c r="E13" i="23" s="1"/>
  <c r="E62" i="22"/>
  <c r="I13" i="23" s="1"/>
  <c r="F12" i="22"/>
  <c r="F13" i="23" s="1"/>
  <c r="F32" i="21"/>
  <c r="G32" i="21" s="1"/>
  <c r="H32" i="21" s="1"/>
  <c r="I32" i="21" s="1"/>
  <c r="D31" i="22" s="1"/>
  <c r="F31" i="22" s="1"/>
  <c r="F32" i="23" s="1"/>
  <c r="E98" i="22"/>
  <c r="I49" i="23" s="1"/>
  <c r="D15" i="23"/>
  <c r="F14" i="22"/>
  <c r="F15" i="23" s="1"/>
  <c r="D90" i="22"/>
  <c r="H41" i="23" s="1"/>
  <c r="E14" i="22"/>
  <c r="E15" i="23" s="1"/>
  <c r="E64" i="22"/>
  <c r="I15" i="23" s="1"/>
  <c r="E40" i="22"/>
  <c r="E41" i="23" s="1"/>
  <c r="E90" i="22"/>
  <c r="I41" i="23" s="1"/>
  <c r="E48" i="22"/>
  <c r="E49" i="23" s="1"/>
  <c r="G48" i="22"/>
  <c r="G49" i="23" s="1"/>
  <c r="D49" i="23"/>
  <c r="F48" i="22"/>
  <c r="F49" i="23" s="1"/>
  <c r="E43" i="22"/>
  <c r="E44" i="23" s="1"/>
  <c r="G42" i="22"/>
  <c r="G43" i="23" s="1"/>
  <c r="D93" i="22"/>
  <c r="H44" i="23" s="1"/>
  <c r="F42" i="22"/>
  <c r="F43" i="23" s="1"/>
  <c r="G43" i="22"/>
  <c r="G44" i="23" s="1"/>
  <c r="F43" i="22"/>
  <c r="F44" i="23" s="1"/>
  <c r="G17" i="21"/>
  <c r="H17" i="21" s="1"/>
  <c r="I17" i="21" s="1"/>
  <c r="D16" i="22" s="1"/>
  <c r="F16" i="22" s="1"/>
  <c r="F17" i="23" s="1"/>
  <c r="E40" i="21"/>
  <c r="D65" i="22"/>
  <c r="H16" i="23" s="1"/>
  <c r="D43" i="23"/>
  <c r="E15" i="22"/>
  <c r="E16" i="23" s="1"/>
  <c r="G15" i="22"/>
  <c r="G16" i="23" s="1"/>
  <c r="E65" i="22"/>
  <c r="I16" i="23" s="1"/>
  <c r="D92" i="22"/>
  <c r="H43" i="23" s="1"/>
  <c r="F15" i="22"/>
  <c r="F16" i="23" s="1"/>
  <c r="E42" i="22"/>
  <c r="E43" i="23" s="1"/>
  <c r="D44" i="23"/>
  <c r="F44" i="22"/>
  <c r="F45" i="23" s="1"/>
  <c r="E80" i="16"/>
  <c r="E46" i="21"/>
  <c r="G46" i="21" s="1"/>
  <c r="H46" i="21" s="1"/>
  <c r="I46" i="21" s="1"/>
  <c r="D45" i="22" s="1"/>
  <c r="E95" i="22" s="1"/>
  <c r="I46" i="23" s="1"/>
  <c r="D96" i="22"/>
  <c r="H47" i="23" s="1"/>
  <c r="D94" i="22"/>
  <c r="H45" i="23" s="1"/>
  <c r="E94" i="22"/>
  <c r="I45" i="23" s="1"/>
  <c r="G44" i="22"/>
  <c r="G45" i="23" s="1"/>
  <c r="E44" i="22"/>
  <c r="E45" i="23" s="1"/>
  <c r="G11" i="21"/>
  <c r="H11" i="21" s="1"/>
  <c r="I11" i="21" s="1"/>
  <c r="D10" i="22" s="1"/>
  <c r="G10" i="22" s="1"/>
  <c r="G11" i="23" s="1"/>
  <c r="F46" i="22"/>
  <c r="F47" i="23" s="1"/>
  <c r="D47" i="23"/>
  <c r="E96" i="22"/>
  <c r="I47" i="23" s="1"/>
  <c r="G46" i="22"/>
  <c r="G47" i="23" s="1"/>
  <c r="E27" i="22"/>
  <c r="E28" i="23" s="1"/>
  <c r="F27" i="22"/>
  <c r="F28" i="23" s="1"/>
  <c r="D28" i="23"/>
  <c r="E77" i="22"/>
  <c r="I28" i="23" s="1"/>
  <c r="E88" i="22"/>
  <c r="I39" i="23" s="1"/>
  <c r="D77" i="22"/>
  <c r="H28" i="23" s="1"/>
  <c r="D97" i="22"/>
  <c r="H48" i="23" s="1"/>
  <c r="G47" i="22"/>
  <c r="G48" i="23" s="1"/>
  <c r="D10" i="21"/>
  <c r="F80" i="16"/>
  <c r="D88" i="22"/>
  <c r="H39" i="23" s="1"/>
  <c r="E97" i="22"/>
  <c r="I48" i="23" s="1"/>
  <c r="D39" i="23"/>
  <c r="E47" i="22"/>
  <c r="E48" i="23" s="1"/>
  <c r="D48" i="23"/>
  <c r="E38" i="22"/>
  <c r="E39" i="23" s="1"/>
  <c r="G38" i="22"/>
  <c r="G39" i="23" s="1"/>
  <c r="F39" i="23"/>
  <c r="F48" i="23"/>
  <c r="D32" i="23" l="1"/>
  <c r="E31" i="22"/>
  <c r="E32" i="23" s="1"/>
  <c r="D81" i="22"/>
  <c r="H32" i="23" s="1"/>
  <c r="G31" i="22"/>
  <c r="G32" i="23" s="1"/>
  <c r="E81" i="22"/>
  <c r="I32" i="23" s="1"/>
  <c r="D66" i="22"/>
  <c r="H17" i="23" s="1"/>
  <c r="E66" i="22"/>
  <c r="I17" i="23" s="1"/>
  <c r="D17" i="23"/>
  <c r="E16" i="22"/>
  <c r="E17" i="23" s="1"/>
  <c r="G16" i="22"/>
  <c r="G17" i="23" s="1"/>
  <c r="F10" i="21"/>
  <c r="E10" i="21"/>
  <c r="E52" i="21" s="1"/>
  <c r="E37" i="21" s="1"/>
  <c r="G37" i="21" s="1"/>
  <c r="E45" i="22"/>
  <c r="E46" i="23" s="1"/>
  <c r="G45" i="22"/>
  <c r="G46" i="23" s="1"/>
  <c r="F45" i="22"/>
  <c r="F46" i="23" s="1"/>
  <c r="E60" i="22"/>
  <c r="I11" i="23" s="1"/>
  <c r="F10" i="22"/>
  <c r="F11" i="23" s="1"/>
  <c r="E10" i="22"/>
  <c r="E11" i="23" s="1"/>
  <c r="D11" i="23"/>
  <c r="D46" i="23"/>
  <c r="D95" i="22"/>
  <c r="H46" i="23" s="1"/>
  <c r="D60" i="22"/>
  <c r="H11" i="23" s="1"/>
  <c r="F10" i="25"/>
  <c r="D52" i="21"/>
  <c r="F52" i="21" l="1"/>
  <c r="F40" i="21" s="1"/>
  <c r="G10" i="21"/>
  <c r="H37" i="21"/>
  <c r="I37" i="21" s="1"/>
  <c r="D36" i="22" s="1"/>
  <c r="G40" i="21" l="1"/>
  <c r="G52" i="21" s="1"/>
  <c r="H10" i="21"/>
  <c r="I10" i="21" s="1"/>
  <c r="F36" i="22"/>
  <c r="F37" i="23" s="1"/>
  <c r="E36" i="22"/>
  <c r="E37" i="23" s="1"/>
  <c r="D37" i="23"/>
  <c r="E86" i="22"/>
  <c r="I37" i="23" s="1"/>
  <c r="G36" i="22"/>
  <c r="G37" i="23" s="1"/>
  <c r="D86" i="22"/>
  <c r="H37" i="23" s="1"/>
  <c r="H40" i="21" l="1"/>
  <c r="I40" i="21" s="1"/>
  <c r="D39" i="22" s="1"/>
  <c r="H52" i="21" l="1"/>
  <c r="D89" i="22"/>
  <c r="H40" i="23" s="1"/>
  <c r="E39" i="22"/>
  <c r="E40" i="23" s="1"/>
  <c r="D40" i="23"/>
  <c r="E89" i="22"/>
  <c r="I40" i="23" s="1"/>
  <c r="G39" i="22"/>
  <c r="G40" i="23" s="1"/>
  <c r="F39" i="22"/>
  <c r="F40" i="23" s="1"/>
  <c r="I52" i="21"/>
  <c r="C21" i="25" s="1"/>
  <c r="D9" i="22"/>
  <c r="E59" i="22" l="1"/>
  <c r="D59" i="22"/>
  <c r="E9" i="22"/>
  <c r="H9" i="22" a="1"/>
  <c r="F9" i="22"/>
  <c r="D10" i="23"/>
  <c r="D52" i="23" s="1"/>
  <c r="G9" i="22"/>
  <c r="D51" i="22"/>
  <c r="G8" i="24" s="1"/>
  <c r="H10" i="23" l="1"/>
  <c r="H52" i="23" s="1"/>
  <c r="D101" i="22"/>
  <c r="E10" i="23"/>
  <c r="E52" i="23" s="1"/>
  <c r="E51" i="22"/>
  <c r="F51" i="22"/>
  <c r="G12" i="24" s="1"/>
  <c r="F10" i="23"/>
  <c r="F52" i="23" s="1"/>
  <c r="G10" i="23"/>
  <c r="G52" i="23" s="1"/>
  <c r="G51" i="22"/>
  <c r="I10" i="23"/>
  <c r="I52" i="23" s="1"/>
  <c r="E101" i="22"/>
  <c r="H34" i="22"/>
  <c r="I34" i="22" s="1"/>
  <c r="H41" i="22"/>
  <c r="I41" i="22" s="1"/>
  <c r="H50" i="22"/>
  <c r="I50" i="22" s="1"/>
  <c r="H49" i="22"/>
  <c r="I49" i="22" s="1"/>
  <c r="H11" i="22"/>
  <c r="I11" i="22" s="1"/>
  <c r="H32" i="22"/>
  <c r="I32" i="22" s="1"/>
  <c r="H16" i="22"/>
  <c r="I16" i="22" s="1"/>
  <c r="H48" i="22"/>
  <c r="I48" i="22" s="1"/>
  <c r="H10" i="22"/>
  <c r="I10" i="22" s="1"/>
  <c r="H46" i="22"/>
  <c r="I46" i="22" s="1"/>
  <c r="H23" i="22"/>
  <c r="I23" i="22" s="1"/>
  <c r="H36" i="22"/>
  <c r="I36" i="22" s="1"/>
  <c r="H37" i="22"/>
  <c r="I37" i="22" s="1"/>
  <c r="H22" i="22"/>
  <c r="I22" i="22" s="1"/>
  <c r="H33" i="22"/>
  <c r="I33" i="22" s="1"/>
  <c r="H21" i="22"/>
  <c r="I21" i="22" s="1"/>
  <c r="H19" i="22"/>
  <c r="I19" i="22" s="1"/>
  <c r="H14" i="22"/>
  <c r="I14" i="22" s="1"/>
  <c r="H29" i="22"/>
  <c r="I29" i="22" s="1"/>
  <c r="H31" i="22"/>
  <c r="I31" i="22" s="1"/>
  <c r="H18" i="22"/>
  <c r="I18" i="22" s="1"/>
  <c r="H20" i="22"/>
  <c r="I20" i="22" s="1"/>
  <c r="H26" i="22"/>
  <c r="I26" i="22" s="1"/>
  <c r="H17" i="22"/>
  <c r="I17" i="22" s="1"/>
  <c r="H40" i="22"/>
  <c r="I40" i="22" s="1"/>
  <c r="H24" i="22"/>
  <c r="I24" i="22" s="1"/>
  <c r="H35" i="22"/>
  <c r="I35" i="22" s="1"/>
  <c r="H27" i="22"/>
  <c r="I27" i="22" s="1"/>
  <c r="H30" i="22"/>
  <c r="I30" i="22" s="1"/>
  <c r="H38" i="22"/>
  <c r="I38" i="22" s="1"/>
  <c r="H39" i="22"/>
  <c r="I39" i="22" s="1"/>
  <c r="H43" i="22"/>
  <c r="I43" i="22" s="1"/>
  <c r="H28" i="22"/>
  <c r="I28" i="22" s="1"/>
  <c r="H15" i="22"/>
  <c r="I15" i="22" s="1"/>
  <c r="H44" i="22"/>
  <c r="I44" i="22" s="1"/>
  <c r="H47" i="22"/>
  <c r="I47" i="22" s="1"/>
  <c r="H45" i="22"/>
  <c r="I45" i="22" s="1"/>
  <c r="H25" i="22"/>
  <c r="I25" i="22" s="1"/>
  <c r="H12" i="22"/>
  <c r="I12" i="22" s="1"/>
  <c r="H13" i="22"/>
  <c r="I13" i="22" s="1"/>
  <c r="H9" i="22"/>
  <c r="H42" i="22"/>
  <c r="I42" i="22" s="1"/>
  <c r="G28" i="25" l="1"/>
  <c r="G14" i="24"/>
  <c r="H51" i="22"/>
  <c r="C33" i="25" s="1"/>
  <c r="I9" i="22"/>
  <c r="G10" i="24"/>
  <c r="E28" i="25"/>
  <c r="G18" i="24"/>
  <c r="K28" i="25"/>
  <c r="J28" i="25"/>
  <c r="G16" i="24"/>
  <c r="J9" i="22" l="1" a="1"/>
  <c r="I51" i="22"/>
  <c r="C39" i="25" s="1"/>
  <c r="F39" i="25" s="1"/>
  <c r="J9" i="22" l="1"/>
  <c r="J26" i="22"/>
  <c r="J50" i="22"/>
  <c r="J17" i="22"/>
  <c r="J34" i="22"/>
  <c r="J45" i="22"/>
  <c r="J46" i="22"/>
  <c r="J28" i="22"/>
  <c r="J13" i="22"/>
  <c r="J23" i="22"/>
  <c r="J32" i="22"/>
  <c r="J30" i="22"/>
  <c r="J40" i="22"/>
  <c r="J12" i="22"/>
  <c r="J48" i="22"/>
  <c r="J18" i="22"/>
  <c r="J11" i="22"/>
  <c r="J15" i="22"/>
  <c r="J25" i="22"/>
  <c r="J10" i="22"/>
  <c r="J39" i="22"/>
  <c r="J49" i="22"/>
  <c r="J24" i="22"/>
  <c r="J20" i="22"/>
  <c r="J35" i="22"/>
  <c r="J47" i="22"/>
  <c r="J19" i="22"/>
  <c r="J41" i="22"/>
  <c r="J38" i="22"/>
  <c r="J22" i="22"/>
  <c r="J21" i="22"/>
  <c r="J37" i="22"/>
  <c r="J44" i="22"/>
  <c r="J14" i="22"/>
  <c r="J43" i="22"/>
  <c r="J29" i="22"/>
  <c r="J31" i="22"/>
  <c r="J27" i="22"/>
  <c r="J36" i="22"/>
  <c r="J16" i="22"/>
  <c r="J33" i="22"/>
  <c r="J42" i="22"/>
  <c r="M44" i="22" l="1"/>
  <c r="K44" i="22"/>
  <c r="K45" i="23" s="1"/>
  <c r="L44" i="22"/>
  <c r="L45" i="23" s="1"/>
  <c r="G94" i="22"/>
  <c r="O45" i="23" s="1"/>
  <c r="F94" i="22"/>
  <c r="N45" i="23" s="1"/>
  <c r="J45" i="23"/>
  <c r="M41" i="22"/>
  <c r="K41" i="22"/>
  <c r="K42" i="23" s="1"/>
  <c r="J42" i="23"/>
  <c r="G91" i="22"/>
  <c r="O42" i="23" s="1"/>
  <c r="L41" i="22"/>
  <c r="L42" i="23" s="1"/>
  <c r="F91" i="22"/>
  <c r="N42" i="23" s="1"/>
  <c r="J31" i="23"/>
  <c r="G80" i="22"/>
  <c r="O31" i="23" s="1"/>
  <c r="M30" i="22"/>
  <c r="F80" i="22"/>
  <c r="N31" i="23" s="1"/>
  <c r="K30" i="22"/>
  <c r="K31" i="23" s="1"/>
  <c r="L30" i="22"/>
  <c r="L31" i="23" s="1"/>
  <c r="L17" i="22"/>
  <c r="L18" i="23" s="1"/>
  <c r="K17" i="22"/>
  <c r="K18" i="23" s="1"/>
  <c r="F67" i="22"/>
  <c r="N18" i="23" s="1"/>
  <c r="M17" i="22"/>
  <c r="J18" i="23"/>
  <c r="G67" i="22"/>
  <c r="O18" i="23" s="1"/>
  <c r="G83" i="22"/>
  <c r="O34" i="23" s="1"/>
  <c r="F83" i="22"/>
  <c r="N34" i="23" s="1"/>
  <c r="K33" i="22"/>
  <c r="K34" i="23" s="1"/>
  <c r="J34" i="23"/>
  <c r="M33" i="22"/>
  <c r="L33" i="22"/>
  <c r="L34" i="23" s="1"/>
  <c r="G88" i="22"/>
  <c r="O39" i="23" s="1"/>
  <c r="J39" i="23"/>
  <c r="K38" i="22"/>
  <c r="K39" i="23" s="1"/>
  <c r="F88" i="22"/>
  <c r="N39" i="23" s="1"/>
  <c r="M38" i="22"/>
  <c r="L38" i="22"/>
  <c r="L39" i="23" s="1"/>
  <c r="M39" i="22"/>
  <c r="K39" i="22"/>
  <c r="K40" i="23" s="1"/>
  <c r="F89" i="22"/>
  <c r="N40" i="23" s="1"/>
  <c r="G89" i="22"/>
  <c r="O40" i="23" s="1"/>
  <c r="J40" i="23"/>
  <c r="L39" i="22"/>
  <c r="L40" i="23" s="1"/>
  <c r="L40" i="22"/>
  <c r="L41" i="23" s="1"/>
  <c r="M40" i="22"/>
  <c r="K40" i="22"/>
  <c r="K41" i="23" s="1"/>
  <c r="G90" i="22"/>
  <c r="O41" i="23" s="1"/>
  <c r="F90" i="22"/>
  <c r="N41" i="23" s="1"/>
  <c r="J41" i="23"/>
  <c r="K9" i="22"/>
  <c r="J10" i="23"/>
  <c r="M9" i="22"/>
  <c r="F59" i="22"/>
  <c r="J51" i="22"/>
  <c r="L9" i="22"/>
  <c r="G59" i="22"/>
  <c r="K16" i="22"/>
  <c r="K17" i="23" s="1"/>
  <c r="J17" i="23"/>
  <c r="M16" i="22"/>
  <c r="G66" i="22"/>
  <c r="O17" i="23" s="1"/>
  <c r="L16" i="22"/>
  <c r="L17" i="23" s="1"/>
  <c r="F66" i="22"/>
  <c r="N17" i="23" s="1"/>
  <c r="J30" i="23"/>
  <c r="F79" i="22"/>
  <c r="N30" i="23" s="1"/>
  <c r="G79" i="22"/>
  <c r="O30" i="23" s="1"/>
  <c r="K29" i="22"/>
  <c r="K30" i="23" s="1"/>
  <c r="M29" i="22"/>
  <c r="L29" i="22"/>
  <c r="L30" i="23" s="1"/>
  <c r="F87" i="22"/>
  <c r="N38" i="23" s="1"/>
  <c r="G87" i="22"/>
  <c r="O38" i="23" s="1"/>
  <c r="J38" i="23"/>
  <c r="K37" i="22"/>
  <c r="K38" i="23" s="1"/>
  <c r="M37" i="22"/>
  <c r="L37" i="22"/>
  <c r="L38" i="23" s="1"/>
  <c r="J21" i="23"/>
  <c r="L20" i="22"/>
  <c r="L21" i="23" s="1"/>
  <c r="F70" i="22"/>
  <c r="N21" i="23" s="1"/>
  <c r="K20" i="22"/>
  <c r="K21" i="23" s="1"/>
  <c r="G70" i="22"/>
  <c r="O21" i="23" s="1"/>
  <c r="M20" i="22"/>
  <c r="M10" i="22"/>
  <c r="K10" i="22"/>
  <c r="K11" i="23" s="1"/>
  <c r="J11" i="23"/>
  <c r="L10" i="22"/>
  <c r="L11" i="23" s="1"/>
  <c r="F60" i="22"/>
  <c r="N11" i="23" s="1"/>
  <c r="G60" i="22"/>
  <c r="O11" i="23" s="1"/>
  <c r="K18" i="22"/>
  <c r="K19" i="23" s="1"/>
  <c r="J19" i="23"/>
  <c r="L18" i="22"/>
  <c r="L19" i="23" s="1"/>
  <c r="G68" i="22"/>
  <c r="O19" i="23" s="1"/>
  <c r="M18" i="22"/>
  <c r="F68" i="22"/>
  <c r="N19" i="23" s="1"/>
  <c r="L28" i="22"/>
  <c r="L29" i="23" s="1"/>
  <c r="K28" i="22"/>
  <c r="K29" i="23" s="1"/>
  <c r="F78" i="22"/>
  <c r="N29" i="23" s="1"/>
  <c r="G78" i="22"/>
  <c r="O29" i="23" s="1"/>
  <c r="J29" i="23"/>
  <c r="M28" i="22"/>
  <c r="F86" i="22"/>
  <c r="N37" i="23" s="1"/>
  <c r="L36" i="22"/>
  <c r="L37" i="23" s="1"/>
  <c r="M36" i="22"/>
  <c r="K36" i="22"/>
  <c r="K37" i="23" s="1"/>
  <c r="J37" i="23"/>
  <c r="G86" i="22"/>
  <c r="O37" i="23" s="1"/>
  <c r="F93" i="22"/>
  <c r="N44" i="23" s="1"/>
  <c r="L43" i="22"/>
  <c r="L44" i="23" s="1"/>
  <c r="G93" i="22"/>
  <c r="O44" i="23" s="1"/>
  <c r="J44" i="23"/>
  <c r="M43" i="22"/>
  <c r="K43" i="22"/>
  <c r="K44" i="23" s="1"/>
  <c r="G71" i="22"/>
  <c r="O22" i="23" s="1"/>
  <c r="J22" i="23"/>
  <c r="F71" i="22"/>
  <c r="N22" i="23" s="1"/>
  <c r="L21" i="22"/>
  <c r="L22" i="23" s="1"/>
  <c r="M21" i="22"/>
  <c r="K21" i="22"/>
  <c r="K22" i="23" s="1"/>
  <c r="K19" i="22"/>
  <c r="K20" i="23" s="1"/>
  <c r="M19" i="22"/>
  <c r="F69" i="22"/>
  <c r="N20" i="23" s="1"/>
  <c r="G69" i="22"/>
  <c r="O20" i="23" s="1"/>
  <c r="L19" i="22"/>
  <c r="L20" i="23" s="1"/>
  <c r="J20" i="23"/>
  <c r="L24" i="22"/>
  <c r="L25" i="23" s="1"/>
  <c r="J25" i="23"/>
  <c r="K24" i="22"/>
  <c r="K25" i="23" s="1"/>
  <c r="M24" i="22"/>
  <c r="F74" i="22"/>
  <c r="N25" i="23" s="1"/>
  <c r="G74" i="22"/>
  <c r="O25" i="23" s="1"/>
  <c r="L25" i="22"/>
  <c r="L26" i="23" s="1"/>
  <c r="G75" i="22"/>
  <c r="O26" i="23" s="1"/>
  <c r="M25" i="22"/>
  <c r="J26" i="23"/>
  <c r="K25" i="22"/>
  <c r="K26" i="23" s="1"/>
  <c r="F75" i="22"/>
  <c r="N26" i="23" s="1"/>
  <c r="K48" i="22"/>
  <c r="K49" i="23" s="1"/>
  <c r="L48" i="22"/>
  <c r="L49" i="23" s="1"/>
  <c r="G98" i="22"/>
  <c r="O49" i="23" s="1"/>
  <c r="M48" i="22"/>
  <c r="J49" i="23"/>
  <c r="F98" i="22"/>
  <c r="N49" i="23" s="1"/>
  <c r="J33" i="23"/>
  <c r="K32" i="22"/>
  <c r="K33" i="23" s="1"/>
  <c r="M32" i="22"/>
  <c r="G82" i="22"/>
  <c r="O33" i="23" s="1"/>
  <c r="L32" i="22"/>
  <c r="L33" i="23" s="1"/>
  <c r="F82" i="22"/>
  <c r="N33" i="23" s="1"/>
  <c r="F96" i="22"/>
  <c r="N47" i="23" s="1"/>
  <c r="M46" i="22"/>
  <c r="G96" i="22"/>
  <c r="O47" i="23" s="1"/>
  <c r="L46" i="22"/>
  <c r="L47" i="23" s="1"/>
  <c r="K46" i="22"/>
  <c r="K47" i="23" s="1"/>
  <c r="J47" i="23"/>
  <c r="G100" i="22"/>
  <c r="O51" i="23" s="1"/>
  <c r="F100" i="22"/>
  <c r="N51" i="23" s="1"/>
  <c r="K50" i="22"/>
  <c r="K51" i="23" s="1"/>
  <c r="M50" i="22"/>
  <c r="L50" i="22"/>
  <c r="L51" i="23" s="1"/>
  <c r="J51" i="23"/>
  <c r="G81" i="22"/>
  <c r="O32" i="23" s="1"/>
  <c r="F81" i="22"/>
  <c r="N32" i="23" s="1"/>
  <c r="L31" i="22"/>
  <c r="L32" i="23" s="1"/>
  <c r="K31" i="22"/>
  <c r="K32" i="23" s="1"/>
  <c r="J32" i="23"/>
  <c r="M31" i="22"/>
  <c r="G85" i="22"/>
  <c r="O36" i="23" s="1"/>
  <c r="M35" i="22"/>
  <c r="F85" i="22"/>
  <c r="N36" i="23" s="1"/>
  <c r="L35" i="22"/>
  <c r="L36" i="23" s="1"/>
  <c r="K35" i="22"/>
  <c r="K36" i="23" s="1"/>
  <c r="J36" i="23"/>
  <c r="L11" i="22"/>
  <c r="L12" i="23" s="1"/>
  <c r="J12" i="23"/>
  <c r="G61" i="22"/>
  <c r="O12" i="23" s="1"/>
  <c r="M11" i="22"/>
  <c r="K11" i="22"/>
  <c r="K12" i="23" s="1"/>
  <c r="F61" i="22"/>
  <c r="N12" i="23" s="1"/>
  <c r="L13" i="22"/>
  <c r="L14" i="23" s="1"/>
  <c r="J14" i="23"/>
  <c r="M13" i="22"/>
  <c r="K13" i="22"/>
  <c r="K14" i="23" s="1"/>
  <c r="F63" i="22"/>
  <c r="N14" i="23" s="1"/>
  <c r="G63" i="22"/>
  <c r="O14" i="23" s="1"/>
  <c r="J35" i="23"/>
  <c r="F84" i="22"/>
  <c r="N35" i="23" s="1"/>
  <c r="K34" i="22"/>
  <c r="K35" i="23" s="1"/>
  <c r="G84" i="22"/>
  <c r="O35" i="23" s="1"/>
  <c r="M34" i="22"/>
  <c r="L34" i="22"/>
  <c r="L35" i="23" s="1"/>
  <c r="J43" i="23"/>
  <c r="F92" i="22"/>
  <c r="N43" i="23" s="1"/>
  <c r="M42" i="22"/>
  <c r="G92" i="22"/>
  <c r="O43" i="23" s="1"/>
  <c r="K42" i="22"/>
  <c r="K43" i="23" s="1"/>
  <c r="L42" i="22"/>
  <c r="L43" i="23" s="1"/>
  <c r="F77" i="22"/>
  <c r="N28" i="23" s="1"/>
  <c r="K27" i="22"/>
  <c r="K28" i="23" s="1"/>
  <c r="L27" i="22"/>
  <c r="L28" i="23" s="1"/>
  <c r="J28" i="23"/>
  <c r="G77" i="22"/>
  <c r="O28" i="23" s="1"/>
  <c r="M27" i="22"/>
  <c r="L14" i="22"/>
  <c r="L15" i="23" s="1"/>
  <c r="K14" i="22"/>
  <c r="K15" i="23" s="1"/>
  <c r="F64" i="22"/>
  <c r="N15" i="23" s="1"/>
  <c r="M14" i="22"/>
  <c r="J15" i="23"/>
  <c r="G64" i="22"/>
  <c r="O15" i="23" s="1"/>
  <c r="K22" i="22"/>
  <c r="K23" i="23" s="1"/>
  <c r="G72" i="22"/>
  <c r="O23" i="23" s="1"/>
  <c r="F72" i="22"/>
  <c r="N23" i="23" s="1"/>
  <c r="M22" i="22"/>
  <c r="L22" i="22"/>
  <c r="L23" i="23" s="1"/>
  <c r="J23" i="23"/>
  <c r="J48" i="23"/>
  <c r="M47" i="22"/>
  <c r="L47" i="22"/>
  <c r="L48" i="23" s="1"/>
  <c r="K47" i="22"/>
  <c r="K48" i="23" s="1"/>
  <c r="F97" i="22"/>
  <c r="N48" i="23" s="1"/>
  <c r="G97" i="22"/>
  <c r="O48" i="23" s="1"/>
  <c r="K49" i="22"/>
  <c r="K50" i="23" s="1"/>
  <c r="G99" i="22"/>
  <c r="O50" i="23" s="1"/>
  <c r="L49" i="22"/>
  <c r="L50" i="23" s="1"/>
  <c r="J50" i="23"/>
  <c r="F99" i="22"/>
  <c r="N50" i="23" s="1"/>
  <c r="M49" i="22"/>
  <c r="M15" i="22"/>
  <c r="J16" i="23"/>
  <c r="G65" i="22"/>
  <c r="O16" i="23" s="1"/>
  <c r="K15" i="22"/>
  <c r="K16" i="23" s="1"/>
  <c r="F65" i="22"/>
  <c r="N16" i="23" s="1"/>
  <c r="L15" i="22"/>
  <c r="L16" i="23" s="1"/>
  <c r="L12" i="22"/>
  <c r="L13" i="23" s="1"/>
  <c r="M12" i="22"/>
  <c r="K12" i="22"/>
  <c r="K13" i="23" s="1"/>
  <c r="G62" i="22"/>
  <c r="O13" i="23" s="1"/>
  <c r="F62" i="22"/>
  <c r="N13" i="23" s="1"/>
  <c r="J13" i="23"/>
  <c r="G73" i="22"/>
  <c r="O24" i="23" s="1"/>
  <c r="L23" i="22"/>
  <c r="L24" i="23" s="1"/>
  <c r="K23" i="22"/>
  <c r="K24" i="23" s="1"/>
  <c r="J24" i="23"/>
  <c r="F73" i="22"/>
  <c r="N24" i="23" s="1"/>
  <c r="M23" i="22"/>
  <c r="G95" i="22"/>
  <c r="O46" i="23" s="1"/>
  <c r="K45" i="22"/>
  <c r="K46" i="23" s="1"/>
  <c r="L45" i="22"/>
  <c r="L46" i="23" s="1"/>
  <c r="M45" i="22"/>
  <c r="J46" i="23"/>
  <c r="F95" i="22"/>
  <c r="N46" i="23" s="1"/>
  <c r="G76" i="22"/>
  <c r="O27" i="23" s="1"/>
  <c r="J27" i="23"/>
  <c r="L26" i="22"/>
  <c r="L27" i="23" s="1"/>
  <c r="M26" i="22"/>
  <c r="F76" i="22"/>
  <c r="N27" i="23" s="1"/>
  <c r="K26" i="22"/>
  <c r="K27" i="23" s="1"/>
  <c r="N9" i="22" l="1"/>
  <c r="J52" i="23"/>
  <c r="N45" i="22"/>
  <c r="M46" i="23"/>
  <c r="M24" i="23"/>
  <c r="N23" i="22"/>
  <c r="N11" i="22"/>
  <c r="M12" i="23"/>
  <c r="M36" i="23"/>
  <c r="N35" i="22"/>
  <c r="N19" i="22"/>
  <c r="M20" i="23"/>
  <c r="H8" i="24"/>
  <c r="C49" i="25"/>
  <c r="K10" i="23"/>
  <c r="K52" i="23" s="1"/>
  <c r="K51" i="22"/>
  <c r="N39" i="22"/>
  <c r="M40" i="23"/>
  <c r="M34" i="23"/>
  <c r="N33" i="22"/>
  <c r="N44" i="22"/>
  <c r="M45" i="23"/>
  <c r="N15" i="22"/>
  <c r="M16" i="23"/>
  <c r="M44" i="23"/>
  <c r="N43" i="22"/>
  <c r="M37" i="23"/>
  <c r="N36" i="22"/>
  <c r="N10" i="22"/>
  <c r="M11" i="23"/>
  <c r="N37" i="22"/>
  <c r="M38" i="23"/>
  <c r="N10" i="23"/>
  <c r="N52" i="23" s="1"/>
  <c r="F101" i="22"/>
  <c r="N40" i="22"/>
  <c r="M41" i="23"/>
  <c r="N47" i="22"/>
  <c r="M48" i="23"/>
  <c r="N22" i="22"/>
  <c r="M23" i="23"/>
  <c r="M29" i="23"/>
  <c r="N28" i="22"/>
  <c r="N26" i="22"/>
  <c r="M27" i="23"/>
  <c r="N12" i="22"/>
  <c r="M13" i="23"/>
  <c r="M50" i="23"/>
  <c r="N49" i="22"/>
  <c r="N14" i="22"/>
  <c r="M15" i="23"/>
  <c r="M28" i="23"/>
  <c r="N27" i="22"/>
  <c r="N31" i="22"/>
  <c r="M32" i="23"/>
  <c r="M51" i="23"/>
  <c r="N50" i="22"/>
  <c r="N46" i="22"/>
  <c r="M47" i="23"/>
  <c r="M21" i="23"/>
  <c r="N20" i="22"/>
  <c r="O10" i="23"/>
  <c r="O52" i="23" s="1"/>
  <c r="G101" i="22"/>
  <c r="M51" i="22"/>
  <c r="M10" i="23"/>
  <c r="M39" i="23"/>
  <c r="N38" i="22"/>
  <c r="N30" i="22"/>
  <c r="M31" i="23"/>
  <c r="M42" i="23"/>
  <c r="N41" i="22"/>
  <c r="M49" i="23"/>
  <c r="N48" i="22"/>
  <c r="N24" i="22"/>
  <c r="M25" i="23"/>
  <c r="M43" i="23"/>
  <c r="N42" i="22"/>
  <c r="N34" i="22"/>
  <c r="M35" i="23"/>
  <c r="M14" i="23"/>
  <c r="N13" i="22"/>
  <c r="M33" i="23"/>
  <c r="N32" i="22"/>
  <c r="M26" i="23"/>
  <c r="N25" i="22"/>
  <c r="M22" i="23"/>
  <c r="N21" i="22"/>
  <c r="M19" i="23"/>
  <c r="N18" i="22"/>
  <c r="M30" i="23"/>
  <c r="N29" i="22"/>
  <c r="N16" i="22"/>
  <c r="M17" i="23"/>
  <c r="L10" i="23"/>
  <c r="L52" i="23" s="1"/>
  <c r="L51" i="22"/>
  <c r="H12" i="24" s="1"/>
  <c r="M18" i="23"/>
  <c r="N17" i="22"/>
  <c r="M52" i="23" l="1"/>
  <c r="N51" i="22"/>
  <c r="K49" i="25"/>
  <c r="H18" i="24"/>
  <c r="H16" i="24"/>
  <c r="J49" i="25"/>
  <c r="E56" i="25"/>
  <c r="H14" i="24"/>
  <c r="H10" i="24"/>
  <c r="C56" i="25"/>
  <c r="C63" i="25" l="1"/>
  <c r="O51" i="22"/>
  <c r="P9" i="22" s="1"/>
  <c r="P28" i="22" l="1"/>
  <c r="Q28" i="22" s="1"/>
  <c r="P23" i="22"/>
  <c r="Q23" i="22" s="1"/>
  <c r="P14" i="22"/>
  <c r="Q14" i="22" s="1"/>
  <c r="P35" i="22"/>
  <c r="Q35" i="22" s="1"/>
  <c r="P40" i="22"/>
  <c r="Q40" i="22" s="1"/>
  <c r="P29" i="22"/>
  <c r="Q29" i="22" s="1"/>
  <c r="P43" i="22"/>
  <c r="Q43" i="22" s="1"/>
  <c r="P48" i="22"/>
  <c r="Q48" i="22" s="1"/>
  <c r="P36" i="22"/>
  <c r="Q36" i="22" s="1"/>
  <c r="P12" i="22"/>
  <c r="Q12" i="22" s="1"/>
  <c r="P38" i="22"/>
  <c r="Q38" i="22" s="1"/>
  <c r="P37" i="22"/>
  <c r="Q37" i="22" s="1"/>
  <c r="P11" i="22"/>
  <c r="Q11" i="22" s="1"/>
  <c r="P22" i="22"/>
  <c r="Q22" i="22" s="1"/>
  <c r="P32" i="22"/>
  <c r="Q32" i="22" s="1"/>
  <c r="P39" i="22"/>
  <c r="Q39" i="22" s="1"/>
  <c r="P19" i="22"/>
  <c r="Q19" i="22" s="1"/>
  <c r="P47" i="22"/>
  <c r="Q47" i="22" s="1"/>
  <c r="P17" i="22"/>
  <c r="Q17" i="22" s="1"/>
  <c r="P20" i="22"/>
  <c r="Q20" i="22" s="1"/>
  <c r="P44" i="22"/>
  <c r="Q44" i="22" s="1"/>
  <c r="P25" i="22"/>
  <c r="Q25" i="22" s="1"/>
  <c r="P10" i="22"/>
  <c r="Q10" i="22" s="1"/>
  <c r="P45" i="22"/>
  <c r="Q45" i="22" s="1"/>
  <c r="P41" i="22"/>
  <c r="Q41" i="22" s="1"/>
  <c r="P21" i="22"/>
  <c r="Q21" i="22" s="1"/>
  <c r="P24" i="22"/>
  <c r="Q24" i="22" s="1"/>
  <c r="P31" i="22"/>
  <c r="Q31" i="22" s="1"/>
  <c r="P46" i="22"/>
  <c r="Q46" i="22" s="1"/>
  <c r="P26" i="22"/>
  <c r="Q26" i="22" s="1"/>
  <c r="P18" i="22"/>
  <c r="Q18" i="22" s="1"/>
  <c r="P49" i="22"/>
  <c r="Q49" i="22" s="1"/>
  <c r="P15" i="22"/>
  <c r="Q15" i="22" s="1"/>
  <c r="P50" i="22"/>
  <c r="Q50" i="22" s="1"/>
  <c r="P13" i="22"/>
  <c r="Q13" i="22" s="1"/>
  <c r="P42" i="22"/>
  <c r="Q42" i="22" s="1"/>
  <c r="P30" i="22"/>
  <c r="Q30" i="22" s="1"/>
  <c r="P34" i="22"/>
  <c r="Q34" i="22" s="1"/>
  <c r="P27" i="22"/>
  <c r="Q27" i="22" s="1"/>
  <c r="P16" i="22"/>
  <c r="Q16" i="22" s="1"/>
  <c r="P33" i="22"/>
  <c r="Q33" i="22" s="1"/>
  <c r="Q9" i="22"/>
  <c r="P51" i="22" l="1"/>
  <c r="C69" i="25" s="1"/>
  <c r="R9" i="22" a="1"/>
  <c r="Q51" i="22"/>
  <c r="C75" i="25" s="1"/>
  <c r="R33" i="22" l="1"/>
  <c r="R30" i="22"/>
  <c r="R31" i="22"/>
  <c r="R9" i="22"/>
  <c r="V9" i="22" s="1"/>
  <c r="R14" i="22"/>
  <c r="R15" i="22"/>
  <c r="R28" i="22"/>
  <c r="R20" i="22"/>
  <c r="R41" i="22"/>
  <c r="R36" i="22"/>
  <c r="R21" i="22"/>
  <c r="R17" i="22"/>
  <c r="R26" i="22"/>
  <c r="R46" i="22"/>
  <c r="R42" i="22"/>
  <c r="R13" i="22"/>
  <c r="R44" i="22"/>
  <c r="R24" i="22"/>
  <c r="R35" i="22"/>
  <c r="R23" i="22"/>
  <c r="R50" i="22"/>
  <c r="R18" i="22"/>
  <c r="R16" i="22"/>
  <c r="R39" i="22"/>
  <c r="R47" i="22"/>
  <c r="R43" i="22"/>
  <c r="R38" i="22"/>
  <c r="R49" i="22"/>
  <c r="R34" i="22"/>
  <c r="R40" i="22"/>
  <c r="R19" i="22"/>
  <c r="R29" i="22"/>
  <c r="R37" i="22"/>
  <c r="R48" i="22"/>
  <c r="R25" i="22"/>
  <c r="R27" i="22"/>
  <c r="R22" i="22"/>
  <c r="R12" i="22"/>
  <c r="R11" i="22"/>
  <c r="R45" i="22"/>
  <c r="R32" i="22"/>
  <c r="R10" i="22"/>
  <c r="T11" i="22" l="1"/>
  <c r="H61" i="22"/>
  <c r="S11" i="22"/>
  <c r="I61" i="22"/>
  <c r="V11" i="22"/>
  <c r="J62" i="23" s="1"/>
  <c r="U11" i="22"/>
  <c r="D62" i="23"/>
  <c r="U25" i="22"/>
  <c r="V25" i="22"/>
  <c r="J76" i="23" s="1"/>
  <c r="S25" i="22"/>
  <c r="D76" i="23"/>
  <c r="H75" i="22"/>
  <c r="I75" i="22"/>
  <c r="T25" i="22"/>
  <c r="H69" i="22"/>
  <c r="U19" i="22"/>
  <c r="S19" i="22"/>
  <c r="I69" i="22"/>
  <c r="V19" i="22"/>
  <c r="J70" i="23" s="1"/>
  <c r="D70" i="23"/>
  <c r="T19" i="22"/>
  <c r="V38" i="22"/>
  <c r="J89" i="23" s="1"/>
  <c r="H88" i="22"/>
  <c r="D89" i="23"/>
  <c r="S38" i="22"/>
  <c r="I88" i="22"/>
  <c r="T38" i="22"/>
  <c r="U38" i="22"/>
  <c r="I66" i="22"/>
  <c r="D67" i="23"/>
  <c r="H66" i="22"/>
  <c r="V16" i="22"/>
  <c r="J67" i="23" s="1"/>
  <c r="U16" i="22"/>
  <c r="T16" i="22"/>
  <c r="S16" i="22"/>
  <c r="H85" i="22"/>
  <c r="V35" i="22"/>
  <c r="J86" i="23" s="1"/>
  <c r="D86" i="23"/>
  <c r="T35" i="22"/>
  <c r="S35" i="22"/>
  <c r="U35" i="22"/>
  <c r="I85" i="22"/>
  <c r="H92" i="22"/>
  <c r="S42" i="22"/>
  <c r="I92" i="22"/>
  <c r="V42" i="22"/>
  <c r="J93" i="23" s="1"/>
  <c r="D93" i="23"/>
  <c r="U42" i="22"/>
  <c r="T42" i="22"/>
  <c r="I71" i="22"/>
  <c r="V21" i="22"/>
  <c r="J72" i="23" s="1"/>
  <c r="D72" i="23"/>
  <c r="U21" i="22"/>
  <c r="H71" i="22"/>
  <c r="T21" i="22"/>
  <c r="S21" i="22"/>
  <c r="S28" i="22"/>
  <c r="U28" i="22"/>
  <c r="H78" i="22"/>
  <c r="V28" i="22"/>
  <c r="J79" i="23" s="1"/>
  <c r="T28" i="22"/>
  <c r="I78" i="22"/>
  <c r="D79" i="23"/>
  <c r="V31" i="22"/>
  <c r="J82" i="23" s="1"/>
  <c r="S31" i="22"/>
  <c r="U31" i="22"/>
  <c r="T31" i="22"/>
  <c r="D82" i="23"/>
  <c r="I81" i="22"/>
  <c r="H81" i="22"/>
  <c r="D61" i="23"/>
  <c r="H60" i="22"/>
  <c r="I60" i="22"/>
  <c r="T10" i="22"/>
  <c r="S10" i="22"/>
  <c r="V10" i="22"/>
  <c r="J61" i="23" s="1"/>
  <c r="U10" i="22"/>
  <c r="S12" i="22"/>
  <c r="I62" i="22"/>
  <c r="V12" i="22"/>
  <c r="J63" i="23" s="1"/>
  <c r="U12" i="22"/>
  <c r="H62" i="22"/>
  <c r="T12" i="22"/>
  <c r="D63" i="23"/>
  <c r="S48" i="22"/>
  <c r="I98" i="22"/>
  <c r="V48" i="22"/>
  <c r="J99" i="23" s="1"/>
  <c r="T48" i="22"/>
  <c r="H98" i="22"/>
  <c r="U48" i="22"/>
  <c r="D99" i="23"/>
  <c r="I90" i="22"/>
  <c r="U40" i="22"/>
  <c r="S40" i="22"/>
  <c r="H90" i="22"/>
  <c r="V40" i="22"/>
  <c r="J91" i="23" s="1"/>
  <c r="T40" i="22"/>
  <c r="D91" i="23"/>
  <c r="S43" i="22"/>
  <c r="U43" i="22"/>
  <c r="H93" i="22"/>
  <c r="I93" i="22"/>
  <c r="V43" i="22"/>
  <c r="J94" i="23" s="1"/>
  <c r="D94" i="23"/>
  <c r="T43" i="22"/>
  <c r="H68" i="22"/>
  <c r="S18" i="22"/>
  <c r="U18" i="22"/>
  <c r="T18" i="22"/>
  <c r="V18" i="22"/>
  <c r="J69" i="23" s="1"/>
  <c r="I68" i="22"/>
  <c r="D69" i="23"/>
  <c r="V24" i="22"/>
  <c r="J75" i="23" s="1"/>
  <c r="S24" i="22"/>
  <c r="U24" i="22"/>
  <c r="D75" i="23"/>
  <c r="H74" i="22"/>
  <c r="I74" i="22"/>
  <c r="T24" i="22"/>
  <c r="V46" i="22"/>
  <c r="J97" i="23" s="1"/>
  <c r="I96" i="22"/>
  <c r="U46" i="22"/>
  <c r="D97" i="23"/>
  <c r="H96" i="22"/>
  <c r="T46" i="22"/>
  <c r="S46" i="22"/>
  <c r="T36" i="22"/>
  <c r="V36" i="22"/>
  <c r="J87" i="23" s="1"/>
  <c r="I86" i="22"/>
  <c r="S36" i="22"/>
  <c r="U36" i="22"/>
  <c r="H86" i="22"/>
  <c r="D87" i="23"/>
  <c r="I65" i="22"/>
  <c r="U15" i="22"/>
  <c r="V15" i="22"/>
  <c r="J66" i="23" s="1"/>
  <c r="S15" i="22"/>
  <c r="D66" i="23"/>
  <c r="T15" i="22"/>
  <c r="H65" i="22"/>
  <c r="T30" i="22"/>
  <c r="I80" i="22"/>
  <c r="V30" i="22"/>
  <c r="J81" i="23" s="1"/>
  <c r="U30" i="22"/>
  <c r="H80" i="22"/>
  <c r="D81" i="23"/>
  <c r="S30" i="22"/>
  <c r="U32" i="22"/>
  <c r="V32" i="22"/>
  <c r="J83" i="23" s="1"/>
  <c r="I82" i="22"/>
  <c r="T32" i="22"/>
  <c r="H82" i="22"/>
  <c r="D83" i="23"/>
  <c r="S32" i="22"/>
  <c r="U22" i="22"/>
  <c r="V22" i="22"/>
  <c r="J73" i="23" s="1"/>
  <c r="I72" i="22"/>
  <c r="S22" i="22"/>
  <c r="H72" i="22"/>
  <c r="T22" i="22"/>
  <c r="D73" i="23"/>
  <c r="V37" i="22"/>
  <c r="J88" i="23" s="1"/>
  <c r="H87" i="22"/>
  <c r="U37" i="22"/>
  <c r="T37" i="22"/>
  <c r="D88" i="23"/>
  <c r="S37" i="22"/>
  <c r="I87" i="22"/>
  <c r="I84" i="22"/>
  <c r="S34" i="22"/>
  <c r="T34" i="22"/>
  <c r="V34" i="22"/>
  <c r="J85" i="23" s="1"/>
  <c r="D85" i="23"/>
  <c r="H84" i="22"/>
  <c r="U34" i="22"/>
  <c r="H97" i="22"/>
  <c r="D98" i="23"/>
  <c r="V47" i="22"/>
  <c r="J98" i="23" s="1"/>
  <c r="T47" i="22"/>
  <c r="I97" i="22"/>
  <c r="U47" i="22"/>
  <c r="S47" i="22"/>
  <c r="I100" i="22"/>
  <c r="T50" i="22"/>
  <c r="S50" i="22"/>
  <c r="D101" i="23"/>
  <c r="U50" i="22"/>
  <c r="H100" i="22"/>
  <c r="V50" i="22"/>
  <c r="J101" i="23" s="1"/>
  <c r="H94" i="22"/>
  <c r="U44" i="22"/>
  <c r="I94" i="22"/>
  <c r="V44" i="22"/>
  <c r="J95" i="23" s="1"/>
  <c r="S44" i="22"/>
  <c r="T44" i="22"/>
  <c r="D95" i="23"/>
  <c r="S26" i="22"/>
  <c r="V26" i="22"/>
  <c r="J77" i="23" s="1"/>
  <c r="I76" i="22"/>
  <c r="U26" i="22"/>
  <c r="D77" i="23"/>
  <c r="T26" i="22"/>
  <c r="H76" i="22"/>
  <c r="U41" i="22"/>
  <c r="V41" i="22"/>
  <c r="J92" i="23" s="1"/>
  <c r="D92" i="23"/>
  <c r="S41" i="22"/>
  <c r="T41" i="22"/>
  <c r="I91" i="22"/>
  <c r="H91" i="22"/>
  <c r="H64" i="22"/>
  <c r="I64" i="22"/>
  <c r="T14" i="22"/>
  <c r="U14" i="22"/>
  <c r="S14" i="22"/>
  <c r="V14" i="22"/>
  <c r="J65" i="23" s="1"/>
  <c r="D65" i="23"/>
  <c r="D84" i="23"/>
  <c r="U33" i="22"/>
  <c r="H83" i="22"/>
  <c r="V33" i="22"/>
  <c r="J84" i="23" s="1"/>
  <c r="I83" i="22"/>
  <c r="T33" i="22"/>
  <c r="S33" i="22"/>
  <c r="D96" i="23"/>
  <c r="U45" i="22"/>
  <c r="I95" i="22"/>
  <c r="T45" i="22"/>
  <c r="V45" i="22"/>
  <c r="J96" i="23" s="1"/>
  <c r="H95" i="22"/>
  <c r="S45" i="22"/>
  <c r="S27" i="22"/>
  <c r="V27" i="22"/>
  <c r="J78" i="23" s="1"/>
  <c r="T27" i="22"/>
  <c r="U27" i="22"/>
  <c r="D78" i="23"/>
  <c r="I77" i="22"/>
  <c r="H77" i="22"/>
  <c r="S29" i="22"/>
  <c r="U29" i="22"/>
  <c r="D80" i="23"/>
  <c r="H79" i="22"/>
  <c r="V29" i="22"/>
  <c r="J80" i="23" s="1"/>
  <c r="T29" i="22"/>
  <c r="I79" i="22"/>
  <c r="T49" i="22"/>
  <c r="D100" i="23"/>
  <c r="U49" i="22"/>
  <c r="I99" i="22"/>
  <c r="S49" i="22"/>
  <c r="V49" i="22"/>
  <c r="J100" i="23" s="1"/>
  <c r="H99" i="22"/>
  <c r="I89" i="22"/>
  <c r="S39" i="22"/>
  <c r="H89" i="22"/>
  <c r="V39" i="22"/>
  <c r="J90" i="23" s="1"/>
  <c r="D90" i="23"/>
  <c r="T39" i="22"/>
  <c r="U39" i="22"/>
  <c r="U23" i="22"/>
  <c r="I73" i="22"/>
  <c r="V23" i="22"/>
  <c r="J74" i="23" s="1"/>
  <c r="S23" i="22"/>
  <c r="D74" i="23"/>
  <c r="T23" i="22"/>
  <c r="H73" i="22"/>
  <c r="S13" i="22"/>
  <c r="T13" i="22"/>
  <c r="D64" i="23"/>
  <c r="U13" i="22"/>
  <c r="H63" i="22"/>
  <c r="I63" i="22"/>
  <c r="V13" i="22"/>
  <c r="J64" i="23" s="1"/>
  <c r="T17" i="22"/>
  <c r="H67" i="22"/>
  <c r="D68" i="23"/>
  <c r="S17" i="22"/>
  <c r="U17" i="22"/>
  <c r="I67" i="22"/>
  <c r="V17" i="22"/>
  <c r="J68" i="23" s="1"/>
  <c r="S20" i="22"/>
  <c r="V20" i="22"/>
  <c r="J71" i="23" s="1"/>
  <c r="I70" i="22"/>
  <c r="T20" i="22"/>
  <c r="U20" i="22"/>
  <c r="H70" i="22"/>
  <c r="D71" i="23"/>
  <c r="R51" i="22"/>
  <c r="H59" i="22"/>
  <c r="I59" i="22"/>
  <c r="T9" i="22"/>
  <c r="X9" i="22" s="1"/>
  <c r="U9" i="22"/>
  <c r="Y9" i="22" s="1"/>
  <c r="S9" i="22"/>
  <c r="W9" i="22" s="1"/>
  <c r="D60" i="23"/>
  <c r="D102" i="23" l="1"/>
  <c r="S51" i="22"/>
  <c r="E60" i="23"/>
  <c r="I101" i="22"/>
  <c r="K59" i="22"/>
  <c r="I60" i="23"/>
  <c r="J70" i="22"/>
  <c r="N71" i="23" s="1"/>
  <c r="H71" i="23"/>
  <c r="Y17" i="22"/>
  <c r="M68" i="23" s="1"/>
  <c r="G68" i="23"/>
  <c r="F68" i="23"/>
  <c r="X17" i="22"/>
  <c r="L68" i="23" s="1"/>
  <c r="G64" i="23"/>
  <c r="Y13" i="22"/>
  <c r="M64" i="23" s="1"/>
  <c r="H74" i="23"/>
  <c r="J73" i="22"/>
  <c r="N74" i="23" s="1"/>
  <c r="F90" i="23"/>
  <c r="X39" i="22"/>
  <c r="L90" i="23" s="1"/>
  <c r="W39" i="22"/>
  <c r="K90" i="23" s="1"/>
  <c r="E90" i="23"/>
  <c r="W49" i="22"/>
  <c r="K100" i="23" s="1"/>
  <c r="E100" i="23"/>
  <c r="F100" i="23"/>
  <c r="X49" i="22"/>
  <c r="L100" i="23" s="1"/>
  <c r="J79" i="22"/>
  <c r="N80" i="23" s="1"/>
  <c r="H80" i="23"/>
  <c r="H78" i="23"/>
  <c r="J77" i="22"/>
  <c r="N78" i="23" s="1"/>
  <c r="F78" i="23"/>
  <c r="X27" i="22"/>
  <c r="L78" i="23" s="1"/>
  <c r="H96" i="23"/>
  <c r="J95" i="22"/>
  <c r="N96" i="23" s="1"/>
  <c r="G96" i="23"/>
  <c r="Y45" i="22"/>
  <c r="M96" i="23" s="1"/>
  <c r="I84" i="23"/>
  <c r="K83" i="22"/>
  <c r="O84" i="23" s="1"/>
  <c r="Y14" i="22"/>
  <c r="M65" i="23" s="1"/>
  <c r="G65" i="23"/>
  <c r="H92" i="23"/>
  <c r="J91" i="22"/>
  <c r="N92" i="23" s="1"/>
  <c r="X26" i="22"/>
  <c r="L77" i="23" s="1"/>
  <c r="F77" i="23"/>
  <c r="W44" i="22"/>
  <c r="K95" i="23" s="1"/>
  <c r="E95" i="23"/>
  <c r="J94" i="22"/>
  <c r="N95" i="23" s="1"/>
  <c r="H95" i="23"/>
  <c r="W47" i="22"/>
  <c r="K98" i="23" s="1"/>
  <c r="E98" i="23"/>
  <c r="J84" i="22"/>
  <c r="N85" i="23" s="1"/>
  <c r="H85" i="23"/>
  <c r="W34" i="22"/>
  <c r="K85" i="23" s="1"/>
  <c r="E85" i="23"/>
  <c r="E73" i="23"/>
  <c r="W22" i="22"/>
  <c r="K73" i="23" s="1"/>
  <c r="E83" i="23"/>
  <c r="W32" i="22"/>
  <c r="K83" i="23" s="1"/>
  <c r="I83" i="23"/>
  <c r="K82" i="22"/>
  <c r="O83" i="23" s="1"/>
  <c r="K80" i="22"/>
  <c r="O81" i="23" s="1"/>
  <c r="I81" i="23"/>
  <c r="I66" i="23"/>
  <c r="K65" i="22"/>
  <c r="O66" i="23" s="1"/>
  <c r="W36" i="22"/>
  <c r="K87" i="23" s="1"/>
  <c r="E87" i="23"/>
  <c r="W46" i="22"/>
  <c r="K97" i="23" s="1"/>
  <c r="E97" i="23"/>
  <c r="Y46" i="22"/>
  <c r="M97" i="23" s="1"/>
  <c r="G97" i="23"/>
  <c r="I75" i="23"/>
  <c r="K74" i="22"/>
  <c r="O75" i="23" s="1"/>
  <c r="E75" i="23"/>
  <c r="W24" i="22"/>
  <c r="K75" i="23" s="1"/>
  <c r="H69" i="23"/>
  <c r="J68" i="22"/>
  <c r="N69" i="23" s="1"/>
  <c r="I94" i="23"/>
  <c r="K93" i="22"/>
  <c r="O94" i="23" s="1"/>
  <c r="W40" i="22"/>
  <c r="K91" i="23" s="1"/>
  <c r="E91" i="23"/>
  <c r="G99" i="23"/>
  <c r="Y48" i="22"/>
  <c r="M99" i="23" s="1"/>
  <c r="K98" i="22"/>
  <c r="O99" i="23" s="1"/>
  <c r="I99" i="23"/>
  <c r="J62" i="22"/>
  <c r="N63" i="23" s="1"/>
  <c r="H63" i="23"/>
  <c r="W12" i="22"/>
  <c r="K63" i="23" s="1"/>
  <c r="E63" i="23"/>
  <c r="F61" i="23"/>
  <c r="X10" i="22"/>
  <c r="L61" i="23" s="1"/>
  <c r="J81" i="22"/>
  <c r="N82" i="23" s="1"/>
  <c r="H82" i="23"/>
  <c r="G82" i="23"/>
  <c r="Y31" i="22"/>
  <c r="M82" i="23" s="1"/>
  <c r="K78" i="22"/>
  <c r="O79" i="23" s="1"/>
  <c r="I79" i="23"/>
  <c r="G79" i="23"/>
  <c r="Y28" i="22"/>
  <c r="M79" i="23" s="1"/>
  <c r="J71" i="22"/>
  <c r="N72" i="23" s="1"/>
  <c r="H72" i="23"/>
  <c r="I72" i="23"/>
  <c r="K71" i="22"/>
  <c r="O72" i="23" s="1"/>
  <c r="I86" i="23"/>
  <c r="K85" i="22"/>
  <c r="O86" i="23" s="1"/>
  <c r="X16" i="22"/>
  <c r="L67" i="23" s="1"/>
  <c r="F67" i="23"/>
  <c r="K88" i="22"/>
  <c r="O89" i="23" s="1"/>
  <c r="I89" i="23"/>
  <c r="I70" i="23"/>
  <c r="K69" i="22"/>
  <c r="O70" i="23" s="1"/>
  <c r="F76" i="23"/>
  <c r="X25" i="22"/>
  <c r="L76" i="23" s="1"/>
  <c r="W25" i="22"/>
  <c r="K76" i="23" s="1"/>
  <c r="E76" i="23"/>
  <c r="Y11" i="22"/>
  <c r="M62" i="23" s="1"/>
  <c r="G62" i="23"/>
  <c r="H62" i="23"/>
  <c r="J61" i="22"/>
  <c r="N62" i="23" s="1"/>
  <c r="G60" i="23"/>
  <c r="U51" i="22"/>
  <c r="H60" i="23"/>
  <c r="J59" i="22"/>
  <c r="H101" i="22"/>
  <c r="G71" i="23"/>
  <c r="Y20" i="22"/>
  <c r="M71" i="23" s="1"/>
  <c r="W20" i="22"/>
  <c r="K71" i="23" s="1"/>
  <c r="E71" i="23"/>
  <c r="W17" i="22"/>
  <c r="K68" i="23" s="1"/>
  <c r="E68" i="23"/>
  <c r="F74" i="23"/>
  <c r="X23" i="22"/>
  <c r="L74" i="23" s="1"/>
  <c r="I74" i="23"/>
  <c r="K73" i="22"/>
  <c r="O74" i="23" s="1"/>
  <c r="I90" i="23"/>
  <c r="K89" i="22"/>
  <c r="O90" i="23" s="1"/>
  <c r="I100" i="23"/>
  <c r="K99" i="22"/>
  <c r="O100" i="23" s="1"/>
  <c r="K79" i="22"/>
  <c r="O80" i="23" s="1"/>
  <c r="I80" i="23"/>
  <c r="K77" i="22"/>
  <c r="O78" i="23" s="1"/>
  <c r="I78" i="23"/>
  <c r="X14" i="22"/>
  <c r="L65" i="23" s="1"/>
  <c r="F65" i="23"/>
  <c r="I92" i="23"/>
  <c r="K91" i="22"/>
  <c r="O92" i="23" s="1"/>
  <c r="W26" i="22"/>
  <c r="K77" i="23" s="1"/>
  <c r="E77" i="23"/>
  <c r="E101" i="23"/>
  <c r="W50" i="22"/>
  <c r="K101" i="23" s="1"/>
  <c r="Y47" i="22"/>
  <c r="M98" i="23" s="1"/>
  <c r="G98" i="23"/>
  <c r="K84" i="22"/>
  <c r="O85" i="23" s="1"/>
  <c r="I85" i="23"/>
  <c r="F88" i="23"/>
  <c r="X37" i="22"/>
  <c r="L88" i="23" s="1"/>
  <c r="K72" i="22"/>
  <c r="O73" i="23" s="1"/>
  <c r="I73" i="23"/>
  <c r="J80" i="22"/>
  <c r="N81" i="23" s="1"/>
  <c r="H81" i="23"/>
  <c r="F81" i="23"/>
  <c r="X30" i="22"/>
  <c r="L81" i="23" s="1"/>
  <c r="E66" i="23"/>
  <c r="W15" i="22"/>
  <c r="K66" i="23" s="1"/>
  <c r="K86" i="22"/>
  <c r="O87" i="23" s="1"/>
  <c r="I87" i="23"/>
  <c r="X46" i="22"/>
  <c r="L97" i="23" s="1"/>
  <c r="F97" i="23"/>
  <c r="I97" i="23"/>
  <c r="K96" i="22"/>
  <c r="O97" i="23" s="1"/>
  <c r="J74" i="22"/>
  <c r="N75" i="23" s="1"/>
  <c r="H75" i="23"/>
  <c r="F69" i="23"/>
  <c r="X18" i="22"/>
  <c r="L69" i="23" s="1"/>
  <c r="F94" i="23"/>
  <c r="X43" i="22"/>
  <c r="L94" i="23" s="1"/>
  <c r="H94" i="23"/>
  <c r="J93" i="22"/>
  <c r="N94" i="23" s="1"/>
  <c r="F91" i="23"/>
  <c r="X40" i="22"/>
  <c r="L91" i="23" s="1"/>
  <c r="G91" i="23"/>
  <c r="Y40" i="22"/>
  <c r="M91" i="23" s="1"/>
  <c r="J98" i="22"/>
  <c r="N99" i="23" s="1"/>
  <c r="H99" i="23"/>
  <c r="W48" i="22"/>
  <c r="K99" i="23" s="1"/>
  <c r="E99" i="23"/>
  <c r="Y12" i="22"/>
  <c r="M63" i="23" s="1"/>
  <c r="G63" i="23"/>
  <c r="Y10" i="22"/>
  <c r="M61" i="23" s="1"/>
  <c r="G61" i="23"/>
  <c r="I61" i="23"/>
  <c r="K60" i="22"/>
  <c r="O61" i="23" s="1"/>
  <c r="K81" i="22"/>
  <c r="O82" i="23" s="1"/>
  <c r="I82" i="23"/>
  <c r="W31" i="22"/>
  <c r="K82" i="23" s="1"/>
  <c r="E82" i="23"/>
  <c r="X28" i="22"/>
  <c r="L79" i="23" s="1"/>
  <c r="F79" i="23"/>
  <c r="E79" i="23"/>
  <c r="W28" i="22"/>
  <c r="K79" i="23" s="1"/>
  <c r="Y21" i="22"/>
  <c r="M72" i="23" s="1"/>
  <c r="G72" i="23"/>
  <c r="F93" i="23"/>
  <c r="X42" i="22"/>
  <c r="L93" i="23" s="1"/>
  <c r="K92" i="22"/>
  <c r="O93" i="23" s="1"/>
  <c r="I93" i="23"/>
  <c r="G86" i="23"/>
  <c r="Y35" i="22"/>
  <c r="M86" i="23" s="1"/>
  <c r="G67" i="23"/>
  <c r="Y16" i="22"/>
  <c r="M67" i="23" s="1"/>
  <c r="I67" i="23"/>
  <c r="K66" i="22"/>
  <c r="O67" i="23" s="1"/>
  <c r="E89" i="23"/>
  <c r="W38" i="22"/>
  <c r="K89" i="23" s="1"/>
  <c r="X19" i="22"/>
  <c r="L70" i="23" s="1"/>
  <c r="F70" i="23"/>
  <c r="W19" i="22"/>
  <c r="K70" i="23" s="1"/>
  <c r="E70" i="23"/>
  <c r="I76" i="23"/>
  <c r="K75" i="22"/>
  <c r="O76" i="23" s="1"/>
  <c r="X11" i="22"/>
  <c r="L62" i="23" s="1"/>
  <c r="F62" i="23"/>
  <c r="T51" i="22"/>
  <c r="I12" i="24" s="1"/>
  <c r="F60" i="23"/>
  <c r="I8" i="24"/>
  <c r="C85" i="25"/>
  <c r="X20" i="22"/>
  <c r="L71" i="23" s="1"/>
  <c r="F71" i="23"/>
  <c r="K63" i="22"/>
  <c r="O64" i="23" s="1"/>
  <c r="I64" i="23"/>
  <c r="F64" i="23"/>
  <c r="X13" i="22"/>
  <c r="L64" i="23" s="1"/>
  <c r="Y23" i="22"/>
  <c r="M74" i="23" s="1"/>
  <c r="G74" i="23"/>
  <c r="H100" i="23"/>
  <c r="J99" i="22"/>
  <c r="N100" i="23" s="1"/>
  <c r="G100" i="23"/>
  <c r="Y49" i="22"/>
  <c r="M100" i="23" s="1"/>
  <c r="F80" i="23"/>
  <c r="X29" i="22"/>
  <c r="L80" i="23" s="1"/>
  <c r="G80" i="23"/>
  <c r="Y29" i="22"/>
  <c r="M80" i="23" s="1"/>
  <c r="E78" i="23"/>
  <c r="W27" i="22"/>
  <c r="K78" i="23" s="1"/>
  <c r="F96" i="23"/>
  <c r="X45" i="22"/>
  <c r="L96" i="23" s="1"/>
  <c r="E84" i="23"/>
  <c r="W33" i="22"/>
  <c r="K84" i="23" s="1"/>
  <c r="J83" i="22"/>
  <c r="N84" i="23" s="1"/>
  <c r="H84" i="23"/>
  <c r="K64" i="22"/>
  <c r="O65" i="23" s="1"/>
  <c r="I65" i="23"/>
  <c r="F92" i="23"/>
  <c r="X41" i="22"/>
  <c r="L92" i="23" s="1"/>
  <c r="G92" i="23"/>
  <c r="Y41" i="22"/>
  <c r="M92" i="23" s="1"/>
  <c r="Y26" i="22"/>
  <c r="M77" i="23" s="1"/>
  <c r="G77" i="23"/>
  <c r="K94" i="22"/>
  <c r="O95" i="23" s="1"/>
  <c r="I95" i="23"/>
  <c r="J100" i="22"/>
  <c r="N101" i="23" s="1"/>
  <c r="H101" i="23"/>
  <c r="X50" i="22"/>
  <c r="L101" i="23" s="1"/>
  <c r="F101" i="23"/>
  <c r="K97" i="22"/>
  <c r="O98" i="23" s="1"/>
  <c r="I98" i="23"/>
  <c r="H98" i="23"/>
  <c r="J97" i="22"/>
  <c r="N98" i="23" s="1"/>
  <c r="I88" i="23"/>
  <c r="K87" i="22"/>
  <c r="O88" i="23" s="1"/>
  <c r="Y37" i="22"/>
  <c r="M88" i="23" s="1"/>
  <c r="G88" i="23"/>
  <c r="F73" i="23"/>
  <c r="X22" i="22"/>
  <c r="L73" i="23" s="1"/>
  <c r="H83" i="23"/>
  <c r="J82" i="22"/>
  <c r="N83" i="23" s="1"/>
  <c r="Y32" i="22"/>
  <c r="M83" i="23" s="1"/>
  <c r="G83" i="23"/>
  <c r="G81" i="23"/>
  <c r="Y30" i="22"/>
  <c r="M81" i="23" s="1"/>
  <c r="J65" i="22"/>
  <c r="N66" i="23" s="1"/>
  <c r="H66" i="23"/>
  <c r="J86" i="22"/>
  <c r="N87" i="23" s="1"/>
  <c r="H87" i="23"/>
  <c r="H97" i="23"/>
  <c r="J96" i="22"/>
  <c r="N97" i="23" s="1"/>
  <c r="Y18" i="22"/>
  <c r="M69" i="23" s="1"/>
  <c r="G69" i="23"/>
  <c r="Y43" i="22"/>
  <c r="M94" i="23" s="1"/>
  <c r="G94" i="23"/>
  <c r="K90" i="22"/>
  <c r="O91" i="23" s="1"/>
  <c r="I91" i="23"/>
  <c r="X48" i="22"/>
  <c r="L99" i="23" s="1"/>
  <c r="F99" i="23"/>
  <c r="J60" i="22"/>
  <c r="N61" i="23" s="1"/>
  <c r="H61" i="23"/>
  <c r="E72" i="23"/>
  <c r="W21" i="22"/>
  <c r="K72" i="23" s="1"/>
  <c r="Y42" i="22"/>
  <c r="M93" i="23" s="1"/>
  <c r="G93" i="23"/>
  <c r="W42" i="22"/>
  <c r="K93" i="23" s="1"/>
  <c r="E93" i="23"/>
  <c r="E86" i="23"/>
  <c r="W35" i="22"/>
  <c r="K86" i="23" s="1"/>
  <c r="J85" i="22"/>
  <c r="N86" i="23" s="1"/>
  <c r="H86" i="23"/>
  <c r="G89" i="23"/>
  <c r="Y38" i="22"/>
  <c r="M89" i="23" s="1"/>
  <c r="G70" i="23"/>
  <c r="Y19" i="22"/>
  <c r="M70" i="23" s="1"/>
  <c r="H76" i="23"/>
  <c r="J75" i="22"/>
  <c r="N76" i="23" s="1"/>
  <c r="G76" i="23"/>
  <c r="Y25" i="22"/>
  <c r="M76" i="23" s="1"/>
  <c r="K61" i="22"/>
  <c r="O62" i="23" s="1"/>
  <c r="I62" i="23"/>
  <c r="V51" i="22"/>
  <c r="J8" i="24" s="1"/>
  <c r="J37" i="24" s="1"/>
  <c r="J60" i="23"/>
  <c r="J102" i="23" s="1"/>
  <c r="K70" i="22"/>
  <c r="O71" i="23" s="1"/>
  <c r="I71" i="23"/>
  <c r="K67" i="22"/>
  <c r="O68" i="23" s="1"/>
  <c r="I68" i="23"/>
  <c r="J67" i="22"/>
  <c r="N68" i="23" s="1"/>
  <c r="H68" i="23"/>
  <c r="J63" i="22"/>
  <c r="N64" i="23" s="1"/>
  <c r="H64" i="23"/>
  <c r="W13" i="22"/>
  <c r="K64" i="23" s="1"/>
  <c r="E64" i="23"/>
  <c r="E74" i="23"/>
  <c r="W23" i="22"/>
  <c r="K74" i="23" s="1"/>
  <c r="G90" i="23"/>
  <c r="Y39" i="22"/>
  <c r="M90" i="23" s="1"/>
  <c r="H90" i="23"/>
  <c r="J89" i="22"/>
  <c r="N90" i="23" s="1"/>
  <c r="W29" i="22"/>
  <c r="K80" i="23" s="1"/>
  <c r="E80" i="23"/>
  <c r="Y27" i="22"/>
  <c r="M78" i="23" s="1"/>
  <c r="G78" i="23"/>
  <c r="W45" i="22"/>
  <c r="K96" i="23" s="1"/>
  <c r="E96" i="23"/>
  <c r="I96" i="23"/>
  <c r="K95" i="22"/>
  <c r="O96" i="23" s="1"/>
  <c r="X33" i="22"/>
  <c r="L84" i="23" s="1"/>
  <c r="F84" i="23"/>
  <c r="Y33" i="22"/>
  <c r="M84" i="23" s="1"/>
  <c r="G84" i="23"/>
  <c r="W14" i="22"/>
  <c r="K65" i="23" s="1"/>
  <c r="E65" i="23"/>
  <c r="H65" i="23"/>
  <c r="J64" i="22"/>
  <c r="N65" i="23" s="1"/>
  <c r="W41" i="22"/>
  <c r="K92" i="23" s="1"/>
  <c r="E92" i="23"/>
  <c r="H77" i="23"/>
  <c r="J76" i="22"/>
  <c r="N77" i="23" s="1"/>
  <c r="K76" i="22"/>
  <c r="O77" i="23" s="1"/>
  <c r="I77" i="23"/>
  <c r="X44" i="22"/>
  <c r="L95" i="23" s="1"/>
  <c r="F95" i="23"/>
  <c r="Y44" i="22"/>
  <c r="M95" i="23" s="1"/>
  <c r="G95" i="23"/>
  <c r="G101" i="23"/>
  <c r="Y50" i="22"/>
  <c r="M101" i="23" s="1"/>
  <c r="I101" i="23"/>
  <c r="K100" i="22"/>
  <c r="O101" i="23" s="1"/>
  <c r="F98" i="23"/>
  <c r="X47" i="22"/>
  <c r="L98" i="23" s="1"/>
  <c r="G85" i="23"/>
  <c r="Y34" i="22"/>
  <c r="M85" i="23" s="1"/>
  <c r="X34" i="22"/>
  <c r="L85" i="23" s="1"/>
  <c r="F85" i="23"/>
  <c r="E88" i="23"/>
  <c r="W37" i="22"/>
  <c r="K88" i="23" s="1"/>
  <c r="H88" i="23"/>
  <c r="J87" i="22"/>
  <c r="N88" i="23" s="1"/>
  <c r="H73" i="23"/>
  <c r="J72" i="22"/>
  <c r="N73" i="23" s="1"/>
  <c r="Y22" i="22"/>
  <c r="M73" i="23" s="1"/>
  <c r="G73" i="23"/>
  <c r="X32" i="22"/>
  <c r="L83" i="23" s="1"/>
  <c r="F83" i="23"/>
  <c r="W30" i="22"/>
  <c r="K81" i="23" s="1"/>
  <c r="E81" i="23"/>
  <c r="X15" i="22"/>
  <c r="L66" i="23" s="1"/>
  <c r="F66" i="23"/>
  <c r="Y15" i="22"/>
  <c r="M66" i="23" s="1"/>
  <c r="G66" i="23"/>
  <c r="Y36" i="22"/>
  <c r="M87" i="23" s="1"/>
  <c r="G87" i="23"/>
  <c r="X36" i="22"/>
  <c r="L87" i="23" s="1"/>
  <c r="F87" i="23"/>
  <c r="X24" i="22"/>
  <c r="L75" i="23" s="1"/>
  <c r="F75" i="23"/>
  <c r="Y24" i="22"/>
  <c r="M75" i="23" s="1"/>
  <c r="G75" i="23"/>
  <c r="K68" i="22"/>
  <c r="O69" i="23" s="1"/>
  <c r="I69" i="23"/>
  <c r="E69" i="23"/>
  <c r="W18" i="22"/>
  <c r="K69" i="23" s="1"/>
  <c r="E94" i="23"/>
  <c r="W43" i="22"/>
  <c r="K94" i="23" s="1"/>
  <c r="J90" i="22"/>
  <c r="N91" i="23" s="1"/>
  <c r="H91" i="23"/>
  <c r="X12" i="22"/>
  <c r="L63" i="23" s="1"/>
  <c r="F63" i="23"/>
  <c r="I63" i="23"/>
  <c r="K62" i="22"/>
  <c r="O63" i="23" s="1"/>
  <c r="W10" i="22"/>
  <c r="K61" i="23" s="1"/>
  <c r="E61" i="23"/>
  <c r="X31" i="22"/>
  <c r="L82" i="23" s="1"/>
  <c r="F82" i="23"/>
  <c r="H79" i="23"/>
  <c r="J78" i="22"/>
  <c r="N79" i="23" s="1"/>
  <c r="X21" i="22"/>
  <c r="L72" i="23" s="1"/>
  <c r="F72" i="23"/>
  <c r="H93" i="23"/>
  <c r="J92" i="22"/>
  <c r="N93" i="23" s="1"/>
  <c r="X35" i="22"/>
  <c r="L86" i="23" s="1"/>
  <c r="F86" i="23"/>
  <c r="W16" i="22"/>
  <c r="K67" i="23" s="1"/>
  <c r="E67" i="23"/>
  <c r="J66" i="22"/>
  <c r="N67" i="23" s="1"/>
  <c r="H67" i="23"/>
  <c r="X38" i="22"/>
  <c r="L89" i="23" s="1"/>
  <c r="F89" i="23"/>
  <c r="J88" i="22"/>
  <c r="N89" i="23" s="1"/>
  <c r="H89" i="23"/>
  <c r="J69" i="22"/>
  <c r="N70" i="23" s="1"/>
  <c r="H70" i="23"/>
  <c r="W11" i="22"/>
  <c r="K62" i="23" s="1"/>
  <c r="E62" i="23"/>
  <c r="X51" i="22" l="1"/>
  <c r="J12" i="24" s="1"/>
  <c r="F102" i="23"/>
  <c r="E102" i="23"/>
  <c r="I102" i="23"/>
  <c r="G102" i="23"/>
  <c r="H102" i="23"/>
  <c r="I92" i="25"/>
  <c r="I16" i="24"/>
  <c r="C92" i="25"/>
  <c r="I10" i="24"/>
  <c r="J101" i="22"/>
  <c r="J16" i="24" s="1"/>
  <c r="N60" i="23"/>
  <c r="N102" i="23" s="1"/>
  <c r="W51" i="22"/>
  <c r="J10" i="24" s="1"/>
  <c r="K60" i="23"/>
  <c r="K102" i="23" s="1"/>
  <c r="I18" i="24"/>
  <c r="K92" i="25"/>
  <c r="L60" i="23"/>
  <c r="L102" i="23" s="1"/>
  <c r="E92" i="25"/>
  <c r="I14" i="24"/>
  <c r="O60" i="23"/>
  <c r="O102" i="23" s="1"/>
  <c r="K101" i="22"/>
  <c r="J18" i="24" s="1"/>
  <c r="M60" i="23"/>
  <c r="M102" i="23" s="1"/>
  <c r="Y51" i="22"/>
  <c r="J14" i="24" s="1"/>
</calcChain>
</file>

<file path=xl/sharedStrings.xml><?xml version="1.0" encoding="utf-8"?>
<sst xmlns="http://schemas.openxmlformats.org/spreadsheetml/2006/main" count="1693" uniqueCount="539">
  <si>
    <t>情報通信</t>
    <rPh sb="0" eb="2">
      <t>ジョウホウ</t>
    </rPh>
    <rPh sb="2" eb="4">
      <t>ツウシン</t>
    </rPh>
    <phoneticPr fontId="2"/>
  </si>
  <si>
    <t>対事業所サービス</t>
    <rPh sb="0" eb="1">
      <t>タイ</t>
    </rPh>
    <rPh sb="1" eb="4">
      <t>ジギョウショ</t>
    </rPh>
    <phoneticPr fontId="2"/>
  </si>
  <si>
    <t>石油・石炭製品</t>
    <rPh sb="0" eb="2">
      <t>セキユ</t>
    </rPh>
    <rPh sb="3" eb="5">
      <t>セキタン</t>
    </rPh>
    <rPh sb="5" eb="7">
      <t>セイヒン</t>
    </rPh>
    <phoneticPr fontId="2"/>
  </si>
  <si>
    <t>宿泊業</t>
    <rPh sb="0" eb="2">
      <t>シュクハク</t>
    </rPh>
    <rPh sb="2" eb="3">
      <t>ギョウ</t>
    </rPh>
    <phoneticPr fontId="2"/>
  </si>
  <si>
    <t>飲食・娯楽サービス</t>
    <rPh sb="0" eb="2">
      <t>インショク</t>
    </rPh>
    <rPh sb="3" eb="5">
      <t>ゴラク</t>
    </rPh>
    <phoneticPr fontId="2"/>
  </si>
  <si>
    <t>農林業</t>
    <rPh sb="0" eb="3">
      <t>ノウリンギョウ</t>
    </rPh>
    <phoneticPr fontId="2"/>
  </si>
  <si>
    <t>飲食料品</t>
    <rPh sb="0" eb="2">
      <t>インショク</t>
    </rPh>
    <rPh sb="2" eb="3">
      <t>リョウ</t>
    </rPh>
    <rPh sb="3" eb="4">
      <t>ヒン</t>
    </rPh>
    <phoneticPr fontId="2"/>
  </si>
  <si>
    <t>水産業</t>
    <rPh sb="0" eb="3">
      <t>スイサンギョウ</t>
    </rPh>
    <phoneticPr fontId="2"/>
  </si>
  <si>
    <t>繊維製品</t>
    <rPh sb="0" eb="2">
      <t>センイ</t>
    </rPh>
    <rPh sb="2" eb="4">
      <t>セイヒン</t>
    </rPh>
    <phoneticPr fontId="2"/>
  </si>
  <si>
    <t>その他の製造工業製品</t>
    <rPh sb="2" eb="3">
      <t>タ</t>
    </rPh>
    <rPh sb="4" eb="6">
      <t>セイゾウ</t>
    </rPh>
    <rPh sb="6" eb="8">
      <t>コウギョウ</t>
    </rPh>
    <rPh sb="8" eb="10">
      <t>セイヒン</t>
    </rPh>
    <phoneticPr fontId="2"/>
  </si>
  <si>
    <t>陶磁器</t>
    <rPh sb="0" eb="3">
      <t>トウジキ</t>
    </rPh>
    <phoneticPr fontId="2"/>
  </si>
  <si>
    <t>パルプ・紙・木製品</t>
    <rPh sb="4" eb="5">
      <t>カミ</t>
    </rPh>
    <rPh sb="6" eb="9">
      <t>モクセイヒン</t>
    </rPh>
    <phoneticPr fontId="2"/>
  </si>
  <si>
    <t>化学製品</t>
    <rPh sb="0" eb="2">
      <t>カガク</t>
    </rPh>
    <rPh sb="2" eb="4">
      <t>セイヒン</t>
    </rPh>
    <phoneticPr fontId="2"/>
  </si>
  <si>
    <t>電気機械</t>
    <rPh sb="0" eb="2">
      <t>デンキ</t>
    </rPh>
    <rPh sb="2" eb="4">
      <t>キカイ</t>
    </rPh>
    <phoneticPr fontId="2"/>
  </si>
  <si>
    <t>宿泊費</t>
    <rPh sb="0" eb="3">
      <t>シュクハクヒ</t>
    </rPh>
    <phoneticPr fontId="2"/>
  </si>
  <si>
    <t>交通費</t>
    <rPh sb="0" eb="3">
      <t>コウツウヒ</t>
    </rPh>
    <phoneticPr fontId="2"/>
  </si>
  <si>
    <t>飲食娯楽費</t>
    <rPh sb="0" eb="2">
      <t>インショク</t>
    </rPh>
    <rPh sb="2" eb="5">
      <t>ゴラクヒ</t>
    </rPh>
    <phoneticPr fontId="2"/>
  </si>
  <si>
    <t>土産代</t>
    <rPh sb="0" eb="2">
      <t>ミヤゲ</t>
    </rPh>
    <rPh sb="2" eb="3">
      <t>ダイ</t>
    </rPh>
    <phoneticPr fontId="2"/>
  </si>
  <si>
    <t>合計</t>
    <rPh sb="0" eb="2">
      <t>ゴウケイ</t>
    </rPh>
    <phoneticPr fontId="2"/>
  </si>
  <si>
    <t>平均</t>
    <rPh sb="0" eb="2">
      <t>ヘイキン</t>
    </rPh>
    <phoneticPr fontId="2"/>
  </si>
  <si>
    <t>日帰り客数</t>
    <rPh sb="0" eb="2">
      <t>ヒガエ</t>
    </rPh>
    <rPh sb="3" eb="5">
      <t>キャクスウ</t>
    </rPh>
    <phoneticPr fontId="2"/>
  </si>
  <si>
    <t>宿泊客延滞在数</t>
    <rPh sb="0" eb="3">
      <t>シュクハクキャク</t>
    </rPh>
    <rPh sb="3" eb="4">
      <t>ノ</t>
    </rPh>
    <rPh sb="4" eb="6">
      <t>タイザイ</t>
    </rPh>
    <rPh sb="6" eb="7">
      <t>スウ</t>
    </rPh>
    <phoneticPr fontId="2"/>
  </si>
  <si>
    <t>延宿泊数</t>
    <rPh sb="0" eb="1">
      <t>ノ</t>
    </rPh>
    <rPh sb="1" eb="3">
      <t>シュクハク</t>
    </rPh>
    <rPh sb="3" eb="4">
      <t>スウ</t>
    </rPh>
    <phoneticPr fontId="2"/>
  </si>
  <si>
    <t>宿泊客実数</t>
    <rPh sb="0" eb="3">
      <t>シュクハクキャク</t>
    </rPh>
    <rPh sb="3" eb="5">
      <t>ジッスウ</t>
    </rPh>
    <phoneticPr fontId="2"/>
  </si>
  <si>
    <t>平均宿泊数</t>
    <rPh sb="0" eb="2">
      <t>ヘイキン</t>
    </rPh>
    <rPh sb="2" eb="4">
      <t>シュクハク</t>
    </rPh>
    <rPh sb="4" eb="5">
      <t>スウ</t>
    </rPh>
    <phoneticPr fontId="2"/>
  </si>
  <si>
    <t>観光客延数</t>
    <rPh sb="0" eb="3">
      <t>カンコウキャク</t>
    </rPh>
    <rPh sb="3" eb="4">
      <t>ノベ</t>
    </rPh>
    <rPh sb="4" eb="5">
      <t>スウ</t>
    </rPh>
    <phoneticPr fontId="2"/>
  </si>
  <si>
    <t>Ａ</t>
    <phoneticPr fontId="2"/>
  </si>
  <si>
    <t>Ｆ＝Ａ＋Ｂ</t>
    <phoneticPr fontId="2"/>
  </si>
  <si>
    <t>Ｂ＝Ｃ＋Ｄ</t>
    <phoneticPr fontId="2"/>
  </si>
  <si>
    <t>Ｄ</t>
    <phoneticPr fontId="2"/>
  </si>
  <si>
    <t>日帰り客</t>
    <rPh sb="0" eb="2">
      <t>ヒガエ</t>
    </rPh>
    <rPh sb="3" eb="4">
      <t>キャク</t>
    </rPh>
    <phoneticPr fontId="2"/>
  </si>
  <si>
    <t>実宿泊客</t>
    <rPh sb="0" eb="1">
      <t>ジツ</t>
    </rPh>
    <rPh sb="1" eb="4">
      <t>シュクハクキャク</t>
    </rPh>
    <phoneticPr fontId="2"/>
  </si>
  <si>
    <t>観光客数</t>
    <rPh sb="0" eb="3">
      <t>カンコウキャク</t>
    </rPh>
    <rPh sb="3" eb="4">
      <t>スウ</t>
    </rPh>
    <phoneticPr fontId="2"/>
  </si>
  <si>
    <t>日帰り客数</t>
    <rPh sb="0" eb="2">
      <t>ヒガエ</t>
    </rPh>
    <rPh sb="3" eb="4">
      <t>キャク</t>
    </rPh>
    <rPh sb="4" eb="5">
      <t>スウ</t>
    </rPh>
    <phoneticPr fontId="2"/>
  </si>
  <si>
    <t>宿泊客実数</t>
    <rPh sb="0" eb="2">
      <t>シュクハク</t>
    </rPh>
    <rPh sb="2" eb="3">
      <t>キャク</t>
    </rPh>
    <rPh sb="3" eb="4">
      <t>ジツ</t>
    </rPh>
    <rPh sb="4" eb="5">
      <t>スウ</t>
    </rPh>
    <phoneticPr fontId="2"/>
  </si>
  <si>
    <t>総額</t>
    <rPh sb="0" eb="2">
      <t>ソウガク</t>
    </rPh>
    <phoneticPr fontId="2"/>
  </si>
  <si>
    <t>県計</t>
    <rPh sb="0" eb="1">
      <t>ケン</t>
    </rPh>
    <rPh sb="1" eb="2">
      <t>ケイ</t>
    </rPh>
    <phoneticPr fontId="2"/>
  </si>
  <si>
    <t>日帰り客計</t>
    <rPh sb="0" eb="2">
      <t>ヒガエ</t>
    </rPh>
    <rPh sb="3" eb="4">
      <t>キャク</t>
    </rPh>
    <rPh sb="4" eb="5">
      <t>ケイ</t>
    </rPh>
    <phoneticPr fontId="2"/>
  </si>
  <si>
    <t>宿泊客計</t>
    <rPh sb="0" eb="3">
      <t>シュクハクキャク</t>
    </rPh>
    <rPh sb="3" eb="4">
      <t>ケイ</t>
    </rPh>
    <phoneticPr fontId="2"/>
  </si>
  <si>
    <t>再算定後</t>
    <rPh sb="0" eb="1">
      <t>サイ</t>
    </rPh>
    <rPh sb="1" eb="3">
      <t>サンテイ</t>
    </rPh>
    <rPh sb="3" eb="4">
      <t>ゴ</t>
    </rPh>
    <phoneticPr fontId="2"/>
  </si>
  <si>
    <t>総人数</t>
    <rPh sb="0" eb="1">
      <t>ソウ</t>
    </rPh>
    <rPh sb="1" eb="3">
      <t>ニンズウ</t>
    </rPh>
    <phoneticPr fontId="2"/>
  </si>
  <si>
    <t>構成比</t>
    <rPh sb="0" eb="3">
      <t>コウセイヒ</t>
    </rPh>
    <phoneticPr fontId="2"/>
  </si>
  <si>
    <t>観光客実数</t>
    <rPh sb="0" eb="3">
      <t>カンコウキャク</t>
    </rPh>
    <rPh sb="3" eb="4">
      <t>ジツ</t>
    </rPh>
    <rPh sb="4" eb="5">
      <t>スウ</t>
    </rPh>
    <phoneticPr fontId="2"/>
  </si>
  <si>
    <t>観光消費単価</t>
    <rPh sb="0" eb="2">
      <t>カンコウ</t>
    </rPh>
    <rPh sb="2" eb="4">
      <t>ショウヒ</t>
    </rPh>
    <rPh sb="4" eb="6">
      <t>タンカ</t>
    </rPh>
    <phoneticPr fontId="2"/>
  </si>
  <si>
    <t>※１　観光消費の宿泊費は１泊当たりの額</t>
    <rPh sb="3" eb="5">
      <t>カンコウ</t>
    </rPh>
    <rPh sb="5" eb="7">
      <t>ショウヒ</t>
    </rPh>
    <rPh sb="8" eb="11">
      <t>シュクハクヒ</t>
    </rPh>
    <rPh sb="13" eb="14">
      <t>パク</t>
    </rPh>
    <rPh sb="14" eb="15">
      <t>ア</t>
    </rPh>
    <rPh sb="18" eb="19">
      <t>ガク</t>
    </rPh>
    <phoneticPr fontId="2"/>
  </si>
  <si>
    <t>※２　観光消費の交通費は１日当たりの額</t>
    <rPh sb="3" eb="5">
      <t>カンコウ</t>
    </rPh>
    <rPh sb="5" eb="7">
      <t>ショウヒ</t>
    </rPh>
    <rPh sb="8" eb="11">
      <t>コウツウヒ</t>
    </rPh>
    <rPh sb="13" eb="14">
      <t>ニチ</t>
    </rPh>
    <rPh sb="14" eb="15">
      <t>ア</t>
    </rPh>
    <rPh sb="18" eb="19">
      <t>ガク</t>
    </rPh>
    <phoneticPr fontId="2"/>
  </si>
  <si>
    <t>※１　観光消費の交通費は１日当たりの額</t>
    <rPh sb="3" eb="5">
      <t>カンコウ</t>
    </rPh>
    <rPh sb="5" eb="7">
      <t>ショウヒ</t>
    </rPh>
    <rPh sb="8" eb="11">
      <t>コウツウヒ</t>
    </rPh>
    <rPh sb="13" eb="14">
      <t>ニチ</t>
    </rPh>
    <rPh sb="14" eb="15">
      <t>ア</t>
    </rPh>
    <rPh sb="18" eb="19">
      <t>ガク</t>
    </rPh>
    <phoneticPr fontId="2"/>
  </si>
  <si>
    <t>※２　観光消費の飲食娯楽費は１日当たりの額</t>
    <rPh sb="3" eb="5">
      <t>カンコウ</t>
    </rPh>
    <rPh sb="5" eb="7">
      <t>ショウヒ</t>
    </rPh>
    <rPh sb="8" eb="10">
      <t>インショク</t>
    </rPh>
    <rPh sb="10" eb="13">
      <t>ゴラクヒ</t>
    </rPh>
    <rPh sb="15" eb="16">
      <t>ニチ</t>
    </rPh>
    <rPh sb="16" eb="17">
      <t>ア</t>
    </rPh>
    <rPh sb="20" eb="21">
      <t>ガク</t>
    </rPh>
    <phoneticPr fontId="2"/>
  </si>
  <si>
    <t>※３　観光消費の土産代は１日当たりの額</t>
    <rPh sb="3" eb="5">
      <t>カンコウ</t>
    </rPh>
    <rPh sb="5" eb="7">
      <t>ショウヒ</t>
    </rPh>
    <rPh sb="8" eb="10">
      <t>ミヤゲ</t>
    </rPh>
    <rPh sb="10" eb="11">
      <t>ダイ</t>
    </rPh>
    <rPh sb="13" eb="14">
      <t>ニチ</t>
    </rPh>
    <rPh sb="14" eb="15">
      <t>ア</t>
    </rPh>
    <rPh sb="18" eb="19">
      <t>ガク</t>
    </rPh>
    <phoneticPr fontId="2"/>
  </si>
  <si>
    <t>※３　観光消費の飲食娯楽費は１日当たりの額</t>
    <rPh sb="3" eb="5">
      <t>カンコウ</t>
    </rPh>
    <rPh sb="5" eb="7">
      <t>ショウヒ</t>
    </rPh>
    <rPh sb="8" eb="10">
      <t>インショク</t>
    </rPh>
    <rPh sb="10" eb="12">
      <t>ゴラク</t>
    </rPh>
    <rPh sb="12" eb="13">
      <t>ヒ</t>
    </rPh>
    <rPh sb="15" eb="16">
      <t>ニチ</t>
    </rPh>
    <rPh sb="16" eb="17">
      <t>ア</t>
    </rPh>
    <rPh sb="20" eb="21">
      <t>ガク</t>
    </rPh>
    <phoneticPr fontId="2"/>
  </si>
  <si>
    <t>※４　観光消費の土産代は１回当たりの額</t>
    <rPh sb="3" eb="5">
      <t>カンコウ</t>
    </rPh>
    <rPh sb="5" eb="7">
      <t>ショウヒ</t>
    </rPh>
    <rPh sb="8" eb="10">
      <t>ミヤゲ</t>
    </rPh>
    <rPh sb="10" eb="11">
      <t>ダイ</t>
    </rPh>
    <rPh sb="13" eb="14">
      <t>カイ</t>
    </rPh>
    <rPh sb="14" eb="15">
      <t>ア</t>
    </rPh>
    <rPh sb="18" eb="19">
      <t>ガク</t>
    </rPh>
    <phoneticPr fontId="2"/>
  </si>
  <si>
    <t>交通費＝単価×日帰り客数</t>
    <rPh sb="0" eb="3">
      <t>コウツウヒ</t>
    </rPh>
    <rPh sb="4" eb="6">
      <t>タンカ</t>
    </rPh>
    <rPh sb="7" eb="9">
      <t>ヒガエ</t>
    </rPh>
    <rPh sb="10" eb="11">
      <t>キャク</t>
    </rPh>
    <rPh sb="11" eb="12">
      <t>スウ</t>
    </rPh>
    <phoneticPr fontId="2"/>
  </si>
  <si>
    <t>飲食娯楽費＝単価×日帰り客数</t>
    <rPh sb="0" eb="2">
      <t>インショク</t>
    </rPh>
    <rPh sb="2" eb="5">
      <t>ゴラクヒ</t>
    </rPh>
    <rPh sb="6" eb="8">
      <t>タンカ</t>
    </rPh>
    <rPh sb="9" eb="11">
      <t>ヒガエ</t>
    </rPh>
    <rPh sb="12" eb="14">
      <t>キャクスウ</t>
    </rPh>
    <phoneticPr fontId="2"/>
  </si>
  <si>
    <t>土産代＝単価×日帰り客数</t>
    <rPh sb="0" eb="2">
      <t>ミヤゲ</t>
    </rPh>
    <rPh sb="2" eb="3">
      <t>ダイ</t>
    </rPh>
    <rPh sb="4" eb="6">
      <t>タンカ</t>
    </rPh>
    <rPh sb="7" eb="9">
      <t>ヒガエ</t>
    </rPh>
    <rPh sb="10" eb="12">
      <t>キャクスウ</t>
    </rPh>
    <phoneticPr fontId="2"/>
  </si>
  <si>
    <t>交通費単価＝交通費総額／日帰り客数</t>
    <rPh sb="0" eb="3">
      <t>コウツウヒ</t>
    </rPh>
    <rPh sb="3" eb="5">
      <t>タンカ</t>
    </rPh>
    <rPh sb="6" eb="9">
      <t>コウツウヒ</t>
    </rPh>
    <rPh sb="9" eb="11">
      <t>ソウガク</t>
    </rPh>
    <rPh sb="12" eb="14">
      <t>ヒガエ</t>
    </rPh>
    <rPh sb="15" eb="17">
      <t>キャクスウ</t>
    </rPh>
    <phoneticPr fontId="2"/>
  </si>
  <si>
    <t>飲食娯楽費単価＝飲食娯楽費総額／日帰り客数</t>
    <rPh sb="0" eb="2">
      <t>インショク</t>
    </rPh>
    <rPh sb="2" eb="5">
      <t>ゴラクヒ</t>
    </rPh>
    <rPh sb="5" eb="7">
      <t>タンカ</t>
    </rPh>
    <rPh sb="8" eb="10">
      <t>インショク</t>
    </rPh>
    <rPh sb="10" eb="12">
      <t>ゴラク</t>
    </rPh>
    <rPh sb="12" eb="13">
      <t>ヒ</t>
    </rPh>
    <rPh sb="13" eb="15">
      <t>ソウガク</t>
    </rPh>
    <rPh sb="16" eb="18">
      <t>ヒガエ</t>
    </rPh>
    <rPh sb="19" eb="21">
      <t>キャクスウ</t>
    </rPh>
    <phoneticPr fontId="2"/>
  </si>
  <si>
    <t>土産代単価＝土産代総額／日帰り客数</t>
    <rPh sb="0" eb="2">
      <t>ミヤゲ</t>
    </rPh>
    <rPh sb="2" eb="3">
      <t>ダイ</t>
    </rPh>
    <rPh sb="3" eb="5">
      <t>タンカ</t>
    </rPh>
    <rPh sb="6" eb="8">
      <t>ミヤゲ</t>
    </rPh>
    <rPh sb="8" eb="9">
      <t>ダイ</t>
    </rPh>
    <rPh sb="9" eb="11">
      <t>ソウガク</t>
    </rPh>
    <rPh sb="12" eb="14">
      <t>ヒガエ</t>
    </rPh>
    <rPh sb="15" eb="17">
      <t>キャクスウ</t>
    </rPh>
    <phoneticPr fontId="2"/>
  </si>
  <si>
    <t>※日帰り客の単価計算（再算定後で計算）</t>
    <rPh sb="1" eb="3">
      <t>ヒガエ</t>
    </rPh>
    <rPh sb="4" eb="5">
      <t>キャク</t>
    </rPh>
    <rPh sb="6" eb="8">
      <t>タンカ</t>
    </rPh>
    <rPh sb="8" eb="10">
      <t>ケイサン</t>
    </rPh>
    <rPh sb="11" eb="12">
      <t>サイ</t>
    </rPh>
    <rPh sb="12" eb="14">
      <t>サンテイ</t>
    </rPh>
    <rPh sb="14" eb="15">
      <t>ゴ</t>
    </rPh>
    <rPh sb="16" eb="18">
      <t>ケイサン</t>
    </rPh>
    <phoneticPr fontId="2"/>
  </si>
  <si>
    <t>※宿泊客の単価計算（再算定後で計算）</t>
    <rPh sb="1" eb="3">
      <t>シュクハク</t>
    </rPh>
    <rPh sb="3" eb="4">
      <t>キャク</t>
    </rPh>
    <rPh sb="5" eb="7">
      <t>タンカ</t>
    </rPh>
    <rPh sb="7" eb="9">
      <t>ケイサン</t>
    </rPh>
    <rPh sb="10" eb="11">
      <t>サイ</t>
    </rPh>
    <rPh sb="11" eb="13">
      <t>サンテイ</t>
    </rPh>
    <rPh sb="13" eb="14">
      <t>ゴ</t>
    </rPh>
    <rPh sb="15" eb="17">
      <t>ケイサン</t>
    </rPh>
    <phoneticPr fontId="2"/>
  </si>
  <si>
    <t>宿泊費＝単価×延宿泊数</t>
    <rPh sb="0" eb="3">
      <t>シュクハクヒ</t>
    </rPh>
    <rPh sb="4" eb="6">
      <t>タンカ</t>
    </rPh>
    <rPh sb="7" eb="8">
      <t>ノ</t>
    </rPh>
    <rPh sb="8" eb="10">
      <t>シュクハク</t>
    </rPh>
    <rPh sb="10" eb="11">
      <t>スウ</t>
    </rPh>
    <phoneticPr fontId="2"/>
  </si>
  <si>
    <t>交通費＝単価×宿泊客延滞在数</t>
    <rPh sb="0" eb="3">
      <t>コウツウヒ</t>
    </rPh>
    <rPh sb="4" eb="6">
      <t>タンカ</t>
    </rPh>
    <rPh sb="7" eb="10">
      <t>シュクハクキャク</t>
    </rPh>
    <rPh sb="10" eb="11">
      <t>ノベ</t>
    </rPh>
    <rPh sb="11" eb="13">
      <t>タイザイ</t>
    </rPh>
    <rPh sb="13" eb="14">
      <t>スウ</t>
    </rPh>
    <phoneticPr fontId="2"/>
  </si>
  <si>
    <t>飲食娯楽費＝単価×宿泊客延滞在数</t>
    <rPh sb="0" eb="2">
      <t>インショク</t>
    </rPh>
    <rPh sb="2" eb="5">
      <t>ゴラクヒ</t>
    </rPh>
    <rPh sb="6" eb="8">
      <t>タンカ</t>
    </rPh>
    <rPh sb="9" eb="12">
      <t>シュクハクキャク</t>
    </rPh>
    <rPh sb="12" eb="13">
      <t>ノベ</t>
    </rPh>
    <rPh sb="13" eb="15">
      <t>タイザイ</t>
    </rPh>
    <rPh sb="15" eb="16">
      <t>スウ</t>
    </rPh>
    <phoneticPr fontId="2"/>
  </si>
  <si>
    <t>土産代＝単価×宿泊客実数</t>
    <rPh sb="0" eb="2">
      <t>ミヤゲ</t>
    </rPh>
    <rPh sb="2" eb="3">
      <t>ダイ</t>
    </rPh>
    <rPh sb="4" eb="6">
      <t>タンカ</t>
    </rPh>
    <rPh sb="7" eb="10">
      <t>シュクハクキャク</t>
    </rPh>
    <rPh sb="10" eb="12">
      <t>ジッスウ</t>
    </rPh>
    <phoneticPr fontId="2"/>
  </si>
  <si>
    <t>宿泊費単価＝宿泊費総額／延宿泊数</t>
    <rPh sb="0" eb="3">
      <t>シュクハクヒ</t>
    </rPh>
    <rPh sb="3" eb="5">
      <t>タンカ</t>
    </rPh>
    <rPh sb="6" eb="9">
      <t>シュクハクヒ</t>
    </rPh>
    <rPh sb="9" eb="11">
      <t>ソウガク</t>
    </rPh>
    <rPh sb="12" eb="13">
      <t>ノ</t>
    </rPh>
    <rPh sb="13" eb="15">
      <t>シュクハク</t>
    </rPh>
    <rPh sb="15" eb="16">
      <t>スウ</t>
    </rPh>
    <phoneticPr fontId="2"/>
  </si>
  <si>
    <t>交通費単価＝交通費総額／宿泊客延滞在数</t>
    <rPh sb="0" eb="3">
      <t>コウツウヒ</t>
    </rPh>
    <rPh sb="3" eb="5">
      <t>タンカ</t>
    </rPh>
    <rPh sb="6" eb="9">
      <t>コウツウヒ</t>
    </rPh>
    <rPh sb="9" eb="11">
      <t>ソウガク</t>
    </rPh>
    <rPh sb="12" eb="15">
      <t>シュクハクキャク</t>
    </rPh>
    <rPh sb="15" eb="16">
      <t>ノベ</t>
    </rPh>
    <rPh sb="16" eb="18">
      <t>タイザイ</t>
    </rPh>
    <rPh sb="18" eb="19">
      <t>スウ</t>
    </rPh>
    <phoneticPr fontId="2"/>
  </si>
  <si>
    <t>飲食娯楽費単価＝飲食娯楽費総額／宿泊客延滞在数</t>
    <rPh sb="0" eb="2">
      <t>インショク</t>
    </rPh>
    <rPh sb="2" eb="5">
      <t>ゴラクヒ</t>
    </rPh>
    <rPh sb="5" eb="7">
      <t>タンカ</t>
    </rPh>
    <rPh sb="8" eb="10">
      <t>インショク</t>
    </rPh>
    <rPh sb="10" eb="13">
      <t>ゴラクヒ</t>
    </rPh>
    <rPh sb="13" eb="15">
      <t>ソウガク</t>
    </rPh>
    <rPh sb="16" eb="19">
      <t>シュクハクキャク</t>
    </rPh>
    <rPh sb="19" eb="20">
      <t>ノベ</t>
    </rPh>
    <rPh sb="20" eb="22">
      <t>タイザイ</t>
    </rPh>
    <rPh sb="22" eb="23">
      <t>スウ</t>
    </rPh>
    <phoneticPr fontId="2"/>
  </si>
  <si>
    <t>土産代単価＝土産代総額／宿泊客実数</t>
    <rPh sb="0" eb="2">
      <t>ミヤゲ</t>
    </rPh>
    <rPh sb="2" eb="3">
      <t>ダイ</t>
    </rPh>
    <rPh sb="3" eb="5">
      <t>タンカ</t>
    </rPh>
    <rPh sb="6" eb="8">
      <t>ミヤゲ</t>
    </rPh>
    <rPh sb="8" eb="9">
      <t>ダイ</t>
    </rPh>
    <rPh sb="9" eb="11">
      <t>ソウガク</t>
    </rPh>
    <rPh sb="12" eb="15">
      <t>シュクハクキャク</t>
    </rPh>
    <rPh sb="15" eb="17">
      <t>ジッスウ</t>
    </rPh>
    <phoneticPr fontId="2"/>
  </si>
  <si>
    <t>（単位：千円）</t>
    <rPh sb="1" eb="3">
      <t>タンイ</t>
    </rPh>
    <rPh sb="4" eb="6">
      <t>センエン</t>
    </rPh>
    <phoneticPr fontId="2"/>
  </si>
  <si>
    <t>観光消費額</t>
    <rPh sb="0" eb="2">
      <t>カンコウ</t>
    </rPh>
    <rPh sb="2" eb="5">
      <t>ショウヒガク</t>
    </rPh>
    <phoneticPr fontId="2"/>
  </si>
  <si>
    <t>02</t>
    <phoneticPr fontId="2"/>
  </si>
  <si>
    <t>04</t>
    <phoneticPr fontId="2"/>
  </si>
  <si>
    <t>05</t>
    <phoneticPr fontId="2"/>
  </si>
  <si>
    <t>06</t>
    <phoneticPr fontId="2"/>
  </si>
  <si>
    <t>07</t>
    <phoneticPr fontId="2"/>
  </si>
  <si>
    <t>08</t>
    <phoneticPr fontId="2"/>
  </si>
  <si>
    <t>01</t>
    <phoneticPr fontId="2"/>
  </si>
  <si>
    <t>分析テーマ</t>
    <rPh sb="0" eb="2">
      <t>ブンセキ</t>
    </rPh>
    <phoneticPr fontId="2"/>
  </si>
  <si>
    <t>消費転換率</t>
    <rPh sb="0" eb="2">
      <t>ショウヒ</t>
    </rPh>
    <rPh sb="2" eb="4">
      <t>テンカン</t>
    </rPh>
    <rPh sb="4" eb="5">
      <t>リツ</t>
    </rPh>
    <phoneticPr fontId="2"/>
  </si>
  <si>
    <t>長崎市消費転換率</t>
    <rPh sb="0" eb="3">
      <t>ナガサキシ</t>
    </rPh>
    <rPh sb="3" eb="5">
      <t>ショウヒ</t>
    </rPh>
    <rPh sb="5" eb="7">
      <t>テンカン</t>
    </rPh>
    <rPh sb="7" eb="8">
      <t>リツ</t>
    </rPh>
    <phoneticPr fontId="2"/>
  </si>
  <si>
    <t>表示単位</t>
    <rPh sb="0" eb="2">
      <t>ヒョウジ</t>
    </rPh>
    <rPh sb="2" eb="4">
      <t>タンイ</t>
    </rPh>
    <phoneticPr fontId="2"/>
  </si>
  <si>
    <t>百万円</t>
    <rPh sb="0" eb="3">
      <t>ヒャクマンエン</t>
    </rPh>
    <phoneticPr fontId="2"/>
  </si>
  <si>
    <t>億円</t>
    <rPh sb="0" eb="2">
      <t>オクエン</t>
    </rPh>
    <phoneticPr fontId="2"/>
  </si>
  <si>
    <t>単位調整係数</t>
    <rPh sb="0" eb="2">
      <t>タンイ</t>
    </rPh>
    <rPh sb="2" eb="4">
      <t>チョウセイ</t>
    </rPh>
    <rPh sb="4" eb="6">
      <t>ケイスウ</t>
    </rPh>
    <phoneticPr fontId="2"/>
  </si>
  <si>
    <t>千円</t>
    <rPh sb="0" eb="2">
      <t>センエン</t>
    </rPh>
    <phoneticPr fontId="2"/>
  </si>
  <si>
    <t>宿泊</t>
    <rPh sb="0" eb="2">
      <t>シュクハク</t>
    </rPh>
    <phoneticPr fontId="2"/>
  </si>
  <si>
    <t>日帰り</t>
    <rPh sb="0" eb="2">
      <t>ヒガエ</t>
    </rPh>
    <phoneticPr fontId="2"/>
  </si>
  <si>
    <t>（単位：人）</t>
    <rPh sb="1" eb="3">
      <t>タンイ</t>
    </rPh>
    <rPh sb="4" eb="5">
      <t>ニン</t>
    </rPh>
    <phoneticPr fontId="2"/>
  </si>
  <si>
    <t>利用者による入力</t>
    <rPh sb="0" eb="3">
      <t>リヨウシャ</t>
    </rPh>
    <rPh sb="6" eb="8">
      <t>ニュウリョク</t>
    </rPh>
    <phoneticPr fontId="2"/>
  </si>
  <si>
    <t>観光消費額合計</t>
    <rPh sb="0" eb="2">
      <t>カンコウ</t>
    </rPh>
    <rPh sb="2" eb="4">
      <t>ショウヒ</t>
    </rPh>
    <rPh sb="4" eb="5">
      <t>ガク</t>
    </rPh>
    <rPh sb="5" eb="7">
      <t>ゴウケイ</t>
    </rPh>
    <phoneticPr fontId="2"/>
  </si>
  <si>
    <t>観光客実数合計</t>
    <rPh sb="0" eb="3">
      <t>カンコウキャク</t>
    </rPh>
    <rPh sb="3" eb="5">
      <t>ジッスウ</t>
    </rPh>
    <rPh sb="5" eb="7">
      <t>ゴウケイ</t>
    </rPh>
    <phoneticPr fontId="2"/>
  </si>
  <si>
    <t>Ｃ＝Ｄ×Ｅ</t>
    <phoneticPr fontId="2"/>
  </si>
  <si>
    <t>Ｅ</t>
    <phoneticPr fontId="2"/>
  </si>
  <si>
    <t>１．の観光客総数から宿泊客・日帰り客の計数をそれぞれ推計</t>
    <rPh sb="3" eb="6">
      <t>カンコウキャク</t>
    </rPh>
    <rPh sb="6" eb="7">
      <t>ソウ</t>
    </rPh>
    <rPh sb="7" eb="8">
      <t>スウ</t>
    </rPh>
    <rPh sb="10" eb="13">
      <t>シュクハクキャク</t>
    </rPh>
    <rPh sb="14" eb="16">
      <t>ヒガエ</t>
    </rPh>
    <rPh sb="17" eb="18">
      <t>キャク</t>
    </rPh>
    <rPh sb="19" eb="21">
      <t>ケイスウ</t>
    </rPh>
    <rPh sb="26" eb="28">
      <t>スイケイ</t>
    </rPh>
    <phoneticPr fontId="2"/>
  </si>
  <si>
    <t>２．の観光客実数（宿泊・日帰りの区分ごと）から宿泊客・日帰り客の計数をそれぞれ推計</t>
    <rPh sb="3" eb="6">
      <t>カンコウキャク</t>
    </rPh>
    <rPh sb="6" eb="7">
      <t>ジツ</t>
    </rPh>
    <rPh sb="7" eb="8">
      <t>スウ</t>
    </rPh>
    <rPh sb="9" eb="11">
      <t>シュクハク</t>
    </rPh>
    <rPh sb="12" eb="14">
      <t>ヒガエ</t>
    </rPh>
    <rPh sb="16" eb="18">
      <t>クブン</t>
    </rPh>
    <rPh sb="23" eb="26">
      <t>シュクハクキャク</t>
    </rPh>
    <rPh sb="27" eb="29">
      <t>ヒガエ</t>
    </rPh>
    <rPh sb="30" eb="31">
      <t>キャク</t>
    </rPh>
    <rPh sb="32" eb="34">
      <t>ケイスウ</t>
    </rPh>
    <rPh sb="39" eb="41">
      <t>スイケイ</t>
    </rPh>
    <phoneticPr fontId="2"/>
  </si>
  <si>
    <t>※日帰り客の単価</t>
    <rPh sb="1" eb="3">
      <t>ヒガエ</t>
    </rPh>
    <rPh sb="4" eb="5">
      <t>キャク</t>
    </rPh>
    <rPh sb="6" eb="8">
      <t>タンカ</t>
    </rPh>
    <phoneticPr fontId="2"/>
  </si>
  <si>
    <t>※宿泊客の単価</t>
    <rPh sb="1" eb="3">
      <t>シュクハク</t>
    </rPh>
    <rPh sb="3" eb="4">
      <t>キャク</t>
    </rPh>
    <rPh sb="5" eb="7">
      <t>タンカ</t>
    </rPh>
    <phoneticPr fontId="2"/>
  </si>
  <si>
    <t>宿泊客</t>
    <rPh sb="0" eb="2">
      <t>シュクハク</t>
    </rPh>
    <rPh sb="2" eb="3">
      <t>キャク</t>
    </rPh>
    <phoneticPr fontId="2"/>
  </si>
  <si>
    <t>（単位：千円、率）</t>
    <rPh sb="1" eb="3">
      <t>タンイ</t>
    </rPh>
    <rPh sb="4" eb="6">
      <t>センエン</t>
    </rPh>
    <rPh sb="7" eb="8">
      <t>リツ</t>
    </rPh>
    <phoneticPr fontId="2"/>
  </si>
  <si>
    <t>３．観光消費の総額がわかっている場合（宿泊・日帰りの区分不明）に、金額（千円）を下の各セルに入力してください。</t>
    <rPh sb="2" eb="4">
      <t>カンコウ</t>
    </rPh>
    <rPh sb="4" eb="6">
      <t>ショウヒ</t>
    </rPh>
    <rPh sb="7" eb="9">
      <t>ソウガク</t>
    </rPh>
    <rPh sb="16" eb="18">
      <t>バアイ</t>
    </rPh>
    <rPh sb="19" eb="21">
      <t>シュクハク</t>
    </rPh>
    <rPh sb="22" eb="23">
      <t>ヒ</t>
    </rPh>
    <rPh sb="23" eb="24">
      <t>カエ</t>
    </rPh>
    <rPh sb="26" eb="28">
      <t>クブン</t>
    </rPh>
    <rPh sb="28" eb="30">
      <t>フメイ</t>
    </rPh>
    <rPh sb="33" eb="35">
      <t>キンガク</t>
    </rPh>
    <rPh sb="36" eb="38">
      <t>センエン</t>
    </rPh>
    <rPh sb="40" eb="41">
      <t>シタ</t>
    </rPh>
    <rPh sb="42" eb="43">
      <t>カク</t>
    </rPh>
    <rPh sb="46" eb="48">
      <t>ニュウリョク</t>
    </rPh>
    <phoneticPr fontId="2"/>
  </si>
  <si>
    <t>４．観光消費の総額がわかっている場合（宿泊・日帰りの区分ごと）に、金額（千円）を下の各セルに入力してください。</t>
    <rPh sb="2" eb="4">
      <t>カンコウ</t>
    </rPh>
    <rPh sb="4" eb="6">
      <t>ショウヒ</t>
    </rPh>
    <rPh sb="7" eb="9">
      <t>ソウガク</t>
    </rPh>
    <rPh sb="16" eb="18">
      <t>バアイ</t>
    </rPh>
    <rPh sb="19" eb="21">
      <t>シュクハク</t>
    </rPh>
    <rPh sb="22" eb="23">
      <t>ヒ</t>
    </rPh>
    <rPh sb="23" eb="24">
      <t>カエ</t>
    </rPh>
    <rPh sb="26" eb="28">
      <t>クブン</t>
    </rPh>
    <rPh sb="33" eb="35">
      <t>キンガク</t>
    </rPh>
    <rPh sb="36" eb="38">
      <t>センエン</t>
    </rPh>
    <rPh sb="40" eb="41">
      <t>シタ</t>
    </rPh>
    <rPh sb="42" eb="43">
      <t>カク</t>
    </rPh>
    <rPh sb="46" eb="48">
      <t>ニュウリョク</t>
    </rPh>
    <phoneticPr fontId="2"/>
  </si>
  <si>
    <t>※宿泊：日帰りの構成比</t>
    <rPh sb="1" eb="3">
      <t>シュクハク</t>
    </rPh>
    <rPh sb="4" eb="6">
      <t>ヒガエ</t>
    </rPh>
    <rPh sb="8" eb="11">
      <t>コウセイヒ</t>
    </rPh>
    <phoneticPr fontId="2"/>
  </si>
  <si>
    <t>※宿泊費等区分ごとの構成比</t>
    <rPh sb="1" eb="3">
      <t>シュクハク</t>
    </rPh>
    <rPh sb="3" eb="4">
      <t>ヒ</t>
    </rPh>
    <rPh sb="4" eb="5">
      <t>トウ</t>
    </rPh>
    <rPh sb="5" eb="7">
      <t>クブン</t>
    </rPh>
    <rPh sb="10" eb="13">
      <t>コウセイヒ</t>
    </rPh>
    <phoneticPr fontId="2"/>
  </si>
  <si>
    <t>区分別（金額）</t>
    <rPh sb="0" eb="2">
      <t>クブン</t>
    </rPh>
    <rPh sb="2" eb="3">
      <t>ベツ</t>
    </rPh>
    <rPh sb="4" eb="6">
      <t>キンガク</t>
    </rPh>
    <phoneticPr fontId="2"/>
  </si>
  <si>
    <t>区分別（構成比）</t>
    <rPh sb="0" eb="2">
      <t>クブン</t>
    </rPh>
    <rPh sb="2" eb="3">
      <t>ベツ</t>
    </rPh>
    <rPh sb="4" eb="7">
      <t>コウセイヒ</t>
    </rPh>
    <phoneticPr fontId="2"/>
  </si>
  <si>
    <t>５．観光消費額（宿泊・日帰りの区分ごと）が下記の区分ごとにわかっている場合に、金額（千円）を下表の各セルに入力してください。</t>
    <rPh sb="2" eb="4">
      <t>カンコウ</t>
    </rPh>
    <rPh sb="4" eb="7">
      <t>ショウヒガク</t>
    </rPh>
    <rPh sb="8" eb="10">
      <t>シュクハク</t>
    </rPh>
    <rPh sb="11" eb="12">
      <t>ヒ</t>
    </rPh>
    <rPh sb="12" eb="13">
      <t>カエ</t>
    </rPh>
    <rPh sb="15" eb="17">
      <t>クブン</t>
    </rPh>
    <rPh sb="21" eb="23">
      <t>カキ</t>
    </rPh>
    <rPh sb="24" eb="26">
      <t>クブン</t>
    </rPh>
    <rPh sb="35" eb="37">
      <t>バアイ</t>
    </rPh>
    <rPh sb="39" eb="41">
      <t>キンガク</t>
    </rPh>
    <rPh sb="42" eb="44">
      <t>センエン</t>
    </rPh>
    <rPh sb="46" eb="47">
      <t>シタ</t>
    </rPh>
    <rPh sb="47" eb="48">
      <t>ヒョウ</t>
    </rPh>
    <rPh sb="49" eb="50">
      <t>カク</t>
    </rPh>
    <rPh sb="53" eb="55">
      <t>ニュウリョク</t>
    </rPh>
    <phoneticPr fontId="2"/>
  </si>
  <si>
    <t>６．観光消費額が下記の区分ごとにわかっている場合に、金額（千円）を下表左列の各セルに入力してください。</t>
    <rPh sb="2" eb="4">
      <t>カンコウ</t>
    </rPh>
    <rPh sb="4" eb="7">
      <t>ショウヒガク</t>
    </rPh>
    <rPh sb="8" eb="10">
      <t>カキ</t>
    </rPh>
    <rPh sb="11" eb="13">
      <t>クブン</t>
    </rPh>
    <rPh sb="22" eb="24">
      <t>バアイ</t>
    </rPh>
    <rPh sb="26" eb="28">
      <t>キンガク</t>
    </rPh>
    <rPh sb="29" eb="31">
      <t>センエン</t>
    </rPh>
    <rPh sb="33" eb="34">
      <t>シタ</t>
    </rPh>
    <rPh sb="34" eb="35">
      <t>ヒョウ</t>
    </rPh>
    <rPh sb="35" eb="36">
      <t>ヒダリ</t>
    </rPh>
    <rPh sb="36" eb="37">
      <t>レツ</t>
    </rPh>
    <rPh sb="38" eb="39">
      <t>カク</t>
    </rPh>
    <rPh sb="42" eb="44">
      <t>ニュウリョク</t>
    </rPh>
    <phoneticPr fontId="2"/>
  </si>
  <si>
    <t>４．入力シートの１、２，３、４及び５の入力結果から、宿泊客・日帰り客別に観光消費額の区分別推計額を集計</t>
    <rPh sb="2" eb="4">
      <t>ニュウリョク</t>
    </rPh>
    <rPh sb="15" eb="16">
      <t>オヨ</t>
    </rPh>
    <rPh sb="19" eb="21">
      <t>ニュウリョク</t>
    </rPh>
    <rPh sb="21" eb="23">
      <t>ケッカ</t>
    </rPh>
    <rPh sb="26" eb="29">
      <t>シュクハクキャク</t>
    </rPh>
    <rPh sb="30" eb="32">
      <t>ヒガエ</t>
    </rPh>
    <rPh sb="33" eb="34">
      <t>キャク</t>
    </rPh>
    <rPh sb="34" eb="35">
      <t>ベツ</t>
    </rPh>
    <rPh sb="36" eb="38">
      <t>カンコウ</t>
    </rPh>
    <rPh sb="38" eb="40">
      <t>ショウヒ</t>
    </rPh>
    <rPh sb="40" eb="41">
      <t>ガク</t>
    </rPh>
    <rPh sb="42" eb="44">
      <t>クブン</t>
    </rPh>
    <rPh sb="44" eb="45">
      <t>ベツ</t>
    </rPh>
    <rPh sb="45" eb="47">
      <t>スイケイ</t>
    </rPh>
    <rPh sb="47" eb="48">
      <t>ガク</t>
    </rPh>
    <rPh sb="49" eb="51">
      <t>シュウケイ</t>
    </rPh>
    <phoneticPr fontId="2"/>
  </si>
  <si>
    <t>３－３．入力シートの４の入力結果から、宿泊客・日帰り客別に観光消費額の区分別推計額を計算</t>
    <rPh sb="4" eb="6">
      <t>ニュウリョク</t>
    </rPh>
    <rPh sb="12" eb="14">
      <t>ニュウリョク</t>
    </rPh>
    <rPh sb="14" eb="16">
      <t>ケッカ</t>
    </rPh>
    <rPh sb="19" eb="22">
      <t>シュクハクキャク</t>
    </rPh>
    <rPh sb="23" eb="25">
      <t>ヒガエ</t>
    </rPh>
    <rPh sb="26" eb="27">
      <t>キャク</t>
    </rPh>
    <rPh sb="27" eb="28">
      <t>ベツ</t>
    </rPh>
    <rPh sb="29" eb="31">
      <t>カンコウ</t>
    </rPh>
    <rPh sb="31" eb="33">
      <t>ショウヒ</t>
    </rPh>
    <rPh sb="33" eb="34">
      <t>ガク</t>
    </rPh>
    <rPh sb="35" eb="37">
      <t>クブン</t>
    </rPh>
    <rPh sb="37" eb="38">
      <t>ベツ</t>
    </rPh>
    <rPh sb="38" eb="40">
      <t>スイケイ</t>
    </rPh>
    <rPh sb="40" eb="41">
      <t>ガク</t>
    </rPh>
    <rPh sb="42" eb="44">
      <t>ケイサン</t>
    </rPh>
    <phoneticPr fontId="2"/>
  </si>
  <si>
    <t>３－２．入力シートの３の入力結果から、宿泊客・日帰り客別に観光消費額の区分別推計額を計算</t>
    <rPh sb="4" eb="6">
      <t>ニュウリョク</t>
    </rPh>
    <rPh sb="12" eb="14">
      <t>ニュウリョク</t>
    </rPh>
    <rPh sb="14" eb="16">
      <t>ケッカ</t>
    </rPh>
    <rPh sb="19" eb="22">
      <t>シュクハクキャク</t>
    </rPh>
    <rPh sb="23" eb="25">
      <t>ヒガエ</t>
    </rPh>
    <rPh sb="26" eb="27">
      <t>キャク</t>
    </rPh>
    <rPh sb="27" eb="28">
      <t>ベツ</t>
    </rPh>
    <rPh sb="29" eb="31">
      <t>カンコウ</t>
    </rPh>
    <rPh sb="31" eb="33">
      <t>ショウヒ</t>
    </rPh>
    <rPh sb="33" eb="34">
      <t>ガク</t>
    </rPh>
    <rPh sb="35" eb="37">
      <t>クブン</t>
    </rPh>
    <rPh sb="37" eb="38">
      <t>ベツ</t>
    </rPh>
    <rPh sb="38" eb="40">
      <t>スイケイ</t>
    </rPh>
    <rPh sb="40" eb="41">
      <t>ガク</t>
    </rPh>
    <rPh sb="42" eb="44">
      <t>ケイサン</t>
    </rPh>
    <phoneticPr fontId="2"/>
  </si>
  <si>
    <t>３－１．入力シートの１及び２の入力結果から、宿泊客・日帰り客別に観光消費額の区分別推計額を計算</t>
    <rPh sb="4" eb="6">
      <t>ニュウリョク</t>
    </rPh>
    <rPh sb="11" eb="12">
      <t>オヨ</t>
    </rPh>
    <rPh sb="15" eb="17">
      <t>ニュウリョク</t>
    </rPh>
    <rPh sb="17" eb="19">
      <t>ケッカ</t>
    </rPh>
    <rPh sb="22" eb="25">
      <t>シュクハクキャク</t>
    </rPh>
    <rPh sb="26" eb="28">
      <t>ヒガエ</t>
    </rPh>
    <rPh sb="29" eb="30">
      <t>キャク</t>
    </rPh>
    <rPh sb="30" eb="31">
      <t>ベツ</t>
    </rPh>
    <rPh sb="32" eb="34">
      <t>カンコウ</t>
    </rPh>
    <rPh sb="34" eb="36">
      <t>ショウヒ</t>
    </rPh>
    <rPh sb="36" eb="37">
      <t>ガク</t>
    </rPh>
    <rPh sb="38" eb="40">
      <t>クブン</t>
    </rPh>
    <rPh sb="40" eb="41">
      <t>ベツ</t>
    </rPh>
    <rPh sb="41" eb="43">
      <t>スイケイ</t>
    </rPh>
    <rPh sb="43" eb="44">
      <t>ガク</t>
    </rPh>
    <rPh sb="45" eb="47">
      <t>ケイサン</t>
    </rPh>
    <phoneticPr fontId="2"/>
  </si>
  <si>
    <t>-</t>
  </si>
  <si>
    <t>窯業・土石製品</t>
    <rPh sb="0" eb="2">
      <t>ヨウギョウ</t>
    </rPh>
    <rPh sb="3" eb="5">
      <t>ドセキ</t>
    </rPh>
    <rPh sb="5" eb="7">
      <t>セイヒン</t>
    </rPh>
    <phoneticPr fontId="2"/>
  </si>
  <si>
    <t>観光消費額</t>
    <rPh sb="0" eb="2">
      <t>カンコウ</t>
    </rPh>
    <rPh sb="2" eb="4">
      <t>ショウヒ</t>
    </rPh>
    <rPh sb="4" eb="5">
      <t>ガク</t>
    </rPh>
    <phoneticPr fontId="2"/>
  </si>
  <si>
    <t>１．観光客の実数（ないし想定数）のみがわかっている場合（宿泊・日帰りの区分不明）に、人数を下のセルに入力してください。</t>
    <rPh sb="2" eb="5">
      <t>カンコウキャク</t>
    </rPh>
    <rPh sb="6" eb="8">
      <t>ジッスウ</t>
    </rPh>
    <rPh sb="12" eb="14">
      <t>ソウテイ</t>
    </rPh>
    <rPh sb="14" eb="15">
      <t>スウ</t>
    </rPh>
    <rPh sb="25" eb="27">
      <t>バアイ</t>
    </rPh>
    <rPh sb="28" eb="30">
      <t>シュクハク</t>
    </rPh>
    <rPh sb="31" eb="33">
      <t>ヒガエ</t>
    </rPh>
    <rPh sb="35" eb="37">
      <t>クブン</t>
    </rPh>
    <rPh sb="37" eb="39">
      <t>フメイ</t>
    </rPh>
    <rPh sb="42" eb="44">
      <t>ニンズウ</t>
    </rPh>
    <rPh sb="45" eb="46">
      <t>シタ</t>
    </rPh>
    <rPh sb="50" eb="52">
      <t>ニュウリョク</t>
    </rPh>
    <phoneticPr fontId="2"/>
  </si>
  <si>
    <t>２．観光客の実数（ないし想定数）（宿泊・日帰りの区分ごと）がわかっている場合に、人数を下の各セルに入力してください。</t>
    <rPh sb="2" eb="5">
      <t>カンコウキャク</t>
    </rPh>
    <rPh sb="6" eb="8">
      <t>ジッスウ</t>
    </rPh>
    <rPh sb="12" eb="14">
      <t>ソウテイ</t>
    </rPh>
    <rPh sb="14" eb="15">
      <t>スウ</t>
    </rPh>
    <rPh sb="17" eb="19">
      <t>シュクハク</t>
    </rPh>
    <rPh sb="20" eb="21">
      <t>ヒ</t>
    </rPh>
    <rPh sb="21" eb="22">
      <t>カエ</t>
    </rPh>
    <rPh sb="24" eb="26">
      <t>クブン</t>
    </rPh>
    <rPh sb="36" eb="38">
      <t>バアイ</t>
    </rPh>
    <rPh sb="40" eb="42">
      <t>ニンズウ</t>
    </rPh>
    <rPh sb="43" eb="44">
      <t>シタ</t>
    </rPh>
    <rPh sb="45" eb="46">
      <t>カク</t>
    </rPh>
    <rPh sb="49" eb="51">
      <t>ニュウリョク</t>
    </rPh>
    <phoneticPr fontId="2"/>
  </si>
  <si>
    <t>行和</t>
    <rPh sb="0" eb="1">
      <t>ギョウ</t>
    </rPh>
    <rPh sb="1" eb="2">
      <t>ワ</t>
    </rPh>
    <phoneticPr fontId="2"/>
  </si>
  <si>
    <t>感応度
係数</t>
    <rPh sb="0" eb="2">
      <t>カンノウ</t>
    </rPh>
    <rPh sb="2" eb="3">
      <t>ド</t>
    </rPh>
    <rPh sb="4" eb="6">
      <t>ケイスウ</t>
    </rPh>
    <phoneticPr fontId="2"/>
  </si>
  <si>
    <t>列和</t>
    <rPh sb="0" eb="1">
      <t>レツ</t>
    </rPh>
    <rPh sb="1" eb="2">
      <t>ワ</t>
    </rPh>
    <phoneticPr fontId="2"/>
  </si>
  <si>
    <t>影響力係数</t>
    <rPh sb="0" eb="3">
      <t>エイキョウリョク</t>
    </rPh>
    <rPh sb="3" eb="5">
      <t>ケイスウ</t>
    </rPh>
    <phoneticPr fontId="2"/>
  </si>
  <si>
    <t>観光用各種係数</t>
    <rPh sb="0" eb="3">
      <t>カンコウヨウ</t>
    </rPh>
    <rPh sb="3" eb="5">
      <t>カクシュ</t>
    </rPh>
    <rPh sb="5" eb="7">
      <t>ケイスウ</t>
    </rPh>
    <phoneticPr fontId="2"/>
  </si>
  <si>
    <t>輸移入率</t>
    <rPh sb="0" eb="1">
      <t>ユ</t>
    </rPh>
    <rPh sb="1" eb="3">
      <t>イニュウ</t>
    </rPh>
    <rPh sb="3" eb="4">
      <t>リツ</t>
    </rPh>
    <phoneticPr fontId="2"/>
  </si>
  <si>
    <t>県内
自給率</t>
    <rPh sb="0" eb="2">
      <t>ケンナイ</t>
    </rPh>
    <rPh sb="3" eb="6">
      <t>ジキュウリツ</t>
    </rPh>
    <phoneticPr fontId="2"/>
  </si>
  <si>
    <t>粗付加
価値率</t>
    <rPh sb="0" eb="1">
      <t>ソ</t>
    </rPh>
    <rPh sb="1" eb="3">
      <t>フカ</t>
    </rPh>
    <rPh sb="4" eb="6">
      <t>カチ</t>
    </rPh>
    <rPh sb="6" eb="7">
      <t>リツ</t>
    </rPh>
    <phoneticPr fontId="2"/>
  </si>
  <si>
    <t>雇用者
所得率</t>
    <rPh sb="0" eb="3">
      <t>コヨウシャ</t>
    </rPh>
    <rPh sb="4" eb="6">
      <t>ショトク</t>
    </rPh>
    <rPh sb="6" eb="7">
      <t>リツ</t>
    </rPh>
    <phoneticPr fontId="2"/>
  </si>
  <si>
    <t>民間消費
支出構成</t>
    <rPh sb="0" eb="2">
      <t>ミンカン</t>
    </rPh>
    <rPh sb="2" eb="4">
      <t>ショウヒ</t>
    </rPh>
    <rPh sb="5" eb="7">
      <t>シシュツ</t>
    </rPh>
    <rPh sb="7" eb="9">
      <t>コウセイ</t>
    </rPh>
    <phoneticPr fontId="2"/>
  </si>
  <si>
    <t>就業係数</t>
    <rPh sb="0" eb="2">
      <t>シュウギョウ</t>
    </rPh>
    <rPh sb="2" eb="4">
      <t>ケイスウ</t>
    </rPh>
    <phoneticPr fontId="2"/>
  </si>
  <si>
    <t>雇用係数</t>
    <rPh sb="0" eb="2">
      <t>コヨウ</t>
    </rPh>
    <rPh sb="2" eb="4">
      <t>ケイスウ</t>
    </rPh>
    <phoneticPr fontId="2"/>
  </si>
  <si>
    <t>合計（平均）</t>
    <rPh sb="0" eb="2">
      <t>ゴウケイ</t>
    </rPh>
    <rPh sb="3" eb="5">
      <t>ヘイキン</t>
    </rPh>
    <phoneticPr fontId="2"/>
  </si>
  <si>
    <t>内生部門計</t>
    <rPh sb="0" eb="2">
      <t>ナイセイ</t>
    </rPh>
    <rPh sb="2" eb="4">
      <t>ブモン</t>
    </rPh>
    <rPh sb="4" eb="5">
      <t>ケイ</t>
    </rPh>
    <phoneticPr fontId="2"/>
  </si>
  <si>
    <t>家計外消費支出（行）</t>
    <rPh sb="0" eb="3">
      <t>カケイガイ</t>
    </rPh>
    <rPh sb="3" eb="5">
      <t>ショウヒ</t>
    </rPh>
    <rPh sb="5" eb="7">
      <t>シシュツ</t>
    </rPh>
    <rPh sb="8" eb="9">
      <t>ギョウ</t>
    </rPh>
    <phoneticPr fontId="2"/>
  </si>
  <si>
    <t>雇用者所得</t>
    <rPh sb="0" eb="3">
      <t>コヨウシャ</t>
    </rPh>
    <rPh sb="3" eb="5">
      <t>ショトク</t>
    </rPh>
    <phoneticPr fontId="2"/>
  </si>
  <si>
    <t>営業余剰</t>
    <rPh sb="0" eb="2">
      <t>エイギョウ</t>
    </rPh>
    <rPh sb="2" eb="4">
      <t>ヨジョウ</t>
    </rPh>
    <phoneticPr fontId="2"/>
  </si>
  <si>
    <t>間接税（除関税・輸入品商品税）</t>
    <rPh sb="0" eb="3">
      <t>カンセツゼイ</t>
    </rPh>
    <phoneticPr fontId="2"/>
  </si>
  <si>
    <t>観光用投入係数表</t>
    <rPh sb="0" eb="3">
      <t>カンコウヨウ</t>
    </rPh>
    <rPh sb="3" eb="5">
      <t>トウニュウ</t>
    </rPh>
    <rPh sb="5" eb="7">
      <t>ケイスウ</t>
    </rPh>
    <rPh sb="7" eb="8">
      <t>ヒョウ</t>
    </rPh>
    <phoneticPr fontId="2"/>
  </si>
  <si>
    <t>直接効果</t>
  </si>
  <si>
    <t>計算域Ⅰ　マージン調整（生産者価格変換）</t>
    <rPh sb="0" eb="2">
      <t>ケイサン</t>
    </rPh>
    <rPh sb="2" eb="3">
      <t>イキ</t>
    </rPh>
    <rPh sb="9" eb="11">
      <t>チョウセイ</t>
    </rPh>
    <rPh sb="12" eb="15">
      <t>セイサンシャ</t>
    </rPh>
    <rPh sb="15" eb="17">
      <t>カカク</t>
    </rPh>
    <rPh sb="17" eb="19">
      <t>ヘンカン</t>
    </rPh>
    <phoneticPr fontId="22"/>
  </si>
  <si>
    <t>各種係数表</t>
    <rPh sb="0" eb="2">
      <t>カクシュ</t>
    </rPh>
    <rPh sb="2" eb="4">
      <t>ケイスウ</t>
    </rPh>
    <rPh sb="4" eb="5">
      <t>ヒョウ</t>
    </rPh>
    <phoneticPr fontId="22"/>
  </si>
  <si>
    <t>マージン
調整後</t>
    <rPh sb="7" eb="8">
      <t>ゴ</t>
    </rPh>
    <phoneticPr fontId="22"/>
  </si>
  <si>
    <t>県内自給率
による
調整後</t>
    <rPh sb="0" eb="2">
      <t>ケンナイ</t>
    </rPh>
    <rPh sb="2" eb="4">
      <t>ジキュウ</t>
    </rPh>
    <rPh sb="4" eb="5">
      <t>リツ</t>
    </rPh>
    <rPh sb="10" eb="12">
      <t>チョウセイ</t>
    </rPh>
    <rPh sb="12" eb="13">
      <t>ゴ</t>
    </rPh>
    <phoneticPr fontId="22"/>
  </si>
  <si>
    <t>県内需要計
（直接効果）</t>
    <rPh sb="7" eb="9">
      <t>チョクセツ</t>
    </rPh>
    <rPh sb="9" eb="11">
      <t>コウカ</t>
    </rPh>
    <phoneticPr fontId="22"/>
  </si>
  <si>
    <t>商業
マージン率</t>
    <rPh sb="0" eb="2">
      <t>ショウギョウ</t>
    </rPh>
    <rPh sb="7" eb="8">
      <t>リツ</t>
    </rPh>
    <phoneticPr fontId="22"/>
  </si>
  <si>
    <t>運輸
マージン率</t>
    <rPh sb="0" eb="2">
      <t>ウンユ</t>
    </rPh>
    <rPh sb="7" eb="8">
      <t>リツ</t>
    </rPh>
    <phoneticPr fontId="22"/>
  </si>
  <si>
    <t>県内
自給率</t>
    <rPh sb="0" eb="2">
      <t>ケンナイ</t>
    </rPh>
    <rPh sb="3" eb="6">
      <t>ジキュウリツ</t>
    </rPh>
    <phoneticPr fontId="22"/>
  </si>
  <si>
    <t>上記１～５による
自動入力</t>
    <rPh sb="0" eb="2">
      <t>ジョウキ</t>
    </rPh>
    <rPh sb="9" eb="11">
      <t>ジドウ</t>
    </rPh>
    <rPh sb="11" eb="13">
      <t>ニュウリョク</t>
    </rPh>
    <phoneticPr fontId="2"/>
  </si>
  <si>
    <t>観光消費額（県内産・県外産混在） 
(購入者価格)</t>
    <rPh sb="0" eb="2">
      <t>カンコウ</t>
    </rPh>
    <rPh sb="2" eb="5">
      <t>ショウヒガク</t>
    </rPh>
    <rPh sb="8" eb="9">
      <t>サン</t>
    </rPh>
    <rPh sb="12" eb="13">
      <t>サン</t>
    </rPh>
    <rPh sb="13" eb="15">
      <t>コンザイ</t>
    </rPh>
    <phoneticPr fontId="22"/>
  </si>
  <si>
    <t>計算域Ⅱ　直接効果・第1次間接波及効果・第2次間接波及効果・就業（雇用）誘発効果の計算</t>
    <rPh sb="0" eb="2">
      <t>ケイサン</t>
    </rPh>
    <rPh sb="2" eb="3">
      <t>イキ</t>
    </rPh>
    <rPh sb="5" eb="7">
      <t>チョクセツ</t>
    </rPh>
    <rPh sb="7" eb="9">
      <t>コウカ</t>
    </rPh>
    <rPh sb="10" eb="11">
      <t>ダイ</t>
    </rPh>
    <rPh sb="12" eb="13">
      <t>ジ</t>
    </rPh>
    <rPh sb="13" eb="15">
      <t>カンセツ</t>
    </rPh>
    <rPh sb="15" eb="17">
      <t>ハキュウ</t>
    </rPh>
    <rPh sb="17" eb="19">
      <t>コウカ</t>
    </rPh>
    <rPh sb="20" eb="21">
      <t>ダイ</t>
    </rPh>
    <rPh sb="22" eb="23">
      <t>ジ</t>
    </rPh>
    <rPh sb="23" eb="25">
      <t>カンセツ</t>
    </rPh>
    <rPh sb="25" eb="27">
      <t>ハキュウ</t>
    </rPh>
    <rPh sb="27" eb="29">
      <t>コウカ</t>
    </rPh>
    <rPh sb="30" eb="32">
      <t>シュウギョウ</t>
    </rPh>
    <rPh sb="33" eb="35">
      <t>コヨウ</t>
    </rPh>
    <rPh sb="36" eb="38">
      <t>ユウハツ</t>
    </rPh>
    <rPh sb="38" eb="40">
      <t>コウカ</t>
    </rPh>
    <rPh sb="41" eb="43">
      <t>ケイサン</t>
    </rPh>
    <phoneticPr fontId="2"/>
  </si>
  <si>
    <t>直接効果</t>
    <rPh sb="0" eb="2">
      <t>チョクセツ</t>
    </rPh>
    <rPh sb="2" eb="4">
      <t>コウカ</t>
    </rPh>
    <phoneticPr fontId="2"/>
  </si>
  <si>
    <t>県内
需要額</t>
    <rPh sb="0" eb="2">
      <t>ケンナイ</t>
    </rPh>
    <rPh sb="3" eb="5">
      <t>ジュヨウ</t>
    </rPh>
    <rPh sb="5" eb="6">
      <t>ガク</t>
    </rPh>
    <phoneticPr fontId="2"/>
  </si>
  <si>
    <t>雇用者
所得額
合計</t>
    <rPh sb="0" eb="3">
      <t>コヨウシャ</t>
    </rPh>
    <rPh sb="4" eb="7">
      <t>ショトクガク</t>
    </rPh>
    <rPh sb="8" eb="9">
      <t>ゴウ</t>
    </rPh>
    <rPh sb="9" eb="10">
      <t>ケイ</t>
    </rPh>
    <phoneticPr fontId="2"/>
  </si>
  <si>
    <t>消費
支出額</t>
    <rPh sb="0" eb="2">
      <t>ショウヒ</t>
    </rPh>
    <rPh sb="3" eb="5">
      <t>シシュツ</t>
    </rPh>
    <rPh sb="5" eb="6">
      <t>ガク</t>
    </rPh>
    <phoneticPr fontId="2"/>
  </si>
  <si>
    <t>合計（総合効果）</t>
    <rPh sb="0" eb="2">
      <t>ゴウケイ</t>
    </rPh>
    <rPh sb="3" eb="5">
      <t>ソウゴウ</t>
    </rPh>
    <rPh sb="5" eb="7">
      <t>コウカ</t>
    </rPh>
    <phoneticPr fontId="2"/>
  </si>
  <si>
    <t>生産
誘発額</t>
    <rPh sb="0" eb="2">
      <t>セイサン</t>
    </rPh>
    <rPh sb="3" eb="5">
      <t>ユウハツ</t>
    </rPh>
    <rPh sb="5" eb="6">
      <t>ガク</t>
    </rPh>
    <phoneticPr fontId="2"/>
  </si>
  <si>
    <t>就業者
誘発数</t>
    <rPh sb="0" eb="3">
      <t>シュウギョウシャ</t>
    </rPh>
    <rPh sb="4" eb="6">
      <t>ユウハツ</t>
    </rPh>
    <rPh sb="6" eb="7">
      <t>スウ</t>
    </rPh>
    <phoneticPr fontId="2"/>
  </si>
  <si>
    <t>雇用者
誘発数</t>
    <rPh sb="0" eb="3">
      <t>コヨウシャ</t>
    </rPh>
    <rPh sb="4" eb="6">
      <t>ユウハツ</t>
    </rPh>
    <rPh sb="6" eb="7">
      <t>スウ</t>
    </rPh>
    <phoneticPr fontId="2"/>
  </si>
  <si>
    <t>経済波及効果分析結果Ⅱ　部門別経済波及効果一覧表</t>
    <rPh sb="0" eb="2">
      <t>ケイザイ</t>
    </rPh>
    <rPh sb="2" eb="4">
      <t>ハキュウ</t>
    </rPh>
    <rPh sb="4" eb="6">
      <t>コウカ</t>
    </rPh>
    <rPh sb="6" eb="8">
      <t>ブンセキ</t>
    </rPh>
    <rPh sb="8" eb="10">
      <t>ケッカ</t>
    </rPh>
    <rPh sb="12" eb="14">
      <t>ブモン</t>
    </rPh>
    <rPh sb="14" eb="15">
      <t>ベツ</t>
    </rPh>
    <rPh sb="15" eb="17">
      <t>ケイザイ</t>
    </rPh>
    <rPh sb="17" eb="19">
      <t>ハキュウ</t>
    </rPh>
    <rPh sb="19" eb="21">
      <t>コウカ</t>
    </rPh>
    <rPh sb="21" eb="23">
      <t>イチラン</t>
    </rPh>
    <rPh sb="23" eb="24">
      <t>ヒョウ</t>
    </rPh>
    <phoneticPr fontId="2"/>
  </si>
  <si>
    <t>生産誘発額</t>
  </si>
  <si>
    <t>就業者
誘発数</t>
    <rPh sb="4" eb="5">
      <t>ユウ</t>
    </rPh>
    <rPh sb="5" eb="6">
      <t>ハツ</t>
    </rPh>
    <rPh sb="6" eb="7">
      <t>スウ</t>
    </rPh>
    <phoneticPr fontId="2"/>
  </si>
  <si>
    <t>雇用者
誘発数</t>
    <rPh sb="0" eb="1">
      <t>ヤトイ</t>
    </rPh>
    <rPh sb="1" eb="2">
      <t>ヨウ</t>
    </rPh>
    <rPh sb="2" eb="3">
      <t>シャ</t>
    </rPh>
    <rPh sb="4" eb="5">
      <t>ユウ</t>
    </rPh>
    <rPh sb="5" eb="6">
      <t>ハツ</t>
    </rPh>
    <rPh sb="6" eb="7">
      <t>スウ</t>
    </rPh>
    <phoneticPr fontId="2"/>
  </si>
  <si>
    <t>粗付加価値
誘発額</t>
    <rPh sb="3" eb="5">
      <t>カチ</t>
    </rPh>
    <rPh sb="6" eb="8">
      <t>ユウハツ</t>
    </rPh>
    <rPh sb="8" eb="9">
      <t>ガク</t>
    </rPh>
    <phoneticPr fontId="2"/>
  </si>
  <si>
    <t>雇用者所得
誘発額</t>
    <rPh sb="0" eb="3">
      <t>コヨウシャ</t>
    </rPh>
    <rPh sb="3" eb="5">
      <t>ショトク</t>
    </rPh>
    <rPh sb="6" eb="8">
      <t>ユウハツ</t>
    </rPh>
    <rPh sb="8" eb="9">
      <t>ガク</t>
    </rPh>
    <phoneticPr fontId="2"/>
  </si>
  <si>
    <t>合計</t>
  </si>
  <si>
    <t>経済波及効果分析結果Ⅰ　概要</t>
    <rPh sb="0" eb="2">
      <t>ケイザイ</t>
    </rPh>
    <rPh sb="2" eb="4">
      <t>ハキュウ</t>
    </rPh>
    <rPh sb="4" eb="6">
      <t>コウカ</t>
    </rPh>
    <rPh sb="6" eb="8">
      <t>ブンセキ</t>
    </rPh>
    <rPh sb="8" eb="10">
      <t>ケッカ</t>
    </rPh>
    <rPh sb="12" eb="14">
      <t>ガイヨウ</t>
    </rPh>
    <phoneticPr fontId="2"/>
  </si>
  <si>
    <t>合計
（総合効果）</t>
    <rPh sb="0" eb="2">
      <t>ゴウケイ</t>
    </rPh>
    <rPh sb="4" eb="6">
      <t>ソウゴウ</t>
    </rPh>
    <rPh sb="6" eb="8">
      <t>コウカ</t>
    </rPh>
    <phoneticPr fontId="2"/>
  </si>
  <si>
    <t>粗付加価値
誘発額</t>
    <rPh sb="0" eb="1">
      <t>ソ</t>
    </rPh>
    <rPh sb="1" eb="3">
      <t>フカ</t>
    </rPh>
    <rPh sb="3" eb="5">
      <t>カチ</t>
    </rPh>
    <rPh sb="6" eb="8">
      <t>ユウハツ</t>
    </rPh>
    <rPh sb="8" eb="9">
      <t>ガク</t>
    </rPh>
    <phoneticPr fontId="2"/>
  </si>
  <si>
    <t>（倍）</t>
    <rPh sb="1" eb="2">
      <t>バイ</t>
    </rPh>
    <phoneticPr fontId="2"/>
  </si>
  <si>
    <t>波及効果倍率
（生産誘発額*1の合計（総合効果）／最終需要増加額）</t>
    <rPh sb="0" eb="2">
      <t>ハキュウ</t>
    </rPh>
    <rPh sb="2" eb="4">
      <t>コウカ</t>
    </rPh>
    <rPh sb="4" eb="6">
      <t>バイリツ</t>
    </rPh>
    <rPh sb="8" eb="10">
      <t>セイサン</t>
    </rPh>
    <rPh sb="10" eb="12">
      <t>ユウハツ</t>
    </rPh>
    <rPh sb="12" eb="13">
      <t>ガク</t>
    </rPh>
    <rPh sb="16" eb="18">
      <t>ゴウケイ</t>
    </rPh>
    <rPh sb="19" eb="21">
      <t>ソウゴウ</t>
    </rPh>
    <rPh sb="21" eb="23">
      <t>コウカ</t>
    </rPh>
    <rPh sb="25" eb="27">
      <t>サイシュウ</t>
    </rPh>
    <rPh sb="27" eb="29">
      <t>ジュヨウ</t>
    </rPh>
    <rPh sb="29" eb="31">
      <t>ゾウカ</t>
    </rPh>
    <rPh sb="31" eb="32">
      <t>ガク</t>
    </rPh>
    <phoneticPr fontId="2"/>
  </si>
  <si>
    <t>注意事項：簡易分析ツールによる分析結果の取り扱いについて</t>
    <rPh sb="0" eb="2">
      <t>チュウイ</t>
    </rPh>
    <rPh sb="2" eb="4">
      <t>ジコウ</t>
    </rPh>
    <rPh sb="5" eb="7">
      <t>カンイ</t>
    </rPh>
    <rPh sb="7" eb="9">
      <t>ブンセキ</t>
    </rPh>
    <phoneticPr fontId="2"/>
  </si>
  <si>
    <t>（※端数調整を行っていないため合計と内訳の計は必ずしも一致しません。）</t>
    <rPh sb="2" eb="4">
      <t>ハスウ</t>
    </rPh>
    <rPh sb="4" eb="6">
      <t>チョウセイ</t>
    </rPh>
    <rPh sb="7" eb="8">
      <t>オコナ</t>
    </rPh>
    <rPh sb="15" eb="17">
      <t>ゴウケイ</t>
    </rPh>
    <rPh sb="18" eb="20">
      <t>ウチワケ</t>
    </rPh>
    <rPh sb="21" eb="22">
      <t>ケイ</t>
    </rPh>
    <rPh sb="23" eb="24">
      <t>カナラ</t>
    </rPh>
    <rPh sb="27" eb="29">
      <t>イッチ</t>
    </rPh>
    <phoneticPr fontId="22"/>
  </si>
  <si>
    <t>生産誘発額：最終需要を賄うために直接･間接に誘発された県内生産額。</t>
    <rPh sb="0" eb="2">
      <t>セイサン</t>
    </rPh>
    <rPh sb="2" eb="5">
      <t>ユウハツガク</t>
    </rPh>
    <rPh sb="6" eb="8">
      <t>サイシュウ</t>
    </rPh>
    <rPh sb="8" eb="10">
      <t>ジュヨウ</t>
    </rPh>
    <rPh sb="11" eb="12">
      <t>マカナ</t>
    </rPh>
    <rPh sb="16" eb="18">
      <t>チョクセツ</t>
    </rPh>
    <rPh sb="19" eb="21">
      <t>カンセツ</t>
    </rPh>
    <rPh sb="22" eb="24">
      <t>ユウハツ</t>
    </rPh>
    <rPh sb="27" eb="29">
      <t>ケンナイ</t>
    </rPh>
    <rPh sb="29" eb="31">
      <t>セイサン</t>
    </rPh>
    <rPh sb="31" eb="32">
      <t>ガク</t>
    </rPh>
    <phoneticPr fontId="22"/>
  </si>
  <si>
    <t>粗付加価値誘発額：粗付加価値とは生産活動によって新たに付加された価値で､雇用者所得､営業余剰､資本減耗引当などから構成される。粗付価値誘発額は生産が誘発されることに伴って誘発される粗付加価値の額。</t>
    <rPh sb="0" eb="1">
      <t>ソ</t>
    </rPh>
    <rPh sb="1" eb="3">
      <t>フカ</t>
    </rPh>
    <rPh sb="3" eb="5">
      <t>カチ</t>
    </rPh>
    <rPh sb="5" eb="7">
      <t>ユウハツ</t>
    </rPh>
    <rPh sb="7" eb="8">
      <t>ガク</t>
    </rPh>
    <rPh sb="57" eb="59">
      <t>コウセイ</t>
    </rPh>
    <phoneticPr fontId="22"/>
  </si>
  <si>
    <t>この簡易分析ツールによる分析結果は、実際の経済波及効果を保証するものではありません。</t>
    <rPh sb="2" eb="4">
      <t>カンイ</t>
    </rPh>
    <rPh sb="4" eb="6">
      <t>ブンセキ</t>
    </rPh>
    <phoneticPr fontId="22"/>
  </si>
  <si>
    <t>経済波及効果フローチャート</t>
    <rPh sb="0" eb="2">
      <t>ケイザイ</t>
    </rPh>
    <rPh sb="2" eb="4">
      <t>ハキュウ</t>
    </rPh>
    <rPh sb="4" eb="6">
      <t>コウカ</t>
    </rPh>
    <phoneticPr fontId="2"/>
  </si>
  <si>
    <t>直接効果エリア</t>
    <rPh sb="0" eb="2">
      <t>チョクセツ</t>
    </rPh>
    <rPh sb="2" eb="4">
      <t>コウカ</t>
    </rPh>
    <phoneticPr fontId="2"/>
  </si>
  <si>
    <t>県内最終需要増加額＝（直接効果）</t>
    <rPh sb="0" eb="2">
      <t>ケンナイ</t>
    </rPh>
    <rPh sb="2" eb="4">
      <t>サイシュウ</t>
    </rPh>
    <rPh sb="4" eb="6">
      <t>ジュヨウ</t>
    </rPh>
    <rPh sb="6" eb="8">
      <t>ゾウカ</t>
    </rPh>
    <rPh sb="8" eb="9">
      <t>ガク</t>
    </rPh>
    <rPh sb="11" eb="13">
      <t>チョクセツ</t>
    </rPh>
    <rPh sb="13" eb="15">
      <t>コウカ</t>
    </rPh>
    <phoneticPr fontId="2"/>
  </si>
  <si>
    <t>粗付加価値誘発額</t>
    <rPh sb="0" eb="1">
      <t>ソ</t>
    </rPh>
    <rPh sb="1" eb="3">
      <t>フカ</t>
    </rPh>
    <rPh sb="3" eb="5">
      <t>カチ</t>
    </rPh>
    <rPh sb="5" eb="7">
      <t>ユウハツ</t>
    </rPh>
    <rPh sb="7" eb="8">
      <t>ガク</t>
    </rPh>
    <phoneticPr fontId="2"/>
  </si>
  <si>
    <t>就業者誘発数</t>
    <rPh sb="0" eb="3">
      <t>シュウギョウシャ</t>
    </rPh>
    <rPh sb="3" eb="5">
      <t>ユウハツ</t>
    </rPh>
    <rPh sb="5" eb="6">
      <t>スウ</t>
    </rPh>
    <phoneticPr fontId="2"/>
  </si>
  <si>
    <t>雇用者所得誘発額</t>
    <rPh sb="0" eb="3">
      <t>コヨウシャ</t>
    </rPh>
    <rPh sb="3" eb="5">
      <t>ショトク</t>
    </rPh>
    <rPh sb="5" eb="7">
      <t>ユウハツ</t>
    </rPh>
    <rPh sb="7" eb="8">
      <t>ガク</t>
    </rPh>
    <phoneticPr fontId="2"/>
  </si>
  <si>
    <t>雇用者誘発数</t>
    <rPh sb="0" eb="3">
      <t>コヨウシャ</t>
    </rPh>
    <rPh sb="3" eb="5">
      <t>ユウハツ</t>
    </rPh>
    <rPh sb="5" eb="6">
      <t>スウ</t>
    </rPh>
    <phoneticPr fontId="2"/>
  </si>
  <si>
    <t>原材料投入額</t>
    <rPh sb="0" eb="3">
      <t>ゲンザイリョウ</t>
    </rPh>
    <rPh sb="3" eb="5">
      <t>トウニュウ</t>
    </rPh>
    <rPh sb="5" eb="6">
      <t>ガク</t>
    </rPh>
    <phoneticPr fontId="2"/>
  </si>
  <si>
    <t>県内需要額</t>
    <rPh sb="0" eb="2">
      <t>ケンナイ</t>
    </rPh>
    <rPh sb="2" eb="4">
      <t>ジュヨウ</t>
    </rPh>
    <rPh sb="4" eb="5">
      <t>ガク</t>
    </rPh>
    <phoneticPr fontId="2"/>
  </si>
  <si>
    <t>県外流出分</t>
    <rPh sb="0" eb="2">
      <t>ケンガイ</t>
    </rPh>
    <rPh sb="2" eb="4">
      <t>リュウシュツ</t>
    </rPh>
    <rPh sb="4" eb="5">
      <t>ブン</t>
    </rPh>
    <phoneticPr fontId="2"/>
  </si>
  <si>
    <t>第１次間接波及効果エリア</t>
    <rPh sb="0" eb="1">
      <t>ダイ</t>
    </rPh>
    <rPh sb="2" eb="3">
      <t>ジ</t>
    </rPh>
    <rPh sb="3" eb="5">
      <t>カンセツ</t>
    </rPh>
    <rPh sb="5" eb="7">
      <t>ハキュウ</t>
    </rPh>
    <rPh sb="7" eb="9">
      <t>コウカ</t>
    </rPh>
    <phoneticPr fontId="2"/>
  </si>
  <si>
    <t>生産誘発額＝（第１次間接波及効果額）</t>
    <rPh sb="0" eb="2">
      <t>セイサン</t>
    </rPh>
    <rPh sb="2" eb="4">
      <t>ユウハツ</t>
    </rPh>
    <rPh sb="4" eb="5">
      <t>ガク</t>
    </rPh>
    <rPh sb="7" eb="8">
      <t>ダイ</t>
    </rPh>
    <rPh sb="9" eb="10">
      <t>ジ</t>
    </rPh>
    <rPh sb="10" eb="12">
      <t>カンセツ</t>
    </rPh>
    <rPh sb="12" eb="14">
      <t>ハキュウ</t>
    </rPh>
    <rPh sb="14" eb="16">
      <t>コウカ</t>
    </rPh>
    <rPh sb="16" eb="17">
      <t>ガク</t>
    </rPh>
    <phoneticPr fontId="2"/>
  </si>
  <si>
    <t>雇用者所得誘発額（直接効果＋第１次間接波及効果）</t>
    <rPh sb="0" eb="3">
      <t>コヨウシャ</t>
    </rPh>
    <rPh sb="3" eb="5">
      <t>ショトク</t>
    </rPh>
    <rPh sb="5" eb="7">
      <t>ユウハツ</t>
    </rPh>
    <rPh sb="7" eb="8">
      <t>ガク</t>
    </rPh>
    <rPh sb="9" eb="11">
      <t>チョクセツ</t>
    </rPh>
    <rPh sb="11" eb="13">
      <t>コウカ</t>
    </rPh>
    <rPh sb="14" eb="15">
      <t>ダイ</t>
    </rPh>
    <rPh sb="16" eb="17">
      <t>ジ</t>
    </rPh>
    <rPh sb="17" eb="19">
      <t>カンセツ</t>
    </rPh>
    <rPh sb="19" eb="21">
      <t>ハキュウ</t>
    </rPh>
    <rPh sb="21" eb="23">
      <t>コウカ</t>
    </rPh>
    <phoneticPr fontId="2"/>
  </si>
  <si>
    <t>民間消費支出額</t>
    <rPh sb="0" eb="2">
      <t>ミンカン</t>
    </rPh>
    <rPh sb="2" eb="4">
      <t>ショウヒ</t>
    </rPh>
    <rPh sb="4" eb="6">
      <t>シシュツ</t>
    </rPh>
    <rPh sb="6" eb="7">
      <t>ガク</t>
    </rPh>
    <phoneticPr fontId="2"/>
  </si>
  <si>
    <t>県内民間消費支出額</t>
    <rPh sb="0" eb="2">
      <t>ケンナイ</t>
    </rPh>
    <rPh sb="2" eb="4">
      <t>ミンカン</t>
    </rPh>
    <rPh sb="4" eb="6">
      <t>ショウヒ</t>
    </rPh>
    <rPh sb="6" eb="8">
      <t>シシュツ</t>
    </rPh>
    <rPh sb="8" eb="9">
      <t>ガク</t>
    </rPh>
    <phoneticPr fontId="2"/>
  </si>
  <si>
    <t>第２次間接波及効果エリア</t>
    <rPh sb="0" eb="1">
      <t>ダイ</t>
    </rPh>
    <rPh sb="2" eb="3">
      <t>ジ</t>
    </rPh>
    <rPh sb="3" eb="5">
      <t>カンセツ</t>
    </rPh>
    <rPh sb="5" eb="7">
      <t>ハキュウ</t>
    </rPh>
    <rPh sb="7" eb="9">
      <t>コウカ</t>
    </rPh>
    <phoneticPr fontId="2"/>
  </si>
  <si>
    <t>生産誘発額＝（第２次間接波及効果額）</t>
    <rPh sb="0" eb="2">
      <t>セイサン</t>
    </rPh>
    <rPh sb="2" eb="4">
      <t>ユウハツ</t>
    </rPh>
    <rPh sb="4" eb="5">
      <t>ガク</t>
    </rPh>
    <rPh sb="7" eb="8">
      <t>ダイ</t>
    </rPh>
    <rPh sb="9" eb="10">
      <t>ジ</t>
    </rPh>
    <rPh sb="10" eb="12">
      <t>カンセツ</t>
    </rPh>
    <rPh sb="12" eb="14">
      <t>ハキュウ</t>
    </rPh>
    <rPh sb="14" eb="16">
      <t>コウカ</t>
    </rPh>
    <rPh sb="16" eb="17">
      <t>ガク</t>
    </rPh>
    <phoneticPr fontId="2"/>
  </si>
  <si>
    <t>観光消費額
（県内産・県外産の区分が不明なもの）
（購入者価格）</t>
    <rPh sb="0" eb="2">
      <t>カンコウ</t>
    </rPh>
    <rPh sb="2" eb="5">
      <t>ショウヒガク</t>
    </rPh>
    <rPh sb="7" eb="9">
      <t>ケンナイ</t>
    </rPh>
    <rPh sb="9" eb="10">
      <t>サン</t>
    </rPh>
    <rPh sb="11" eb="13">
      <t>ケンガイ</t>
    </rPh>
    <rPh sb="13" eb="14">
      <t>サン</t>
    </rPh>
    <rPh sb="15" eb="17">
      <t>クブン</t>
    </rPh>
    <rPh sb="18" eb="20">
      <t>フメイ</t>
    </rPh>
    <rPh sb="26" eb="29">
      <t>コウニュウシャ</t>
    </rPh>
    <rPh sb="29" eb="31">
      <t>カカク</t>
    </rPh>
    <phoneticPr fontId="2"/>
  </si>
  <si>
    <t>★マージン調整（観光用区分による）</t>
    <rPh sb="5" eb="7">
      <t>チョウセイ</t>
    </rPh>
    <rPh sb="8" eb="11">
      <t>カンコウヨウ</t>
    </rPh>
    <rPh sb="11" eb="13">
      <t>クブン</t>
    </rPh>
    <phoneticPr fontId="2"/>
  </si>
  <si>
    <t>×県内自給率（観光用区分による）</t>
    <rPh sb="1" eb="3">
      <t>ケンナイ</t>
    </rPh>
    <rPh sb="3" eb="6">
      <t>ジキュウリツ</t>
    </rPh>
    <rPh sb="7" eb="10">
      <t>カンコウヨウ</t>
    </rPh>
    <rPh sb="10" eb="12">
      <t>クブン</t>
    </rPh>
    <phoneticPr fontId="2"/>
  </si>
  <si>
    <t>×粗付加価値率（観光用区分による）</t>
    <rPh sb="1" eb="2">
      <t>ソ</t>
    </rPh>
    <rPh sb="2" eb="4">
      <t>フカ</t>
    </rPh>
    <rPh sb="4" eb="6">
      <t>カチ</t>
    </rPh>
    <rPh sb="6" eb="7">
      <t>リツ</t>
    </rPh>
    <rPh sb="8" eb="11">
      <t>カンコウヨウ</t>
    </rPh>
    <rPh sb="11" eb="13">
      <t>クブン</t>
    </rPh>
    <phoneticPr fontId="2"/>
  </si>
  <si>
    <t>×雇用者所得率（観光用区分による）</t>
    <rPh sb="1" eb="4">
      <t>コヨウシャ</t>
    </rPh>
    <rPh sb="4" eb="6">
      <t>ショトク</t>
    </rPh>
    <rPh sb="6" eb="7">
      <t>リツ</t>
    </rPh>
    <rPh sb="8" eb="11">
      <t>カンコウヨウ</t>
    </rPh>
    <rPh sb="11" eb="13">
      <t>クブン</t>
    </rPh>
    <phoneticPr fontId="2"/>
  </si>
  <si>
    <t>×観光用
　 投入係
　 数</t>
    <rPh sb="1" eb="4">
      <t>カンコウヨウ</t>
    </rPh>
    <rPh sb="7" eb="9">
      <t>トウニュウ</t>
    </rPh>
    <rPh sb="9" eb="10">
      <t>ガカリ</t>
    </rPh>
    <rPh sb="13" eb="14">
      <t>カズ</t>
    </rPh>
    <phoneticPr fontId="2"/>
  </si>
  <si>
    <t>×就業係数（観光用区分による）</t>
    <rPh sb="1" eb="3">
      <t>シュウギョウ</t>
    </rPh>
    <rPh sb="3" eb="5">
      <t>ケイスウ</t>
    </rPh>
    <rPh sb="6" eb="9">
      <t>カンコウヨウ</t>
    </rPh>
    <rPh sb="9" eb="11">
      <t>クブン</t>
    </rPh>
    <phoneticPr fontId="2"/>
  </si>
  <si>
    <t>×雇用係数（観光用区分による）</t>
    <rPh sb="1" eb="3">
      <t>コヨウ</t>
    </rPh>
    <rPh sb="3" eb="5">
      <t>ケイスウ</t>
    </rPh>
    <rPh sb="6" eb="9">
      <t>カンコウヨウ</t>
    </rPh>
    <rPh sb="9" eb="11">
      <t>クブン</t>
    </rPh>
    <phoneticPr fontId="2"/>
  </si>
  <si>
    <t>×観光用逆行列係数</t>
    <rPh sb="1" eb="4">
      <t>カンコウヨウ</t>
    </rPh>
    <rPh sb="4" eb="5">
      <t>ギャク</t>
    </rPh>
    <rPh sb="5" eb="7">
      <t>ギョウレツ</t>
    </rPh>
    <rPh sb="7" eb="9">
      <t>ケイスウ</t>
    </rPh>
    <phoneticPr fontId="2"/>
  </si>
  <si>
    <t>×民間消費支出構成（観光用区分による）</t>
    <rPh sb="1" eb="3">
      <t>ミンカン</t>
    </rPh>
    <rPh sb="3" eb="5">
      <t>ショウヒ</t>
    </rPh>
    <rPh sb="5" eb="7">
      <t>シシュツ</t>
    </rPh>
    <rPh sb="7" eb="9">
      <t>コウセイ</t>
    </rPh>
    <rPh sb="10" eb="12">
      <t>カンコウ</t>
    </rPh>
    <rPh sb="12" eb="13">
      <t>ヨウ</t>
    </rPh>
    <rPh sb="13" eb="15">
      <t>クブン</t>
    </rPh>
    <phoneticPr fontId="2"/>
  </si>
  <si>
    <t>７．消費転換率を下の表から選び、プルダウンで選択してください。</t>
    <rPh sb="2" eb="4">
      <t>ショウヒ</t>
    </rPh>
    <rPh sb="4" eb="6">
      <t>テンカン</t>
    </rPh>
    <rPh sb="6" eb="7">
      <t>リツ</t>
    </rPh>
    <rPh sb="8" eb="9">
      <t>シタ</t>
    </rPh>
    <rPh sb="10" eb="11">
      <t>ヒョウ</t>
    </rPh>
    <rPh sb="13" eb="14">
      <t>エラ</t>
    </rPh>
    <rPh sb="22" eb="24">
      <t>センタク</t>
    </rPh>
    <phoneticPr fontId="2"/>
  </si>
  <si>
    <t>第1次間接
波及効果</t>
    <rPh sb="0" eb="1">
      <t>ダイ</t>
    </rPh>
    <rPh sb="2" eb="3">
      <t>ジ</t>
    </rPh>
    <rPh sb="3" eb="5">
      <t>カンセツ</t>
    </rPh>
    <rPh sb="6" eb="8">
      <t>ハキュウ</t>
    </rPh>
    <rPh sb="8" eb="10">
      <t>コウカ</t>
    </rPh>
    <phoneticPr fontId="2"/>
  </si>
  <si>
    <t>第2次間接
波及効果</t>
    <rPh sb="0" eb="1">
      <t>ダイ</t>
    </rPh>
    <rPh sb="2" eb="3">
      <t>ジ</t>
    </rPh>
    <rPh sb="3" eb="5">
      <t>カンセツ</t>
    </rPh>
    <rPh sb="6" eb="8">
      <t>ハキュウ</t>
    </rPh>
    <rPh sb="8" eb="10">
      <t>コウカ</t>
    </rPh>
    <phoneticPr fontId="2"/>
  </si>
  <si>
    <t>第1次間接波及効果</t>
    <rPh sb="0" eb="1">
      <t>ダイ</t>
    </rPh>
    <rPh sb="2" eb="3">
      <t>ジ</t>
    </rPh>
    <rPh sb="3" eb="9">
      <t>カンセツハキュウコウカ</t>
    </rPh>
    <phoneticPr fontId="2"/>
  </si>
  <si>
    <t>第2次間接波及効果</t>
    <rPh sb="0" eb="1">
      <t>ダイ</t>
    </rPh>
    <rPh sb="2" eb="3">
      <t>ジ</t>
    </rPh>
    <rPh sb="3" eb="9">
      <t>カンセツハキュウコウカ</t>
    </rPh>
    <phoneticPr fontId="2"/>
  </si>
  <si>
    <t>需要
増加額</t>
    <phoneticPr fontId="22"/>
  </si>
  <si>
    <t>商業
マージン</t>
    <phoneticPr fontId="23"/>
  </si>
  <si>
    <t>運輸
マージン</t>
    <phoneticPr fontId="23"/>
  </si>
  <si>
    <t>第1次間接波及効果</t>
    <rPh sb="0" eb="1">
      <t>ダイ</t>
    </rPh>
    <rPh sb="2" eb="3">
      <t>ジ</t>
    </rPh>
    <rPh sb="3" eb="5">
      <t>カンセツ</t>
    </rPh>
    <rPh sb="5" eb="7">
      <t>ハキュウ</t>
    </rPh>
    <rPh sb="7" eb="9">
      <t>コウカ</t>
    </rPh>
    <phoneticPr fontId="2"/>
  </si>
  <si>
    <t>第2次間接波及効果</t>
    <rPh sb="0" eb="1">
      <t>ダイ</t>
    </rPh>
    <rPh sb="2" eb="3">
      <t>ジ</t>
    </rPh>
    <rPh sb="3" eb="5">
      <t>カンセツ</t>
    </rPh>
    <rPh sb="5" eb="7">
      <t>ハキュウ</t>
    </rPh>
    <rPh sb="7" eb="9">
      <t>コウカ</t>
    </rPh>
    <phoneticPr fontId="2"/>
  </si>
  <si>
    <t>３．消費転換率を選択する。</t>
  </si>
  <si>
    <t>（１）分析上の前提条件等</t>
  </si>
  <si>
    <t>（２）産業連関表の限界及び問題点</t>
  </si>
  <si>
    <t>　　①分析時点の経済構造と完全には一致しません。</t>
  </si>
  <si>
    <t>　　②大量生産等による効率性の増大等は考慮されません。</t>
  </si>
  <si>
    <t>　　③各産業間の相互干渉はないものとします。</t>
  </si>
  <si>
    <t>　　④需要の増加には必ず生産の増加で対応することとしています。</t>
  </si>
  <si>
    <t>（２）分析結果の取り扱い</t>
  </si>
  <si>
    <t>（３）分析結果の公表等</t>
  </si>
  <si>
    <t>するためのものです。</t>
  </si>
  <si>
    <t>　この簡易分析ツールは４種類のエクセルファイルから構成されています。</t>
  </si>
  <si>
    <t>　　　な比例関係」を仮定しており、生産拡大や技術革新による費用の逓減</t>
  </si>
  <si>
    <t>&lt;&lt; 利用方法 &gt;&gt;</t>
    <phoneticPr fontId="2"/>
  </si>
  <si>
    <t>観光用逆行列係数表（開放型）</t>
    <rPh sb="0" eb="3">
      <t>カンコウヨウ</t>
    </rPh>
    <rPh sb="3" eb="4">
      <t>ギャク</t>
    </rPh>
    <rPh sb="4" eb="5">
      <t>ギョウ</t>
    </rPh>
    <rPh sb="5" eb="6">
      <t>レツ</t>
    </rPh>
    <rPh sb="6" eb="8">
      <t>ケイスウ</t>
    </rPh>
    <rPh sb="8" eb="9">
      <t>ヒョウ</t>
    </rPh>
    <rPh sb="10" eb="13">
      <t>カイホウガタ</t>
    </rPh>
    <phoneticPr fontId="2"/>
  </si>
  <si>
    <t>（単位：千円、人）</t>
  </si>
  <si>
    <t>（単位：千円）</t>
  </si>
  <si>
    <t>（単位：人）</t>
    <rPh sb="4" eb="5">
      <t>ニン</t>
    </rPh>
    <phoneticPr fontId="2"/>
  </si>
  <si>
    <t>８．表示単位は「千円」となります。</t>
    <rPh sb="2" eb="4">
      <t>ヒョウジ</t>
    </rPh>
    <rPh sb="4" eb="6">
      <t>タンイ</t>
    </rPh>
    <rPh sb="8" eb="10">
      <t>センエン</t>
    </rPh>
    <phoneticPr fontId="2"/>
  </si>
  <si>
    <t>*1</t>
    <phoneticPr fontId="2"/>
  </si>
  <si>
    <t>*2</t>
    <phoneticPr fontId="2"/>
  </si>
  <si>
    <t>1.</t>
    <phoneticPr fontId="2"/>
  </si>
  <si>
    <t>2.</t>
    <phoneticPr fontId="2"/>
  </si>
  <si>
    <t>3.</t>
    <phoneticPr fontId="2"/>
  </si>
  <si>
    <t>4.</t>
    <phoneticPr fontId="2"/>
  </si>
  <si>
    <t>純付加価値
誘発額</t>
    <rPh sb="0" eb="1">
      <t>ジュン</t>
    </rPh>
    <rPh sb="1" eb="3">
      <t>フカ</t>
    </rPh>
    <rPh sb="3" eb="5">
      <t>カチ</t>
    </rPh>
    <rPh sb="6" eb="8">
      <t>ユウハツ</t>
    </rPh>
    <rPh sb="8" eb="9">
      <t>ガク</t>
    </rPh>
    <phoneticPr fontId="2"/>
  </si>
  <si>
    <t>*3</t>
    <phoneticPr fontId="2"/>
  </si>
  <si>
    <t>*4</t>
    <phoneticPr fontId="2"/>
  </si>
  <si>
    <t>*3</t>
    <phoneticPr fontId="2"/>
  </si>
  <si>
    <t>*4</t>
    <phoneticPr fontId="2"/>
  </si>
  <si>
    <t>*5</t>
    <phoneticPr fontId="2"/>
  </si>
  <si>
    <t>*6</t>
    <phoneticPr fontId="2"/>
  </si>
  <si>
    <t>純付加
価値率</t>
    <rPh sb="0" eb="1">
      <t>ジュン</t>
    </rPh>
    <rPh sb="1" eb="3">
      <t>フカ</t>
    </rPh>
    <rPh sb="4" eb="6">
      <t>カチ</t>
    </rPh>
    <rPh sb="6" eb="7">
      <t>リツ</t>
    </rPh>
    <phoneticPr fontId="2"/>
  </si>
  <si>
    <t>*</t>
    <phoneticPr fontId="2"/>
  </si>
  <si>
    <t>純付加価値</t>
    <rPh sb="0" eb="1">
      <t>ジュン</t>
    </rPh>
    <rPh sb="1" eb="3">
      <t>フカ</t>
    </rPh>
    <rPh sb="3" eb="5">
      <t>カチ</t>
    </rPh>
    <phoneticPr fontId="2"/>
  </si>
  <si>
    <t>（単位：円）</t>
    <rPh sb="1" eb="3">
      <t>タンイ</t>
    </rPh>
    <rPh sb="4" eb="5">
      <t>エン</t>
    </rPh>
    <phoneticPr fontId="2"/>
  </si>
  <si>
    <t>01</t>
  </si>
  <si>
    <t>02</t>
  </si>
  <si>
    <t>03</t>
  </si>
  <si>
    <t>04</t>
  </si>
  <si>
    <t>飲食料品</t>
  </si>
  <si>
    <t>05</t>
  </si>
  <si>
    <t>06</t>
  </si>
  <si>
    <t>07</t>
  </si>
  <si>
    <t>08</t>
  </si>
  <si>
    <t>09</t>
  </si>
  <si>
    <t>10</t>
  </si>
  <si>
    <t>11</t>
  </si>
  <si>
    <t>12</t>
  </si>
  <si>
    <t>13</t>
  </si>
  <si>
    <t>14</t>
  </si>
  <si>
    <t>15</t>
  </si>
  <si>
    <t>16</t>
  </si>
  <si>
    <t>17</t>
  </si>
  <si>
    <t>18</t>
  </si>
  <si>
    <t>19</t>
  </si>
  <si>
    <t>20</t>
  </si>
  <si>
    <t>21</t>
  </si>
  <si>
    <t>22</t>
  </si>
  <si>
    <t>23</t>
  </si>
  <si>
    <t>その他の製造工業製品</t>
  </si>
  <si>
    <t>24</t>
  </si>
  <si>
    <t>25</t>
  </si>
  <si>
    <t>26</t>
  </si>
  <si>
    <t>水道</t>
  </si>
  <si>
    <t>27</t>
  </si>
  <si>
    <t>廃棄物処理</t>
  </si>
  <si>
    <t>28</t>
  </si>
  <si>
    <t>29</t>
  </si>
  <si>
    <t>30</t>
  </si>
  <si>
    <t>不動産</t>
  </si>
  <si>
    <t>31</t>
  </si>
  <si>
    <t>運輸・郵便</t>
    <rPh sb="0" eb="2">
      <t>ウンユ</t>
    </rPh>
    <rPh sb="3" eb="5">
      <t>ユウビン</t>
    </rPh>
    <phoneticPr fontId="2"/>
  </si>
  <si>
    <t>32</t>
  </si>
  <si>
    <t>33</t>
  </si>
  <si>
    <t>34</t>
  </si>
  <si>
    <t>教育・研究</t>
    <rPh sb="0" eb="2">
      <t>キョウイク</t>
    </rPh>
    <rPh sb="3" eb="5">
      <t>ケンキュウ</t>
    </rPh>
    <phoneticPr fontId="2"/>
  </si>
  <si>
    <t>35</t>
  </si>
  <si>
    <t>医療・福祉</t>
    <rPh sb="0" eb="2">
      <t>イリョウ</t>
    </rPh>
    <rPh sb="3" eb="5">
      <t>フクシ</t>
    </rPh>
    <phoneticPr fontId="2"/>
  </si>
  <si>
    <t>36</t>
  </si>
  <si>
    <t>37</t>
  </si>
  <si>
    <t>38</t>
  </si>
  <si>
    <t>39</t>
  </si>
  <si>
    <t>40</t>
  </si>
  <si>
    <t>県内生産額</t>
  </si>
  <si>
    <t>41</t>
    <phoneticPr fontId="2"/>
  </si>
  <si>
    <t>資本減耗引当</t>
  </si>
  <si>
    <t>（控除）経常補助金</t>
  </si>
  <si>
    <t>粗付加価値部門計</t>
  </si>
  <si>
    <t>41</t>
  </si>
  <si>
    <t>42</t>
  </si>
  <si>
    <t>観光用組替
統合大分類
(42部門)</t>
    <rPh sb="0" eb="3">
      <t>カンコウヨウ</t>
    </rPh>
    <rPh sb="3" eb="5">
      <t>クミカエ</t>
    </rPh>
    <rPh sb="6" eb="8">
      <t>トウゴウ</t>
    </rPh>
    <rPh sb="8" eb="11">
      <t>ダイブンルイ</t>
    </rPh>
    <rPh sb="15" eb="17">
      <t>ブモン</t>
    </rPh>
    <phoneticPr fontId="2"/>
  </si>
  <si>
    <t>43</t>
  </si>
  <si>
    <t>44</t>
  </si>
  <si>
    <t>45</t>
  </si>
  <si>
    <t>46</t>
  </si>
  <si>
    <t>47</t>
  </si>
  <si>
    <t>48</t>
  </si>
  <si>
    <t>49</t>
  </si>
  <si>
    <t>50</t>
  </si>
  <si>
    <t>51</t>
  </si>
  <si>
    <t>30</t>
    <phoneticPr fontId="2"/>
  </si>
  <si>
    <t>39</t>
    <phoneticPr fontId="2"/>
  </si>
  <si>
    <t>31</t>
    <phoneticPr fontId="2"/>
  </si>
  <si>
    <t>37</t>
    <phoneticPr fontId="2"/>
  </si>
  <si>
    <t>19</t>
    <phoneticPr fontId="2"/>
  </si>
  <si>
    <t>23</t>
    <phoneticPr fontId="2"/>
  </si>
  <si>
    <t>32</t>
    <phoneticPr fontId="2"/>
  </si>
  <si>
    <t>34</t>
    <phoneticPr fontId="2"/>
  </si>
  <si>
    <t>35</t>
    <phoneticPr fontId="2"/>
  </si>
  <si>
    <t>36</t>
    <phoneticPr fontId="2"/>
  </si>
  <si>
    <t>38</t>
    <phoneticPr fontId="2"/>
  </si>
  <si>
    <t>40</t>
    <phoneticPr fontId="2"/>
  </si>
  <si>
    <t>10</t>
    <phoneticPr fontId="2"/>
  </si>
  <si>
    <t>11</t>
    <phoneticPr fontId="2"/>
  </si>
  <si>
    <t>計算域Ⅲ　観光消費額の計算（長崎県観光統計より作成）</t>
    <rPh sb="0" eb="2">
      <t>ケイサン</t>
    </rPh>
    <rPh sb="2" eb="3">
      <t>イキ</t>
    </rPh>
    <rPh sb="5" eb="7">
      <t>カンコウ</t>
    </rPh>
    <rPh sb="7" eb="9">
      <t>ショウヒ</t>
    </rPh>
    <rPh sb="9" eb="10">
      <t>ガク</t>
    </rPh>
    <rPh sb="11" eb="13">
      <t>ケイサン</t>
    </rPh>
    <rPh sb="14" eb="17">
      <t>ナガサキケン</t>
    </rPh>
    <rPh sb="17" eb="19">
      <t>カンコウ</t>
    </rPh>
    <rPh sb="19" eb="21">
      <t>トウケイ</t>
    </rPh>
    <rPh sb="23" eb="25">
      <t>サクセイ</t>
    </rPh>
    <phoneticPr fontId="22"/>
  </si>
  <si>
    <t>５．上記の観光消費額をさらに観光用４２部門に区分</t>
    <rPh sb="2" eb="4">
      <t>ジョウキ</t>
    </rPh>
    <rPh sb="5" eb="7">
      <t>カンコウ</t>
    </rPh>
    <rPh sb="7" eb="9">
      <t>ショウヒ</t>
    </rPh>
    <rPh sb="9" eb="10">
      <t>ガク</t>
    </rPh>
    <rPh sb="14" eb="17">
      <t>カンコウヨウ</t>
    </rPh>
    <rPh sb="19" eb="21">
      <t>ブモン</t>
    </rPh>
    <rPh sb="22" eb="24">
      <t>クブン</t>
    </rPh>
    <phoneticPr fontId="2"/>
  </si>
  <si>
    <t>　※産業連関表の詳細は、長崎県統計課のホームページをご覧ください。</t>
    <rPh sb="2" eb="7">
      <t>サ</t>
    </rPh>
    <rPh sb="8" eb="10">
      <t>ショウサイ</t>
    </rPh>
    <rPh sb="12" eb="15">
      <t>ナガサキケン</t>
    </rPh>
    <rPh sb="15" eb="17">
      <t>トウケイ</t>
    </rPh>
    <rPh sb="17" eb="18">
      <t>カ</t>
    </rPh>
    <rPh sb="27" eb="28">
      <t>ラン</t>
    </rPh>
    <phoneticPr fontId="2"/>
  </si>
  <si>
    <t>・「ファイル１．需要の増加」</t>
    <phoneticPr fontId="2"/>
  </si>
  <si>
    <t>・「ファイル２．観光客等の増加」</t>
    <phoneticPr fontId="2"/>
  </si>
  <si>
    <t>・「ファイル３．投資（建設）の増加」</t>
    <phoneticPr fontId="2"/>
  </si>
  <si>
    <t>・「ファイル４．生産額の増加」</t>
    <phoneticPr fontId="2"/>
  </si>
  <si>
    <t>場合などの経済波及効果等の分析を行う場合などです。</t>
    <phoneticPr fontId="2"/>
  </si>
  <si>
    <t>●シートの説明</t>
    <rPh sb="5" eb="7">
      <t>セツメイ</t>
    </rPh>
    <phoneticPr fontId="2"/>
  </si>
  <si>
    <t>　ば、商品の購入額、公共事業の事業費内訳、イベントに係る観光消費額などです。</t>
    <phoneticPr fontId="2"/>
  </si>
  <si>
    <t>　　（経済波及効果等の分析は、生産者価格ベースで行われるため、この処理が</t>
    <phoneticPr fontId="2"/>
  </si>
  <si>
    <t>　　必要となります。）</t>
    <phoneticPr fontId="2"/>
  </si>
  <si>
    <t>１．経済波及効果分析の留意点</t>
    <phoneticPr fontId="2"/>
  </si>
  <si>
    <t>　　①　分析の前提条件や仮定の仕方は様々であり、同じ産業連関表を使っ</t>
    <rPh sb="18" eb="20">
      <t>サマザマ</t>
    </rPh>
    <phoneticPr fontId="2"/>
  </si>
  <si>
    <t>　　　ても分析結果は異なります。</t>
    <phoneticPr fontId="2"/>
  </si>
  <si>
    <t>　　　り、それ以外の経済効果等は対象としていません。</t>
    <phoneticPr fontId="2"/>
  </si>
  <si>
    <t>　　　　例えば、公共事業の場合は、建設に伴う経済波及効果は対象とします</t>
    <phoneticPr fontId="2"/>
  </si>
  <si>
    <t>　　　が、施設完成後の利便性などの生産につながらない経済効果等は分析</t>
    <phoneticPr fontId="2"/>
  </si>
  <si>
    <t>　　　の対象としていません。</t>
    <phoneticPr fontId="2"/>
  </si>
  <si>
    <t>　　　析時点の経済構造と完全には一致しません。</t>
    <phoneticPr fontId="2"/>
  </si>
  <si>
    <t>　　　　 現実には、生産の増加は時間外勤務や設備増強などで補われ、必</t>
    <phoneticPr fontId="2"/>
  </si>
  <si>
    <t>　　　計測される「労働量」の変化を表すものです。</t>
    <phoneticPr fontId="2"/>
  </si>
  <si>
    <t>２．簡易分析ツールの利用者へのお願い</t>
    <phoneticPr fontId="2"/>
  </si>
  <si>
    <t>　　いように、十分な注意をお願いします。</t>
    <phoneticPr fontId="2"/>
  </si>
  <si>
    <t>観光用組替統合大分類
（42部門）</t>
    <rPh sb="0" eb="2">
      <t>カンコウ</t>
    </rPh>
    <rPh sb="2" eb="3">
      <t>ヨウ</t>
    </rPh>
    <rPh sb="3" eb="5">
      <t>クミカエ</t>
    </rPh>
    <rPh sb="14" eb="16">
      <t>ブモン</t>
    </rPh>
    <phoneticPr fontId="2"/>
  </si>
  <si>
    <t>観光用組替
統合大分類
(42部門)</t>
    <rPh sb="6" eb="8">
      <t>トウゴウ</t>
    </rPh>
    <rPh sb="8" eb="11">
      <t>ダイブンルイ</t>
    </rPh>
    <rPh sb="15" eb="17">
      <t>ブモン</t>
    </rPh>
    <phoneticPr fontId="2"/>
  </si>
  <si>
    <t>　　いて、責任をもって作成してください。</t>
    <phoneticPr fontId="2"/>
  </si>
  <si>
    <t>　　もので、算出根拠が明確であることが重要です。</t>
    <rPh sb="6" eb="8">
      <t>サンシュツ</t>
    </rPh>
    <rPh sb="8" eb="10">
      <t>コンキョ</t>
    </rPh>
    <rPh sb="11" eb="13">
      <t>メイカク</t>
    </rPh>
    <rPh sb="19" eb="21">
      <t>ジュウヨウ</t>
    </rPh>
    <phoneticPr fontId="2"/>
  </si>
  <si>
    <t>雇用者所得誘発額：雇用者所得とは民間や政府等の雇用者に対して労働の報酬として支払われる現金､現物のいっさいの所得。雇用者所得誘発額は生産が誘発されることに伴って誘発される雇用者所得の額。</t>
    <rPh sb="0" eb="3">
      <t>コヨウシャ</t>
    </rPh>
    <rPh sb="3" eb="5">
      <t>ショトク</t>
    </rPh>
    <rPh sb="5" eb="8">
      <t>ユウハツガク</t>
    </rPh>
    <rPh sb="9" eb="12">
      <t>コヨウシャ</t>
    </rPh>
    <rPh sb="12" eb="14">
      <t>ショトク</t>
    </rPh>
    <rPh sb="16" eb="18">
      <t>ミンカン</t>
    </rPh>
    <rPh sb="19" eb="21">
      <t>セイフ</t>
    </rPh>
    <rPh sb="21" eb="22">
      <t>トウ</t>
    </rPh>
    <rPh sb="23" eb="25">
      <t>コヨウ</t>
    </rPh>
    <rPh sb="25" eb="26">
      <t>モノ</t>
    </rPh>
    <rPh sb="27" eb="28">
      <t>タイ</t>
    </rPh>
    <rPh sb="30" eb="32">
      <t>ロウドウ</t>
    </rPh>
    <rPh sb="33" eb="35">
      <t>ホウシュウ</t>
    </rPh>
    <rPh sb="38" eb="40">
      <t>シハラ</t>
    </rPh>
    <rPh sb="43" eb="45">
      <t>ゲンキン</t>
    </rPh>
    <rPh sb="46" eb="48">
      <t>ゲンブツ</t>
    </rPh>
    <rPh sb="54" eb="56">
      <t>ショトク</t>
    </rPh>
    <rPh sb="57" eb="60">
      <t>コヨウシャ</t>
    </rPh>
    <rPh sb="60" eb="62">
      <t>ショトク</t>
    </rPh>
    <rPh sb="62" eb="65">
      <t>ユウハツガク</t>
    </rPh>
    <rPh sb="66" eb="68">
      <t>セイサン</t>
    </rPh>
    <rPh sb="69" eb="71">
      <t>ユウハツ</t>
    </rPh>
    <rPh sb="77" eb="78">
      <t>トモナ</t>
    </rPh>
    <rPh sb="80" eb="82">
      <t>ユウハツ</t>
    </rPh>
    <rPh sb="85" eb="88">
      <t>コヨウシャ</t>
    </rPh>
    <rPh sb="88" eb="90">
      <t>ショトク</t>
    </rPh>
    <rPh sb="91" eb="92">
      <t>ガク</t>
    </rPh>
    <phoneticPr fontId="22"/>
  </si>
  <si>
    <t>就業者誘発数：生産誘発によって創出される個人業主､家族従業者､有給役員および雇用者(常用雇用者､臨時雇用者)の総数。</t>
    <rPh sb="50" eb="53">
      <t>コヨウシャ</t>
    </rPh>
    <phoneticPr fontId="22"/>
  </si>
  <si>
    <t>雇用者誘発数：就業者誘発数のうち、生産誘発によって創出される有給役員および雇用者(常用雇用者､臨時雇用者)の総数。</t>
    <rPh sb="7" eb="10">
      <t>シュウギョウシャ</t>
    </rPh>
    <rPh sb="10" eb="12">
      <t>ユウハツ</t>
    </rPh>
    <rPh sb="12" eb="13">
      <t>スウ</t>
    </rPh>
    <rPh sb="45" eb="46">
      <t>シャ</t>
    </rPh>
    <rPh sb="49" eb="52">
      <t>コヨウシャ</t>
    </rPh>
    <phoneticPr fontId="22"/>
  </si>
  <si>
    <t>６．上記の42部門別観光消費額を番号順にソート</t>
    <rPh sb="2" eb="4">
      <t>ジョウキ</t>
    </rPh>
    <rPh sb="7" eb="9">
      <t>ブモン</t>
    </rPh>
    <rPh sb="9" eb="10">
      <t>ベツ</t>
    </rPh>
    <rPh sb="10" eb="12">
      <t>カンコウ</t>
    </rPh>
    <rPh sb="12" eb="15">
      <t>ショウヒガク</t>
    </rPh>
    <rPh sb="16" eb="18">
      <t>バンゴウ</t>
    </rPh>
    <rPh sb="18" eb="19">
      <t>ジュン</t>
    </rPh>
    <phoneticPr fontId="2"/>
  </si>
  <si>
    <t>　　係数（表）を観光等用に組み替えています。</t>
    <phoneticPr fontId="2"/>
  </si>
  <si>
    <t>&lt;&lt;留意事項 &gt;&gt;</t>
    <phoneticPr fontId="2"/>
  </si>
  <si>
    <t>　　⑤波及効果が達成される期間は不明です。</t>
    <rPh sb="3" eb="7">
      <t>ハキュウコウカ</t>
    </rPh>
    <rPh sb="8" eb="10">
      <t>タッセイ</t>
    </rPh>
    <rPh sb="13" eb="15">
      <t>キカン</t>
    </rPh>
    <rPh sb="16" eb="18">
      <t>フメイ</t>
    </rPh>
    <phoneticPr fontId="2"/>
  </si>
  <si>
    <t>　　⑥生産の増加は就業（雇用）者数の増加を伴うことが前提となります。</t>
    <phoneticPr fontId="2"/>
  </si>
  <si>
    <t>　　　は考慮されません。</t>
    <phoneticPr fontId="2"/>
  </si>
  <si>
    <t>※「入力データ」とは、分析の基礎となる「需要額」を算定するためのデータで、例え</t>
  </si>
  <si>
    <t>２．入力データを整理して、入力する。</t>
  </si>
  <si>
    <t>（１）「入力データ」の作成</t>
  </si>
  <si>
    <t>　　　 分析の前提となる「入力データ」は、このツールを利用される方にお</t>
  </si>
  <si>
    <t>　　　 分析結果と前提条件及び入力データは密接不可分のものであり、</t>
  </si>
  <si>
    <t>入力データエリア</t>
    <rPh sb="0" eb="2">
      <t>ニュウリョク</t>
    </rPh>
    <phoneticPr fontId="2"/>
  </si>
  <si>
    <t>　 この簡易分析ツールは、各種の経済波及効果や労働誘発効果を簡便に分析</t>
    <phoneticPr fontId="2"/>
  </si>
  <si>
    <t>で、各種の計数及び係数はその統計表から引用しています。</t>
    <phoneticPr fontId="2"/>
  </si>
  <si>
    <t>　  一般に経済波及効果等の分析を行う際には、産業連関表という統計表を用います</t>
    <phoneticPr fontId="2"/>
  </si>
  <si>
    <r>
      <t>　 今ご覧いただいているファイルは</t>
    </r>
    <r>
      <rPr>
        <b/>
        <sz val="11"/>
        <color indexed="12"/>
        <rFont val="ＭＳ Ｐ明朝"/>
        <family val="1"/>
        <charset val="128"/>
      </rPr>
      <t>「ファイル２．観光客等の増加」</t>
    </r>
    <r>
      <rPr>
        <sz val="11"/>
        <rFont val="ＭＳ Ｐ明朝"/>
        <family val="1"/>
        <charset val="128"/>
      </rPr>
      <t>です。</t>
    </r>
    <rPh sb="2" eb="3">
      <t>イマ</t>
    </rPh>
    <phoneticPr fontId="2"/>
  </si>
  <si>
    <t>　 このファイルは、観光や各種のイベントへの参加などの目的のために長崎県を</t>
    <rPh sb="33" eb="36">
      <t>ナガサキケン</t>
    </rPh>
    <phoneticPr fontId="2"/>
  </si>
  <si>
    <t>に使います。</t>
    <phoneticPr fontId="2"/>
  </si>
  <si>
    <t>訪れたお客さまの観光消費額が増加した場合の経済波及効果等を計測する場合</t>
    <phoneticPr fontId="2"/>
  </si>
  <si>
    <t>　 例えば、２０１４年長崎がんばらんば国体に全国から関係者・応援客らが訪れた</t>
    <rPh sb="26" eb="27">
      <t>セキ</t>
    </rPh>
    <rPh sb="27" eb="28">
      <t>ガカリ</t>
    </rPh>
    <phoneticPr fontId="2"/>
  </si>
  <si>
    <t xml:space="preserve">   産業連関表を用いた経済波及効果分析には、産業連関表自体の構造的特質</t>
    <rPh sb="34" eb="36">
      <t>トクシツ</t>
    </rPh>
    <phoneticPr fontId="2"/>
  </si>
  <si>
    <t>から派生する限界や留意点があります。したがって、以下の事項について十分に</t>
    <phoneticPr fontId="2"/>
  </si>
  <si>
    <t>理解したうえで分析を行うようにしてください。</t>
    <phoneticPr fontId="2"/>
  </si>
  <si>
    <t>　　　　 産業連関表は概ね５年に１回の作表であり、分析の前提となる経済構</t>
    <rPh sb="11" eb="12">
      <t>オオム</t>
    </rPh>
    <phoneticPr fontId="2"/>
  </si>
  <si>
    <t>　　　　 生産が２倍になれば、原材料等の投入量も２倍になるという「線形的</t>
    <phoneticPr fontId="2"/>
  </si>
  <si>
    <t>　　　は想定していません。</t>
    <phoneticPr fontId="2"/>
  </si>
  <si>
    <t>　　　　 ある産業の生産活動が他の産業にプラスの影響を及ぼし生産を促進する</t>
    <phoneticPr fontId="2"/>
  </si>
  <si>
    <t>　　　　 需要が生じた産業部門には､需要に応えるだけの生産余力があると</t>
    <phoneticPr fontId="2"/>
  </si>
  <si>
    <t>　　　仮定し､ 生産を行う上での制約は一切ないものとします。</t>
    <phoneticPr fontId="2"/>
  </si>
  <si>
    <t>　　　　 また、在庫の取り崩し等による波及の中断は想定していません。</t>
    <phoneticPr fontId="2"/>
  </si>
  <si>
    <t>　　　　 経済波及効果が達成される時期や所要時間は明確でありません。</t>
    <rPh sb="12" eb="14">
      <t>タッセイ</t>
    </rPh>
    <rPh sb="17" eb="19">
      <t>ジキ</t>
    </rPh>
    <phoneticPr fontId="2"/>
  </si>
  <si>
    <t>　　　ずしも就業（雇用）者数の増加とはなりませんが、そのようなことは想定</t>
    <phoneticPr fontId="2"/>
  </si>
  <si>
    <t>　　　していません。</t>
    <phoneticPr fontId="2"/>
  </si>
  <si>
    <t>　　　   なお、就業（雇用）誘発数は、現実の人数の増加ではなく、人数で</t>
    <phoneticPr fontId="2"/>
  </si>
  <si>
    <t>　　　 より精度が高い分析を行うためには、「入力データ」が現実に即した</t>
    <rPh sb="6" eb="8">
      <t>セイド</t>
    </rPh>
    <rPh sb="9" eb="10">
      <t>タカ</t>
    </rPh>
    <rPh sb="11" eb="13">
      <t>ブンセキ</t>
    </rPh>
    <rPh sb="14" eb="15">
      <t>オコナ</t>
    </rPh>
    <rPh sb="29" eb="31">
      <t>ゲンジツ</t>
    </rPh>
    <rPh sb="32" eb="33">
      <t>ソク</t>
    </rPh>
    <phoneticPr fontId="2"/>
  </si>
  <si>
    <t>　　切り離して取り扱うことはできません。特に、プレスリリース等に用い</t>
    <rPh sb="30" eb="31">
      <t>トウ</t>
    </rPh>
    <phoneticPr fontId="2"/>
  </si>
  <si>
    <t>　　られる場合においては、経済波及効果等の数字だけがひとり歩きしな</t>
    <phoneticPr fontId="2"/>
  </si>
  <si>
    <t>　　　 分析結果の公表及び公表後の対応については、利用される方において</t>
    <phoneticPr fontId="2"/>
  </si>
  <si>
    <t>　　責任を持って行ってください。</t>
    <phoneticPr fontId="2"/>
  </si>
  <si>
    <t>　　するシートです。</t>
    <phoneticPr fontId="2"/>
  </si>
  <si>
    <t>　　等の概要を説明するシートです。</t>
    <phoneticPr fontId="2"/>
  </si>
  <si>
    <t>　　転換するシートです。</t>
    <phoneticPr fontId="2"/>
  </si>
  <si>
    <t>　　波及効果等を計算するシートです。</t>
    <phoneticPr fontId="2"/>
  </si>
  <si>
    <t>　　額を設定して観光用組替統合大分類４２部門で分析ができるようにしたシートです。</t>
    <rPh sb="11" eb="13">
      <t>クミカエ</t>
    </rPh>
    <rPh sb="13" eb="15">
      <t>トウゴウ</t>
    </rPh>
    <rPh sb="15" eb="18">
      <t>ダイブンルイ</t>
    </rPh>
    <rPh sb="23" eb="25">
      <t>ブンセキ</t>
    </rPh>
    <phoneticPr fontId="2"/>
  </si>
  <si>
    <t>分析結果と前提条件及び入力データは密接不可分のものであり、切り離して取り扱うことは適当ではありません。</t>
    <rPh sb="11" eb="13">
      <t>ニュウリョク</t>
    </rPh>
    <rPh sb="41" eb="43">
      <t>テキトウ</t>
    </rPh>
    <phoneticPr fontId="2"/>
  </si>
  <si>
    <t>&lt;&lt; 経済波及効果 分析ツールについて &gt;&gt;</t>
    <phoneticPr fontId="2"/>
  </si>
  <si>
    <t>農林業</t>
  </si>
  <si>
    <t>鉱業</t>
  </si>
  <si>
    <t>繊維製品</t>
  </si>
  <si>
    <t>パルプ・紙・木製品</t>
  </si>
  <si>
    <t>化学製品</t>
  </si>
  <si>
    <t>石油・石炭製品</t>
  </si>
  <si>
    <t>プラスチック・ゴム製品</t>
  </si>
  <si>
    <t>窯業・土石製品</t>
  </si>
  <si>
    <t>鉄鋼</t>
  </si>
  <si>
    <t>非鉄金属</t>
  </si>
  <si>
    <t>金属製品</t>
  </si>
  <si>
    <t>はん用機械</t>
  </si>
  <si>
    <t>生産用機械</t>
  </si>
  <si>
    <t>業務用機械</t>
  </si>
  <si>
    <t>電子部品</t>
  </si>
  <si>
    <t>電気機械</t>
  </si>
  <si>
    <t>情報通信機器</t>
  </si>
  <si>
    <t>輸送機械</t>
  </si>
  <si>
    <t>船舶・同修理</t>
    <rPh sb="0" eb="2">
      <t>センパク</t>
    </rPh>
    <rPh sb="3" eb="4">
      <t>ドウ</t>
    </rPh>
    <rPh sb="4" eb="6">
      <t>シュウリ</t>
    </rPh>
    <phoneticPr fontId="2"/>
  </si>
  <si>
    <t>建設</t>
  </si>
  <si>
    <t>電力・ガス・熱供給</t>
  </si>
  <si>
    <t>商業</t>
  </si>
  <si>
    <t>金融・保険</t>
  </si>
  <si>
    <t>運輸・郵便</t>
  </si>
  <si>
    <t>情報通信</t>
  </si>
  <si>
    <t>公務</t>
  </si>
  <si>
    <t>教育・研究</t>
  </si>
  <si>
    <t>医療・福祉</t>
  </si>
  <si>
    <t>他に分類されない会員制団体</t>
  </si>
  <si>
    <t>対事業所サービス</t>
  </si>
  <si>
    <t>宿泊業</t>
    <rPh sb="0" eb="2">
      <t>シュクハク</t>
    </rPh>
    <rPh sb="2" eb="3">
      <t>ギョウ</t>
    </rPh>
    <phoneticPr fontId="4"/>
  </si>
  <si>
    <t>飲食・娯楽サービス</t>
    <rPh sb="3" eb="5">
      <t>ゴラク</t>
    </rPh>
    <phoneticPr fontId="4"/>
  </si>
  <si>
    <t>事務用品</t>
  </si>
  <si>
    <t>分類不明</t>
  </si>
  <si>
    <t>純付加価値誘発額：純付加価値とは粗付加価値の要素のうち､雇用者所得及び営業余剰から構成されるものである。純付価値誘発額は生産が誘発されることに伴って誘発される純付加価値の額。</t>
    <rPh sb="0" eb="1">
      <t>ジュン</t>
    </rPh>
    <rPh sb="1" eb="3">
      <t>フカ</t>
    </rPh>
    <rPh sb="3" eb="5">
      <t>カチ</t>
    </rPh>
    <rPh sb="5" eb="7">
      <t>ユウハツ</t>
    </rPh>
    <rPh sb="7" eb="8">
      <t>ガク</t>
    </rPh>
    <rPh sb="9" eb="10">
      <t>ジュン</t>
    </rPh>
    <rPh sb="16" eb="17">
      <t>ソ</t>
    </rPh>
    <rPh sb="17" eb="19">
      <t>フカ</t>
    </rPh>
    <rPh sb="19" eb="21">
      <t>カチ</t>
    </rPh>
    <rPh sb="22" eb="24">
      <t>ヨウソ</t>
    </rPh>
    <rPh sb="33" eb="34">
      <t>オヨ</t>
    </rPh>
    <rPh sb="41" eb="43">
      <t>コウセイ</t>
    </rPh>
    <rPh sb="52" eb="53">
      <t>ジュン</t>
    </rPh>
    <rPh sb="79" eb="80">
      <t>ジュン</t>
    </rPh>
    <phoneticPr fontId="22"/>
  </si>
  <si>
    <t>この簡易分析ツールによる分析結果は、平成２７年（２０１５年）長崎県産業連関表をもとに、簡易な分析方法により経済波及効果を測定するものであって、産業連関表を使った分析方法の一例としてご活用願います。</t>
    <rPh sb="2" eb="4">
      <t>カンイ</t>
    </rPh>
    <rPh sb="12" eb="14">
      <t>ブンセキ</t>
    </rPh>
    <rPh sb="14" eb="16">
      <t>ケッカ</t>
    </rPh>
    <rPh sb="28" eb="29">
      <t>ネン</t>
    </rPh>
    <rPh sb="30" eb="33">
      <t>ナガサキケン</t>
    </rPh>
    <rPh sb="71" eb="73">
      <t>サンギョウ</t>
    </rPh>
    <rPh sb="73" eb="75">
      <t>レンカン</t>
    </rPh>
    <rPh sb="75" eb="76">
      <t>ヒョウ</t>
    </rPh>
    <rPh sb="77" eb="78">
      <t>ツカ</t>
    </rPh>
    <rPh sb="80" eb="82">
      <t>ブンセキ</t>
    </rPh>
    <rPh sb="82" eb="84">
      <t>ホウホウ</t>
    </rPh>
    <rPh sb="85" eb="87">
      <t>イチレイ</t>
    </rPh>
    <rPh sb="91" eb="93">
      <t>カツヨウ</t>
    </rPh>
    <rPh sb="93" eb="94">
      <t>ネガ</t>
    </rPh>
    <phoneticPr fontId="22"/>
  </si>
  <si>
    <t>宿泊業</t>
  </si>
  <si>
    <t>他に分類されない会員制団体</t>
    <rPh sb="0" eb="1">
      <t>タ</t>
    </rPh>
    <rPh sb="2" eb="4">
      <t>ブンルイ</t>
    </rPh>
    <rPh sb="8" eb="11">
      <t>カイインセイ</t>
    </rPh>
    <rPh sb="11" eb="13">
      <t>ダンタイ</t>
    </rPh>
    <phoneticPr fontId="2"/>
  </si>
  <si>
    <t>（国土交通省の「２０１５年　旅行・観光消費動向調査」結果による構成比率を使用）</t>
    <phoneticPr fontId="2"/>
  </si>
  <si>
    <t>　　②　経済波及効果分析は、生産活動に係る経済波及効果を対象としてお</t>
    <phoneticPr fontId="2"/>
  </si>
  <si>
    <t>（単位：千円）</t>
    <rPh sb="1" eb="3">
      <t>タンイ</t>
    </rPh>
    <rPh sb="4" eb="6">
      <t>センエン</t>
    </rPh>
    <phoneticPr fontId="2"/>
  </si>
  <si>
    <t>　　　ことやマイナスの影響を及ぼし生産を阻害することは想定していません。</t>
    <phoneticPr fontId="2"/>
  </si>
  <si>
    <t>部門の例示</t>
    <rPh sb="0" eb="2">
      <t>ブモン</t>
    </rPh>
    <rPh sb="3" eb="5">
      <t>レイジ</t>
    </rPh>
    <phoneticPr fontId="2"/>
  </si>
  <si>
    <t>穀類、いも・豆類、野菜、果実、畜産、育林、素材</t>
    <rPh sb="0" eb="2">
      <t>コクルイ</t>
    </rPh>
    <rPh sb="6" eb="7">
      <t>マメ</t>
    </rPh>
    <rPh sb="7" eb="8">
      <t>ルイ</t>
    </rPh>
    <rPh sb="9" eb="11">
      <t>ヤサイ</t>
    </rPh>
    <rPh sb="12" eb="14">
      <t>カジツ</t>
    </rPh>
    <rPh sb="15" eb="17">
      <t>チクサン</t>
    </rPh>
    <rPh sb="18" eb="19">
      <t>イク</t>
    </rPh>
    <rPh sb="19" eb="20">
      <t>リン</t>
    </rPh>
    <rPh sb="21" eb="23">
      <t>ソザイ</t>
    </rPh>
    <phoneticPr fontId="2"/>
  </si>
  <si>
    <t>海面漁業、内水面漁業</t>
    <rPh sb="0" eb="2">
      <t>カイメン</t>
    </rPh>
    <rPh sb="2" eb="3">
      <t>ギョ</t>
    </rPh>
    <rPh sb="3" eb="4">
      <t>ギョウ</t>
    </rPh>
    <rPh sb="5" eb="6">
      <t>ナイ</t>
    </rPh>
    <rPh sb="6" eb="7">
      <t>スイ</t>
    </rPh>
    <rPh sb="7" eb="8">
      <t>メン</t>
    </rPh>
    <rPh sb="8" eb="9">
      <t>ギョ</t>
    </rPh>
    <rPh sb="9" eb="10">
      <t>ギョウ</t>
    </rPh>
    <phoneticPr fontId="2"/>
  </si>
  <si>
    <t>石炭・原油・天然ガス、砂利・砕石</t>
    <rPh sb="0" eb="2">
      <t>セキタン</t>
    </rPh>
    <rPh sb="3" eb="5">
      <t>ゲンユ</t>
    </rPh>
    <rPh sb="6" eb="8">
      <t>テンネン</t>
    </rPh>
    <rPh sb="11" eb="13">
      <t>ジャリ</t>
    </rPh>
    <rPh sb="14" eb="16">
      <t>サイセキ</t>
    </rPh>
    <phoneticPr fontId="2"/>
  </si>
  <si>
    <t>畜産食料品、水産食料品、めん・パン・菓子類、酒類</t>
    <rPh sb="0" eb="2">
      <t>チクサン</t>
    </rPh>
    <rPh sb="2" eb="4">
      <t>ショクリョウ</t>
    </rPh>
    <rPh sb="4" eb="5">
      <t>ヒン</t>
    </rPh>
    <rPh sb="6" eb="8">
      <t>スイサン</t>
    </rPh>
    <rPh sb="8" eb="10">
      <t>ショクリョウ</t>
    </rPh>
    <rPh sb="10" eb="11">
      <t>ヒン</t>
    </rPh>
    <rPh sb="18" eb="21">
      <t>カシルイ</t>
    </rPh>
    <rPh sb="22" eb="23">
      <t>サケ</t>
    </rPh>
    <rPh sb="23" eb="24">
      <t>ルイ</t>
    </rPh>
    <phoneticPr fontId="2"/>
  </si>
  <si>
    <t>衣服、じゅうたん、寝具</t>
    <rPh sb="0" eb="2">
      <t>イフク</t>
    </rPh>
    <rPh sb="9" eb="11">
      <t>シング</t>
    </rPh>
    <phoneticPr fontId="2"/>
  </si>
  <si>
    <t>木材、家具、紙、段ボール</t>
    <rPh sb="0" eb="2">
      <t>モクザイ</t>
    </rPh>
    <rPh sb="3" eb="5">
      <t>カグ</t>
    </rPh>
    <rPh sb="6" eb="7">
      <t>カミ</t>
    </rPh>
    <rPh sb="8" eb="9">
      <t>ダン</t>
    </rPh>
    <phoneticPr fontId="2"/>
  </si>
  <si>
    <t>化学肥料、医薬品、化粧品、塗料、農薬</t>
    <rPh sb="0" eb="2">
      <t>カガク</t>
    </rPh>
    <rPh sb="2" eb="4">
      <t>ヒリョウ</t>
    </rPh>
    <rPh sb="5" eb="8">
      <t>イヤクヒン</t>
    </rPh>
    <rPh sb="9" eb="12">
      <t>ケショウヒン</t>
    </rPh>
    <rPh sb="13" eb="15">
      <t>トリョウ</t>
    </rPh>
    <rPh sb="16" eb="18">
      <t>ノウヤク</t>
    </rPh>
    <phoneticPr fontId="2"/>
  </si>
  <si>
    <t>ガソリン、灯油、コークス</t>
    <rPh sb="5" eb="7">
      <t>トウユ</t>
    </rPh>
    <phoneticPr fontId="2"/>
  </si>
  <si>
    <t>プラスチック板、タイヤ</t>
    <rPh sb="6" eb="7">
      <t>イタ</t>
    </rPh>
    <phoneticPr fontId="2"/>
  </si>
  <si>
    <t>板ガラス、セメント、生コンクリート、耐火物</t>
    <rPh sb="0" eb="1">
      <t>イタ</t>
    </rPh>
    <rPh sb="10" eb="11">
      <t>ナマ</t>
    </rPh>
    <rPh sb="18" eb="21">
      <t>タイカブツ</t>
    </rPh>
    <phoneticPr fontId="2"/>
  </si>
  <si>
    <t>建設用陶磁器、工業用陶磁器、日用陶磁器</t>
    <rPh sb="0" eb="3">
      <t>ケンセツヨウ</t>
    </rPh>
    <rPh sb="3" eb="6">
      <t>トウジキ</t>
    </rPh>
    <rPh sb="7" eb="10">
      <t>コウギョウヨウ</t>
    </rPh>
    <rPh sb="10" eb="13">
      <t>トウジキ</t>
    </rPh>
    <rPh sb="14" eb="16">
      <t>ニチヨウ</t>
    </rPh>
    <rPh sb="16" eb="19">
      <t>トウジキ</t>
    </rPh>
    <phoneticPr fontId="2"/>
  </si>
  <si>
    <t>銅管、鍛鋼</t>
    <rPh sb="0" eb="2">
      <t>ドウカン</t>
    </rPh>
    <rPh sb="3" eb="4">
      <t>キタエ</t>
    </rPh>
    <rPh sb="4" eb="5">
      <t>コウ</t>
    </rPh>
    <phoneticPr fontId="2"/>
  </si>
  <si>
    <t>銅、アルミニウム、電線・ケーブル</t>
    <rPh sb="0" eb="1">
      <t>ドウ</t>
    </rPh>
    <rPh sb="9" eb="11">
      <t>デンセン</t>
    </rPh>
    <phoneticPr fontId="2"/>
  </si>
  <si>
    <t>ボルト、刃物</t>
    <rPh sb="4" eb="6">
      <t>ハモノ</t>
    </rPh>
    <phoneticPr fontId="2"/>
  </si>
  <si>
    <t>ボイラ、タービン、ベアリング</t>
  </si>
  <si>
    <t>農業用機械、化学機械、半導体製造装置</t>
    <rPh sb="0" eb="3">
      <t>ノウギョウヨウ</t>
    </rPh>
    <rPh sb="3" eb="5">
      <t>キカイ</t>
    </rPh>
    <rPh sb="6" eb="8">
      <t>カガク</t>
    </rPh>
    <rPh sb="8" eb="10">
      <t>キカイ</t>
    </rPh>
    <rPh sb="11" eb="14">
      <t>ハンドウタイ</t>
    </rPh>
    <rPh sb="14" eb="16">
      <t>セイゾウ</t>
    </rPh>
    <rPh sb="16" eb="18">
      <t>ソウチ</t>
    </rPh>
    <phoneticPr fontId="2"/>
  </si>
  <si>
    <t>複写機、計測機器、武器</t>
    <rPh sb="0" eb="2">
      <t>フクシャ</t>
    </rPh>
    <rPh sb="2" eb="3">
      <t>キ</t>
    </rPh>
    <rPh sb="4" eb="6">
      <t>ケイソク</t>
    </rPh>
    <rPh sb="6" eb="8">
      <t>キキ</t>
    </rPh>
    <rPh sb="9" eb="11">
      <t>ブキ</t>
    </rPh>
    <phoneticPr fontId="2"/>
  </si>
  <si>
    <t>集積回路、液晶パネル</t>
    <rPh sb="0" eb="2">
      <t>シュウセキ</t>
    </rPh>
    <rPh sb="2" eb="4">
      <t>カイロ</t>
    </rPh>
    <rPh sb="5" eb="7">
      <t>エキショウ</t>
    </rPh>
    <phoneticPr fontId="2"/>
  </si>
  <si>
    <t>電気照明器具、エアコン、電池</t>
    <rPh sb="0" eb="2">
      <t>デンキ</t>
    </rPh>
    <rPh sb="2" eb="4">
      <t>ショウメイ</t>
    </rPh>
    <rPh sb="4" eb="6">
      <t>キグ</t>
    </rPh>
    <rPh sb="12" eb="14">
      <t>デンチ</t>
    </rPh>
    <phoneticPr fontId="2"/>
  </si>
  <si>
    <t>デジタルカメラ、パソコン、携帯電話機</t>
    <rPh sb="13" eb="15">
      <t>ケイタイ</t>
    </rPh>
    <rPh sb="15" eb="17">
      <t>デンワ</t>
    </rPh>
    <rPh sb="17" eb="18">
      <t>キ</t>
    </rPh>
    <phoneticPr fontId="2"/>
  </si>
  <si>
    <t>乗用車、自動車部品、航空機、鉄道車両</t>
    <rPh sb="0" eb="3">
      <t>ジョウヨウシャ</t>
    </rPh>
    <rPh sb="4" eb="7">
      <t>ジドウシャ</t>
    </rPh>
    <rPh sb="7" eb="9">
      <t>ブヒン</t>
    </rPh>
    <rPh sb="10" eb="13">
      <t>コウクウキ</t>
    </rPh>
    <rPh sb="14" eb="16">
      <t>テツドウ</t>
    </rPh>
    <rPh sb="16" eb="18">
      <t>シャリョウ</t>
    </rPh>
    <phoneticPr fontId="2"/>
  </si>
  <si>
    <t>鋼船、船舶修理</t>
    <rPh sb="0" eb="2">
      <t>コウセン</t>
    </rPh>
    <rPh sb="3" eb="5">
      <t>センパク</t>
    </rPh>
    <rPh sb="5" eb="7">
      <t>シュウリ</t>
    </rPh>
    <phoneticPr fontId="2"/>
  </si>
  <si>
    <t>印刷、革靴、がん具、時計、楽器</t>
    <rPh sb="0" eb="2">
      <t>インサツ</t>
    </rPh>
    <rPh sb="3" eb="5">
      <t>カワグツ</t>
    </rPh>
    <rPh sb="8" eb="9">
      <t>グ</t>
    </rPh>
    <rPh sb="10" eb="12">
      <t>トケイ</t>
    </rPh>
    <rPh sb="13" eb="15">
      <t>ガッキ</t>
    </rPh>
    <phoneticPr fontId="2"/>
  </si>
  <si>
    <t>住宅建築、建設補修、公共事業</t>
    <rPh sb="0" eb="2">
      <t>ジュウタク</t>
    </rPh>
    <rPh sb="2" eb="4">
      <t>ケンチク</t>
    </rPh>
    <rPh sb="5" eb="7">
      <t>ケンセツ</t>
    </rPh>
    <rPh sb="7" eb="9">
      <t>ホシュウ</t>
    </rPh>
    <rPh sb="10" eb="12">
      <t>コウキョウ</t>
    </rPh>
    <rPh sb="12" eb="14">
      <t>ジギョウ</t>
    </rPh>
    <phoneticPr fontId="2"/>
  </si>
  <si>
    <t>自家発電、都市ガス</t>
    <rPh sb="0" eb="2">
      <t>ジカ</t>
    </rPh>
    <rPh sb="2" eb="4">
      <t>ハツデン</t>
    </rPh>
    <rPh sb="5" eb="7">
      <t>トシ</t>
    </rPh>
    <phoneticPr fontId="2"/>
  </si>
  <si>
    <t>下水道、工業用水</t>
    <rPh sb="0" eb="3">
      <t>ゲスイドウ</t>
    </rPh>
    <rPh sb="4" eb="6">
      <t>コウギョウ</t>
    </rPh>
    <rPh sb="6" eb="8">
      <t>ヨウスイ</t>
    </rPh>
    <phoneticPr fontId="2"/>
  </si>
  <si>
    <t>ごみ処理、産業廃棄物処理</t>
    <rPh sb="2" eb="4">
      <t>ショリ</t>
    </rPh>
    <rPh sb="5" eb="7">
      <t>サンギョウ</t>
    </rPh>
    <rPh sb="7" eb="10">
      <t>ハイキブツ</t>
    </rPh>
    <rPh sb="10" eb="12">
      <t>ショリ</t>
    </rPh>
    <phoneticPr fontId="2"/>
  </si>
  <si>
    <t>卸売、小売</t>
    <rPh sb="0" eb="2">
      <t>オロシウ</t>
    </rPh>
    <rPh sb="3" eb="5">
      <t>コウリ</t>
    </rPh>
    <phoneticPr fontId="2"/>
  </si>
  <si>
    <t>金融、生命保険、損害保険</t>
    <rPh sb="0" eb="2">
      <t>キンユウ</t>
    </rPh>
    <rPh sb="3" eb="5">
      <t>セイメイ</t>
    </rPh>
    <rPh sb="5" eb="7">
      <t>ホケン</t>
    </rPh>
    <rPh sb="8" eb="10">
      <t>ソンガイ</t>
    </rPh>
    <rPh sb="10" eb="12">
      <t>ホケン</t>
    </rPh>
    <phoneticPr fontId="2"/>
  </si>
  <si>
    <t>住宅賃貸、駐車場管理</t>
    <rPh sb="0" eb="2">
      <t>ジュウタク</t>
    </rPh>
    <rPh sb="2" eb="4">
      <t>チンタイ</t>
    </rPh>
    <rPh sb="5" eb="8">
      <t>チュウシャジョウ</t>
    </rPh>
    <rPh sb="8" eb="10">
      <t>カンリ</t>
    </rPh>
    <phoneticPr fontId="2"/>
  </si>
  <si>
    <t>港湾輸送、航空輸送、倉庫、水運、郵便</t>
    <rPh sb="0" eb="2">
      <t>コウワン</t>
    </rPh>
    <rPh sb="2" eb="4">
      <t>ユソウ</t>
    </rPh>
    <rPh sb="5" eb="7">
      <t>コウクウ</t>
    </rPh>
    <rPh sb="7" eb="9">
      <t>ユソウ</t>
    </rPh>
    <rPh sb="10" eb="12">
      <t>ソウコ</t>
    </rPh>
    <rPh sb="13" eb="15">
      <t>スイウン</t>
    </rPh>
    <rPh sb="16" eb="18">
      <t>ユウビン</t>
    </rPh>
    <phoneticPr fontId="2"/>
  </si>
  <si>
    <t>電話、放送、新聞</t>
    <rPh sb="0" eb="2">
      <t>デンワ</t>
    </rPh>
    <rPh sb="3" eb="5">
      <t>ホウソウ</t>
    </rPh>
    <rPh sb="6" eb="8">
      <t>シンブン</t>
    </rPh>
    <phoneticPr fontId="2"/>
  </si>
  <si>
    <t>国、地方公共団体</t>
    <rPh sb="0" eb="1">
      <t>クニ</t>
    </rPh>
    <rPh sb="2" eb="4">
      <t>チホウ</t>
    </rPh>
    <rPh sb="4" eb="6">
      <t>コウキョウ</t>
    </rPh>
    <rPh sb="6" eb="8">
      <t>ダンタイ</t>
    </rPh>
    <phoneticPr fontId="2"/>
  </si>
  <si>
    <t>学校、学校給食、研究、図書館、美術館</t>
    <rPh sb="0" eb="2">
      <t>ガッコウ</t>
    </rPh>
    <rPh sb="3" eb="5">
      <t>ガッコウ</t>
    </rPh>
    <rPh sb="5" eb="7">
      <t>キュウショク</t>
    </rPh>
    <rPh sb="8" eb="10">
      <t>ケンキュウ</t>
    </rPh>
    <rPh sb="11" eb="14">
      <t>トショカン</t>
    </rPh>
    <rPh sb="15" eb="18">
      <t>ビジュツカン</t>
    </rPh>
    <phoneticPr fontId="2"/>
  </si>
  <si>
    <t>病院、保健所、保育所、福祉施設</t>
    <rPh sb="0" eb="2">
      <t>ビョウイン</t>
    </rPh>
    <rPh sb="3" eb="6">
      <t>ホケンジョ</t>
    </rPh>
    <rPh sb="7" eb="9">
      <t>ホイク</t>
    </rPh>
    <rPh sb="9" eb="10">
      <t>ショ</t>
    </rPh>
    <rPh sb="11" eb="13">
      <t>フクシ</t>
    </rPh>
    <rPh sb="13" eb="15">
      <t>シセツ</t>
    </rPh>
    <phoneticPr fontId="2"/>
  </si>
  <si>
    <t>商工会議所、経団連、労働団体</t>
    <rPh sb="0" eb="2">
      <t>ショウコウ</t>
    </rPh>
    <rPh sb="2" eb="5">
      <t>カイギショ</t>
    </rPh>
    <rPh sb="6" eb="9">
      <t>ケイダンレン</t>
    </rPh>
    <rPh sb="10" eb="12">
      <t>ロウドウ</t>
    </rPh>
    <rPh sb="12" eb="14">
      <t>ダンタイ</t>
    </rPh>
    <phoneticPr fontId="2"/>
  </si>
  <si>
    <t>物品賃貸業、法律事務、自動車整備</t>
    <rPh sb="0" eb="2">
      <t>ブッピン</t>
    </rPh>
    <rPh sb="2" eb="4">
      <t>チンタイ</t>
    </rPh>
    <rPh sb="4" eb="5">
      <t>ギョウ</t>
    </rPh>
    <rPh sb="6" eb="8">
      <t>ホウリツ</t>
    </rPh>
    <rPh sb="8" eb="10">
      <t>ジム</t>
    </rPh>
    <rPh sb="11" eb="14">
      <t>ジドウシャ</t>
    </rPh>
    <rPh sb="14" eb="16">
      <t>セイビ</t>
    </rPh>
    <phoneticPr fontId="2"/>
  </si>
  <si>
    <t>テープ、クリップ、コピー用紙</t>
    <rPh sb="12" eb="14">
      <t>ヨウシ</t>
    </rPh>
    <phoneticPr fontId="2"/>
  </si>
  <si>
    <t>飲食店、映画館、競輪</t>
    <rPh sb="4" eb="7">
      <t>エイガカン</t>
    </rPh>
    <rPh sb="8" eb="10">
      <t>ケイリン</t>
    </rPh>
    <phoneticPr fontId="2"/>
  </si>
  <si>
    <t>銭湯、冠婚葬祭業、写真撮影業</t>
    <rPh sb="9" eb="11">
      <t>シャシン</t>
    </rPh>
    <rPh sb="11" eb="13">
      <t>サツエイ</t>
    </rPh>
    <rPh sb="13" eb="14">
      <t>ギョウ</t>
    </rPh>
    <phoneticPr fontId="2"/>
  </si>
  <si>
    <t>旅館、ホテル、下宿業</t>
    <rPh sb="0" eb="2">
      <t>リョカン</t>
    </rPh>
    <rPh sb="7" eb="9">
      <t>ゲシュク</t>
    </rPh>
    <rPh sb="9" eb="10">
      <t>ギョウ</t>
    </rPh>
    <phoneticPr fontId="2"/>
  </si>
  <si>
    <t>この分析ツールを利用した分析結果を公表・発表した場合には、分析方法の精査や今後の産業連関表の作表作業に反映したいと思いますので、お手数ですが、長崎県県民生活環境部統計課までご連絡いただけましたら幸いです。</t>
    <rPh sb="29" eb="31">
      <t>ブンセキ</t>
    </rPh>
    <rPh sb="31" eb="33">
      <t>ホウホウ</t>
    </rPh>
    <rPh sb="34" eb="36">
      <t>セイサ</t>
    </rPh>
    <rPh sb="37" eb="39">
      <t>コンゴ</t>
    </rPh>
    <rPh sb="40" eb="42">
      <t>サンギョウ</t>
    </rPh>
    <rPh sb="42" eb="44">
      <t>レンカン</t>
    </rPh>
    <rPh sb="44" eb="45">
      <t>ヒョウ</t>
    </rPh>
    <rPh sb="46" eb="48">
      <t>サクヒョウ</t>
    </rPh>
    <rPh sb="48" eb="50">
      <t>サギョウ</t>
    </rPh>
    <rPh sb="51" eb="53">
      <t>ハンエイ</t>
    </rPh>
    <rPh sb="57" eb="58">
      <t>オモ</t>
    </rPh>
    <rPh sb="65" eb="67">
      <t>テスウ</t>
    </rPh>
    <rPh sb="71" eb="73">
      <t>ナガサキ</t>
    </rPh>
    <rPh sb="73" eb="74">
      <t>ケン</t>
    </rPh>
    <rPh sb="74" eb="76">
      <t>ケンミン</t>
    </rPh>
    <rPh sb="76" eb="78">
      <t>セイカツ</t>
    </rPh>
    <rPh sb="78" eb="80">
      <t>カンキョウ</t>
    </rPh>
    <rPh sb="80" eb="81">
      <t>ブ</t>
    </rPh>
    <rPh sb="87" eb="89">
      <t>レンラク</t>
    </rPh>
    <rPh sb="97" eb="98">
      <t>サイワ</t>
    </rPh>
    <phoneticPr fontId="22"/>
  </si>
  <si>
    <t>経済波及効果分析結果Ⅲ　グラフ</t>
    <rPh sb="0" eb="2">
      <t>ケイザイ</t>
    </rPh>
    <rPh sb="2" eb="4">
      <t>ハキュウ</t>
    </rPh>
    <rPh sb="4" eb="6">
      <t>コウカ</t>
    </rPh>
    <rPh sb="6" eb="8">
      <t>ブンセキ</t>
    </rPh>
    <rPh sb="8" eb="10">
      <t>ケッカ</t>
    </rPh>
    <phoneticPr fontId="2"/>
  </si>
  <si>
    <t>雇用者所得誘発額</t>
    <rPh sb="0" eb="3">
      <t>コヨウシャ</t>
    </rPh>
    <rPh sb="3" eb="5">
      <t>ショトク</t>
    </rPh>
    <rPh sb="5" eb="7">
      <t>ユウハツ</t>
    </rPh>
    <rPh sb="7" eb="8">
      <t>ガク</t>
    </rPh>
    <phoneticPr fontId="2"/>
  </si>
  <si>
    <t>純付加価値誘発額</t>
    <rPh sb="0" eb="1">
      <t>ジュン</t>
    </rPh>
    <rPh sb="1" eb="3">
      <t>フカ</t>
    </rPh>
    <rPh sb="3" eb="5">
      <t>カチ</t>
    </rPh>
    <rPh sb="5" eb="7">
      <t>ユウハツ</t>
    </rPh>
    <rPh sb="7" eb="8">
      <t>ガク</t>
    </rPh>
    <phoneticPr fontId="2"/>
  </si>
  <si>
    <t>（直接効果）原材料投入額</t>
    <rPh sb="1" eb="3">
      <t>チョクセツ</t>
    </rPh>
    <rPh sb="3" eb="5">
      <t>コウカ</t>
    </rPh>
    <rPh sb="6" eb="9">
      <t>ゲンザイリョウ</t>
    </rPh>
    <rPh sb="9" eb="11">
      <t>トウニュウ</t>
    </rPh>
    <rPh sb="11" eb="12">
      <t>ガク</t>
    </rPh>
    <phoneticPr fontId="2"/>
  </si>
  <si>
    <t>（単位：人）</t>
    <rPh sb="1" eb="3">
      <t>タンイ</t>
    </rPh>
    <rPh sb="4" eb="5">
      <t>ニン</t>
    </rPh>
    <phoneticPr fontId="2"/>
  </si>
  <si>
    <t>（単位：千円）</t>
    <rPh sb="1" eb="3">
      <t>タンイ</t>
    </rPh>
    <rPh sb="4" eb="6">
      <t>センエン</t>
    </rPh>
    <phoneticPr fontId="2"/>
  </si>
  <si>
    <t>その他の対個人サービス</t>
    <rPh sb="2" eb="3">
      <t>タ</t>
    </rPh>
    <phoneticPr fontId="4"/>
  </si>
  <si>
    <t>その他の対個人サービス</t>
    <rPh sb="2" eb="3">
      <t>タ</t>
    </rPh>
    <rPh sb="4" eb="5">
      <t>タイ</t>
    </rPh>
    <rPh sb="5" eb="7">
      <t>コジン</t>
    </rPh>
    <phoneticPr fontId="2"/>
  </si>
  <si>
    <t>その他の対個人サービス</t>
    <rPh sb="2" eb="3">
      <t>タ</t>
    </rPh>
    <phoneticPr fontId="2"/>
  </si>
  <si>
    <t>×消費転換率</t>
    <rPh sb="1" eb="3">
      <t>ショウヒ</t>
    </rPh>
    <rPh sb="3" eb="5">
      <t>テンカン</t>
    </rPh>
    <rPh sb="5" eb="6">
      <t>リツ</t>
    </rPh>
    <phoneticPr fontId="2"/>
  </si>
  <si>
    <t>※入力データ（観光客数ないし観光消費額）を以下の、１～６の区分に応じて、いずれか一つに入力してください。</t>
    <rPh sb="7" eb="10">
      <t>カンコウキャク</t>
    </rPh>
    <rPh sb="10" eb="11">
      <t>スウ</t>
    </rPh>
    <rPh sb="14" eb="16">
      <t>カンコウ</t>
    </rPh>
    <rPh sb="16" eb="19">
      <t>ショウヒガク</t>
    </rPh>
    <rPh sb="21" eb="23">
      <t>イカ</t>
    </rPh>
    <rPh sb="29" eb="31">
      <t>クブン</t>
    </rPh>
    <rPh sb="32" eb="33">
      <t>オウ</t>
    </rPh>
    <rPh sb="40" eb="41">
      <t>ヒト</t>
    </rPh>
    <rPh sb="43" eb="45">
      <t>ニュウリョク</t>
    </rPh>
    <phoneticPr fontId="2"/>
  </si>
  <si>
    <t>　　・・・「平成２７年（2015年）長崎県産業連関表」から引用された各種の計数及び</t>
    <phoneticPr fontId="2"/>
  </si>
  <si>
    <t>が、ここで使用している産業連関表は、「平成２７年（2015年）長崎県産業連関表」</t>
    <phoneticPr fontId="2"/>
  </si>
  <si>
    <t>　　　造（物価や産業間の依存関係）は、作成時（平成２７年）のものなので、分</t>
    <rPh sb="19" eb="21">
      <t>サクセイ</t>
    </rPh>
    <phoneticPr fontId="2"/>
  </si>
  <si>
    <t>　　　　 また、分析結果も、作成年次（平成２７年）の価格で表示され、物価変動</t>
    <phoneticPr fontId="2"/>
  </si>
  <si>
    <r>
      <t>基本的に、</t>
    </r>
    <r>
      <rPr>
        <sz val="15"/>
        <color indexed="10"/>
        <rFont val="HGPｺﾞｼｯｸM"/>
        <family val="3"/>
        <charset val="128"/>
      </rPr>
      <t>「入力」</t>
    </r>
    <r>
      <rPr>
        <sz val="15"/>
        <rFont val="HGPｺﾞｼｯｸM"/>
        <family val="3"/>
        <charset val="128"/>
      </rPr>
      <t>シートの</t>
    </r>
    <r>
      <rPr>
        <sz val="15"/>
        <color indexed="10"/>
        <rFont val="HGPｺﾞｼｯｸM"/>
        <family val="3"/>
        <charset val="128"/>
      </rPr>
      <t>赤枠で囲まれたセルの入力又は、選択</t>
    </r>
    <r>
      <rPr>
        <sz val="15"/>
        <rFont val="HGPｺﾞｼｯｸM"/>
        <family val="3"/>
        <charset val="128"/>
      </rPr>
      <t>になります。</t>
    </r>
    <rPh sb="0" eb="3">
      <t>キホンテキ</t>
    </rPh>
    <rPh sb="6" eb="8">
      <t>ニュウリョク</t>
    </rPh>
    <rPh sb="13" eb="14">
      <t>アカ</t>
    </rPh>
    <rPh sb="14" eb="15">
      <t>ワク</t>
    </rPh>
    <rPh sb="16" eb="17">
      <t>カコ</t>
    </rPh>
    <rPh sb="23" eb="25">
      <t>ニュウリョク</t>
    </rPh>
    <rPh sb="25" eb="26">
      <t>マタ</t>
    </rPh>
    <rPh sb="28" eb="30">
      <t>センタク</t>
    </rPh>
    <phoneticPr fontId="2"/>
  </si>
  <si>
    <t>１．分析テーマを決めて入力する。</t>
  </si>
  <si>
    <t>　※観光客数や観光消費額が、どの程度かわかっている（ないし設定している）かによって、入力するセルの箇所が異なりますので、</t>
    <phoneticPr fontId="2"/>
  </si>
  <si>
    <t>　　注意が必要です。</t>
    <rPh sb="2" eb="4">
      <t>チュウイ</t>
    </rPh>
    <rPh sb="5" eb="7">
      <t>ヒツヨウ</t>
    </rPh>
    <phoneticPr fontId="2"/>
  </si>
  <si>
    <t>　　具体的には「観光客数がどの程度増えるか、宿泊客と日帰り客の割合はどうか、観光消費額がどの程度増えるか」ということを整理して、</t>
    <phoneticPr fontId="2"/>
  </si>
  <si>
    <t>　　分析条件の前提となる「入力データ」を整理する必要があります。</t>
    <phoneticPr fontId="2"/>
  </si>
  <si>
    <t>●消費転換率・・・雇用者所得のうちどのくらいが消費に回るのかを表した率</t>
    <rPh sb="1" eb="3">
      <t>ショウヒ</t>
    </rPh>
    <rPh sb="3" eb="5">
      <t>テンカン</t>
    </rPh>
    <rPh sb="5" eb="6">
      <t>リツ</t>
    </rPh>
    <rPh sb="9" eb="12">
      <t>コヨウシャ</t>
    </rPh>
    <rPh sb="12" eb="14">
      <t>ショトク</t>
    </rPh>
    <rPh sb="23" eb="25">
      <t>ショウヒ</t>
    </rPh>
    <rPh sb="26" eb="27">
      <t>マワ</t>
    </rPh>
    <rPh sb="31" eb="32">
      <t>アラワ</t>
    </rPh>
    <rPh sb="34" eb="35">
      <t>リツ</t>
    </rPh>
    <phoneticPr fontId="2"/>
  </si>
  <si>
    <t>　　※選択後は必ずカーソルを別のセルに移動してください。</t>
    <phoneticPr fontId="2"/>
  </si>
  <si>
    <t>　※単位表示は、他のファイルと違い「千円」固定に設定しています。</t>
    <rPh sb="2" eb="4">
      <t>タンイ</t>
    </rPh>
    <rPh sb="4" eb="6">
      <t>ヒョウジ</t>
    </rPh>
    <rPh sb="8" eb="9">
      <t>タ</t>
    </rPh>
    <rPh sb="15" eb="16">
      <t>チガ</t>
    </rPh>
    <rPh sb="18" eb="20">
      <t>センエン</t>
    </rPh>
    <rPh sb="21" eb="23">
      <t>コテイ</t>
    </rPh>
    <rPh sb="24" eb="26">
      <t>セッテイ</t>
    </rPh>
    <phoneticPr fontId="2"/>
  </si>
  <si>
    <t>４．表示単位</t>
    <rPh sb="2" eb="4">
      <t>ヒョウジ</t>
    </rPh>
    <rPh sb="4" eb="6">
      <t>タンイ</t>
    </rPh>
    <phoneticPr fontId="2"/>
  </si>
  <si>
    <t>・②「利用方法」・・・分析ツールの利用方法について説明するシートです。</t>
    <rPh sb="3" eb="5">
      <t>リヨウ</t>
    </rPh>
    <rPh sb="5" eb="7">
      <t>ホウホウ</t>
    </rPh>
    <rPh sb="11" eb="13">
      <t>ブンセキ</t>
    </rPh>
    <rPh sb="17" eb="19">
      <t>リヨウ</t>
    </rPh>
    <rPh sb="19" eb="21">
      <t>ホウホウ</t>
    </rPh>
    <rPh sb="25" eb="27">
      <t>セツメイ</t>
    </rPh>
    <phoneticPr fontId="2"/>
  </si>
  <si>
    <t>・③「入力」・・・利用される方が分析に必要な前提条件となる「入力データ」を入力</t>
    <rPh sb="3" eb="5">
      <t>ニュウリョク</t>
    </rPh>
    <phoneticPr fontId="2"/>
  </si>
  <si>
    <t>・④「出力Ⅰ」・・・この簡易分析ツールが行う計算によって得られた経済波及効果</t>
    <phoneticPr fontId="2"/>
  </si>
  <si>
    <t>・⑤「出力Ⅱ」・・・「出力Ⅰ」を産業部門ごとに詳しく説明したシートです。</t>
    <rPh sb="3" eb="5">
      <t>シュツリョク</t>
    </rPh>
    <rPh sb="11" eb="13">
      <t>シュツリョク</t>
    </rPh>
    <rPh sb="23" eb="24">
      <t>クワ</t>
    </rPh>
    <rPh sb="26" eb="28">
      <t>セツメイ</t>
    </rPh>
    <phoneticPr fontId="2"/>
  </si>
  <si>
    <t>・⑥「出力Ⅲ」（グラフ）・・・経済波及効果分析結果をグラフで表したシートです。</t>
    <rPh sb="3" eb="5">
      <t>シュツリョク</t>
    </rPh>
    <rPh sb="15" eb="17">
      <t>ケイザイ</t>
    </rPh>
    <rPh sb="17" eb="19">
      <t>ハキュウ</t>
    </rPh>
    <rPh sb="19" eb="21">
      <t>コウカ</t>
    </rPh>
    <rPh sb="21" eb="23">
      <t>ブンセキ</t>
    </rPh>
    <rPh sb="23" eb="25">
      <t>ケッカ</t>
    </rPh>
    <rPh sb="30" eb="31">
      <t>アラワ</t>
    </rPh>
    <phoneticPr fontId="2"/>
  </si>
  <si>
    <t>・⑦「フロー」・・・経済波及効果等が誘発される流れをフローチャートで表したシートです。</t>
    <rPh sb="34" eb="35">
      <t>アラワ</t>
    </rPh>
    <phoneticPr fontId="2"/>
  </si>
  <si>
    <t>・⑧「計算域Ⅰ」・・・「入力」シートに入力された入力データを、生産者価格ベースに</t>
    <rPh sb="3" eb="5">
      <t>ケイサン</t>
    </rPh>
    <rPh sb="5" eb="6">
      <t>イキ</t>
    </rPh>
    <phoneticPr fontId="2"/>
  </si>
  <si>
    <t>・⑨「計算域Ⅱ」・・・「計算域Ⅰ」で前処理を行ったデータを用いて、実際に経済</t>
    <rPh sb="3" eb="5">
      <t>ケイサン</t>
    </rPh>
    <rPh sb="5" eb="6">
      <t>イキ</t>
    </rPh>
    <rPh sb="36" eb="38">
      <t>ケイザイ</t>
    </rPh>
    <phoneticPr fontId="2"/>
  </si>
  <si>
    <t>・⑩「計算域Ⅲ」・・・入力した入力データ（観光客数や観光消費額）をもとに、観光消費</t>
    <phoneticPr fontId="2"/>
  </si>
  <si>
    <t>・⑪「観光用各種係数」、⑫「観光用投入係数表」及び⑬「観光用逆行列係数表」</t>
    <rPh sb="3" eb="6">
      <t>カンコウヨウ</t>
    </rPh>
    <rPh sb="14" eb="17">
      <t>カンコウヨウ</t>
    </rPh>
    <rPh sb="27" eb="30">
      <t>カンコウヨウ</t>
    </rPh>
    <phoneticPr fontId="2"/>
  </si>
  <si>
    <r>
      <rPr>
        <sz val="11"/>
        <color indexed="12"/>
        <rFont val="ＭＳ Ｐ明朝"/>
        <family val="1"/>
        <charset val="128"/>
      </rPr>
      <t>　</t>
    </r>
    <r>
      <rPr>
        <b/>
        <sz val="11"/>
        <color indexed="12"/>
        <rFont val="ＭＳ Ｐ明朝"/>
        <family val="1"/>
        <charset val="128"/>
      </rPr>
      <t>「ファイル２．観光客等の増加」</t>
    </r>
    <r>
      <rPr>
        <sz val="11"/>
        <rFont val="ＭＳ Ｐ明朝"/>
        <family val="1"/>
        <charset val="128"/>
      </rPr>
      <t>は、全部で１３枚のシートで構成されています。</t>
    </r>
    <phoneticPr fontId="2"/>
  </si>
  <si>
    <r>
      <rPr>
        <b/>
        <sz val="11"/>
        <color rgb="FF0000FF"/>
        <rFont val="ＭＳ Ｐ明朝"/>
        <family val="1"/>
        <charset val="128"/>
      </rPr>
      <t>　</t>
    </r>
    <r>
      <rPr>
        <b/>
        <sz val="11"/>
        <color rgb="FF0000FF"/>
        <rFont val="ＭＳ Ｐゴシック"/>
        <family val="3"/>
        <charset val="128"/>
      </rPr>
      <t xml:space="preserve"> </t>
    </r>
    <r>
      <rPr>
        <b/>
        <u val="double"/>
        <sz val="11"/>
        <color rgb="FF0000FF"/>
        <rFont val="ＭＳ Ｐゴシック"/>
        <family val="3"/>
        <charset val="128"/>
      </rPr>
      <t>１～６の区分に応じて、　いずれか一つに入力してください。</t>
    </r>
    <rPh sb="6" eb="8">
      <t>クブン</t>
    </rPh>
    <rPh sb="9" eb="10">
      <t>オウ</t>
    </rPh>
    <phoneticPr fontId="2"/>
  </si>
  <si>
    <t>・①「はじめに」・・・留意点などについて説明するシートです。</t>
    <phoneticPr fontId="2"/>
  </si>
  <si>
    <t>　　 消費転換率は、第２次間接波及効果の分析で必要なため、総務省の家計調査年報（家計収支編）より作成しています。</t>
    <rPh sb="3" eb="5">
      <t>ショウヒ</t>
    </rPh>
    <rPh sb="5" eb="7">
      <t>テンカン</t>
    </rPh>
    <rPh sb="7" eb="8">
      <t>リツ</t>
    </rPh>
    <rPh sb="23" eb="25">
      <t>ヒツヨウ</t>
    </rPh>
    <rPh sb="29" eb="32">
      <t>ソウムショウ</t>
    </rPh>
    <rPh sb="33" eb="35">
      <t>カケイ</t>
    </rPh>
    <phoneticPr fontId="2"/>
  </si>
  <si>
    <t>　</t>
    <phoneticPr fontId="2"/>
  </si>
  <si>
    <t>　 例えば、「長崎がんばらんば国体への選手団等の来県にともなう経済波及効果の分析について」などとテーマを決めて「分析テーマ」に入力します。</t>
    <phoneticPr fontId="2"/>
  </si>
  <si>
    <t xml:space="preserve">     プルダウンで選択します。</t>
    <phoneticPr fontId="2"/>
  </si>
  <si>
    <t xml:space="preserve">  　※家計調査は標本調査であり、長崎県では県庁所在市である長崎市のみが対象</t>
    <rPh sb="4" eb="6">
      <t>カケイ</t>
    </rPh>
    <rPh sb="6" eb="8">
      <t>チョウサ</t>
    </rPh>
    <rPh sb="9" eb="11">
      <t>ヒョウホン</t>
    </rPh>
    <rPh sb="11" eb="13">
      <t>チョウサ</t>
    </rPh>
    <rPh sb="17" eb="20">
      <t>ナガサキケン</t>
    </rPh>
    <rPh sb="22" eb="24">
      <t>ケンチョウ</t>
    </rPh>
    <rPh sb="24" eb="26">
      <t>ショザイ</t>
    </rPh>
    <rPh sb="26" eb="27">
      <t>シ</t>
    </rPh>
    <rPh sb="30" eb="33">
      <t>ナガサキシ</t>
    </rPh>
    <rPh sb="36" eb="38">
      <t>タイショウ</t>
    </rPh>
    <phoneticPr fontId="2"/>
  </si>
  <si>
    <t>　　　なお、宿泊費や飲食代、施設利用費などについては、全て県内での需要と仮定し、</t>
    <rPh sb="6" eb="9">
      <t>シュクハクヒ</t>
    </rPh>
    <rPh sb="10" eb="13">
      <t>インショクダイ</t>
    </rPh>
    <rPh sb="14" eb="16">
      <t>シセツ</t>
    </rPh>
    <rPh sb="16" eb="18">
      <t>リヨウ</t>
    </rPh>
    <rPh sb="18" eb="19">
      <t>ヒ</t>
    </rPh>
    <rPh sb="27" eb="28">
      <t>スベ</t>
    </rPh>
    <rPh sb="29" eb="31">
      <t>ケンナイ</t>
    </rPh>
    <rPh sb="33" eb="35">
      <t>ジュヨウ</t>
    </rPh>
    <rPh sb="36" eb="38">
      <t>カテイ</t>
    </rPh>
    <phoneticPr fontId="2"/>
  </si>
  <si>
    <t>　　⑪「観光用各種係数」の「宿泊業」「飲食・娯楽サービス」「その他の対個人サービス」の</t>
    <rPh sb="14" eb="17">
      <t>シュクハクギョウ</t>
    </rPh>
    <rPh sb="19" eb="21">
      <t>インショク</t>
    </rPh>
    <rPh sb="22" eb="24">
      <t>ゴラク</t>
    </rPh>
    <rPh sb="32" eb="33">
      <t>タ</t>
    </rPh>
    <rPh sb="34" eb="37">
      <t>タイコジン</t>
    </rPh>
    <phoneticPr fontId="2"/>
  </si>
  <si>
    <t>　　輸移入率を0に、県内自給率を1.0としています。</t>
    <rPh sb="2" eb="3">
      <t>ユ</t>
    </rPh>
    <rPh sb="3" eb="5">
      <t>イニュウ</t>
    </rPh>
    <rPh sb="5" eb="6">
      <t>リツ</t>
    </rPh>
    <rPh sb="10" eb="12">
      <t>ケンナイ</t>
    </rPh>
    <rPh sb="12" eb="15">
      <t>ジキュウリツ</t>
    </rPh>
    <phoneticPr fontId="2"/>
  </si>
  <si>
    <t>令和２年</t>
    <rPh sb="0" eb="2">
      <t>レイワ</t>
    </rPh>
    <rPh sb="3" eb="4">
      <t>ネン</t>
    </rPh>
    <phoneticPr fontId="3"/>
  </si>
  <si>
    <t>令和３年</t>
    <rPh sb="0" eb="2">
      <t>レイワ</t>
    </rPh>
    <rPh sb="3" eb="4">
      <t>ネン</t>
    </rPh>
    <phoneticPr fontId="3"/>
  </si>
  <si>
    <t>令和４年</t>
    <rPh sb="0" eb="2">
      <t>レイワ</t>
    </rPh>
    <rPh sb="3" eb="4">
      <t>ネン</t>
    </rPh>
    <phoneticPr fontId="3"/>
  </si>
  <si>
    <t>令和５年</t>
    <rPh sb="0" eb="2">
      <t>レイワ</t>
    </rPh>
    <rPh sb="3" eb="4">
      <t>ネン</t>
    </rPh>
    <phoneticPr fontId="3"/>
  </si>
  <si>
    <t>令和６年</t>
    <rPh sb="0" eb="2">
      <t>レイワ</t>
    </rPh>
    <rPh sb="3" eb="4">
      <t>ネン</t>
    </rPh>
    <phoneticPr fontId="3"/>
  </si>
  <si>
    <t>令和２～令和６年平均</t>
    <rPh sb="0" eb="2">
      <t>レイワ</t>
    </rPh>
    <rPh sb="4" eb="6">
      <t>レイワ</t>
    </rPh>
    <rPh sb="7" eb="8">
      <t>ネン</t>
    </rPh>
    <rPh sb="8" eb="10">
      <t>ヘイキン</t>
    </rPh>
    <phoneticPr fontId="3"/>
  </si>
  <si>
    <t>　　 令和２年から令和６年までの各年値データ（単年データ）と令和２年から令和６年までの５か年間の平均値データを用意していますので、</t>
    <rPh sb="3" eb="5">
      <t>レイワ</t>
    </rPh>
    <rPh sb="9" eb="11">
      <t>レイワ</t>
    </rPh>
    <phoneticPr fontId="2"/>
  </si>
  <si>
    <t>R01～R5平均</t>
    <rPh sb="6" eb="8">
      <t>ヘイキン</t>
    </rPh>
    <phoneticPr fontId="2"/>
  </si>
  <si>
    <t>R01～R5平均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</si>
</sst>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Red]\-#,##0.0"/>
    <numFmt numFmtId="177" formatCode="#,##0.000000;[Red]\-#,##0.000000"/>
    <numFmt numFmtId="178" formatCode="#,##0.000000_ ;[Red]\-#,##0.000000\ "/>
    <numFmt numFmtId="179" formatCode="0_);[Red]\(0\)"/>
    <numFmt numFmtId="180" formatCode="0.00_ "/>
    <numFmt numFmtId="181" formatCode="0.000000_ "/>
    <numFmt numFmtId="182" formatCode="0.0;&quot;△ &quot;0.0"/>
    <numFmt numFmtId="183" formatCode="#,##0.000000"/>
    <numFmt numFmtId="184" formatCode="0.0_ "/>
    <numFmt numFmtId="185" formatCode="#,##0.000000_ "/>
  </numFmts>
  <fonts count="68"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1"/>
      <color indexed="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明朝"/>
      <family val="1"/>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明朝"/>
      <family val="1"/>
      <charset val="128"/>
    </font>
    <font>
      <u/>
      <sz val="12.6"/>
      <color indexed="12"/>
      <name val="ＭＳ 明朝"/>
      <family val="1"/>
      <charset val="128"/>
    </font>
    <font>
      <sz val="11"/>
      <name val="HGPｺﾞｼｯｸM"/>
      <family val="3"/>
      <charset val="128"/>
    </font>
    <font>
      <sz val="11"/>
      <color indexed="10"/>
      <name val="HGPｺﾞｼｯｸM"/>
      <family val="3"/>
      <charset val="128"/>
    </font>
    <font>
      <sz val="10"/>
      <name val="HGPｺﾞｼｯｸM"/>
      <family val="3"/>
      <charset val="128"/>
    </font>
    <font>
      <sz val="12"/>
      <name val="HGPｺﾞｼｯｸM"/>
      <family val="3"/>
      <charset val="128"/>
    </font>
    <font>
      <sz val="9"/>
      <name val="HGPｺﾞｼｯｸM"/>
      <family val="3"/>
      <charset val="128"/>
    </font>
    <font>
      <b/>
      <sz val="12"/>
      <name val="HGPｺﾞｼｯｸM"/>
      <family val="3"/>
      <charset val="128"/>
    </font>
    <font>
      <sz val="11"/>
      <color indexed="17"/>
      <name val="HGPｺﾞｼｯｸM"/>
      <family val="3"/>
      <charset val="128"/>
    </font>
    <font>
      <sz val="11"/>
      <color indexed="61"/>
      <name val="HGPｺﾞｼｯｸM"/>
      <family val="3"/>
      <charset val="128"/>
    </font>
    <font>
      <b/>
      <sz val="16"/>
      <name val="HGPｺﾞｼｯｸM"/>
      <family val="3"/>
      <charset val="128"/>
    </font>
    <font>
      <b/>
      <i/>
      <sz val="14"/>
      <color indexed="30"/>
      <name val="HGPｺﾞｼｯｸM"/>
      <family val="3"/>
      <charset val="128"/>
    </font>
    <font>
      <b/>
      <sz val="11"/>
      <color indexed="9"/>
      <name val="HGPｺﾞｼｯｸM"/>
      <family val="3"/>
      <charset val="128"/>
    </font>
    <font>
      <b/>
      <sz val="9"/>
      <color indexed="9"/>
      <name val="HGPｺﾞｼｯｸM"/>
      <family val="3"/>
      <charset val="128"/>
    </font>
    <font>
      <b/>
      <sz val="10"/>
      <color indexed="9"/>
      <name val="HGPｺﾞｼｯｸM"/>
      <family val="3"/>
      <charset val="128"/>
    </font>
    <font>
      <sz val="10"/>
      <color indexed="12"/>
      <name val="HGPｺﾞｼｯｸM"/>
      <family val="3"/>
      <charset val="128"/>
    </font>
    <font>
      <sz val="10"/>
      <color indexed="17"/>
      <name val="HGPｺﾞｼｯｸM"/>
      <family val="3"/>
      <charset val="128"/>
    </font>
    <font>
      <sz val="11"/>
      <color indexed="10"/>
      <name val="HGPｺﾞｼｯｸM"/>
      <family val="3"/>
      <charset val="128"/>
    </font>
    <font>
      <sz val="11"/>
      <color indexed="30"/>
      <name val="HGPｺﾞｼｯｸM"/>
      <family val="3"/>
      <charset val="128"/>
    </font>
    <font>
      <sz val="11"/>
      <name val="ＭＳ Ｐ明朝"/>
      <family val="1"/>
      <charset val="128"/>
    </font>
    <font>
      <b/>
      <i/>
      <sz val="16"/>
      <color indexed="30"/>
      <name val="HGPｺﾞｼｯｸM"/>
      <family val="3"/>
      <charset val="128"/>
    </font>
    <font>
      <b/>
      <sz val="11"/>
      <color indexed="12"/>
      <name val="ＭＳ Ｐ明朝"/>
      <family val="1"/>
      <charset val="128"/>
    </font>
    <font>
      <sz val="11"/>
      <color indexed="12"/>
      <name val="ＭＳ Ｐ明朝"/>
      <family val="1"/>
      <charset val="128"/>
    </font>
    <font>
      <sz val="11"/>
      <color indexed="10"/>
      <name val="ＭＳ Ｐゴシック"/>
      <family val="3"/>
      <charset val="128"/>
    </font>
    <font>
      <sz val="11"/>
      <color indexed="10"/>
      <name val="HGPｺﾞｼｯｸM"/>
      <family val="3"/>
      <charset val="128"/>
    </font>
    <font>
      <sz val="11"/>
      <color indexed="10"/>
      <name val="ＭＳ Ｐゴシック"/>
      <family val="3"/>
      <charset val="128"/>
    </font>
    <font>
      <b/>
      <i/>
      <sz val="16"/>
      <color indexed="10"/>
      <name val="HGPｺﾞｼｯｸM"/>
      <family val="3"/>
      <charset val="128"/>
    </font>
    <font>
      <sz val="14"/>
      <color indexed="9"/>
      <name val="HGPｺﾞｼｯｸM"/>
      <family val="3"/>
      <charset val="128"/>
    </font>
    <font>
      <sz val="11"/>
      <color rgb="FFFF0000"/>
      <name val="HGPｺﾞｼｯｸM"/>
      <family val="3"/>
      <charset val="128"/>
    </font>
    <font>
      <b/>
      <sz val="24"/>
      <name val="HGPｺﾞｼｯｸM"/>
      <family val="3"/>
      <charset val="128"/>
    </font>
    <font>
      <b/>
      <sz val="11"/>
      <color theme="0"/>
      <name val="HGPｺﾞｼｯｸM"/>
      <family val="3"/>
      <charset val="128"/>
    </font>
    <font>
      <sz val="15"/>
      <name val="ＭＳ Ｐゴシック"/>
      <family val="3"/>
      <charset val="128"/>
    </font>
    <font>
      <sz val="15"/>
      <color indexed="10"/>
      <name val="HGPｺﾞｼｯｸM"/>
      <family val="3"/>
      <charset val="128"/>
    </font>
    <font>
      <sz val="15"/>
      <name val="HGPｺﾞｼｯｸM"/>
      <family val="3"/>
      <charset val="128"/>
    </font>
    <font>
      <b/>
      <sz val="14"/>
      <name val="ＭＳ Ｐゴシック"/>
      <family val="3"/>
      <charset val="128"/>
    </font>
    <font>
      <sz val="11"/>
      <color rgb="FF0000FF"/>
      <name val="ＭＳ Ｐゴシック"/>
      <family val="3"/>
      <charset val="128"/>
    </font>
    <font>
      <b/>
      <u val="double"/>
      <sz val="11"/>
      <color rgb="FF0000FF"/>
      <name val="ＭＳ Ｐゴシック"/>
      <family val="3"/>
      <charset val="128"/>
    </font>
    <font>
      <b/>
      <sz val="11"/>
      <color rgb="FF0000FF"/>
      <name val="ＭＳ Ｐ明朝"/>
      <family val="1"/>
      <charset val="128"/>
    </font>
    <font>
      <sz val="11"/>
      <color rgb="FFFF0000"/>
      <name val="ＭＳ Ｐゴシック"/>
      <family val="3"/>
      <charset val="128"/>
    </font>
    <font>
      <sz val="11"/>
      <color rgb="FFFFFF00"/>
      <name val="ＭＳ Ｐゴシック"/>
      <family val="3"/>
      <charset val="128"/>
    </font>
    <font>
      <b/>
      <sz val="11"/>
      <color rgb="FF0000FF"/>
      <name val="ＭＳ Ｐゴシック"/>
      <family val="1"/>
      <charset val="128"/>
    </font>
    <font>
      <b/>
      <sz val="11"/>
      <color rgb="FF0000FF"/>
      <name val="ＭＳ Ｐゴシック"/>
      <family val="3"/>
      <charset val="128"/>
    </font>
    <font>
      <b/>
      <i/>
      <sz val="22"/>
      <color rgb="FFFF0000"/>
      <name val="HGPｺﾞｼｯｸM"/>
      <family val="3"/>
      <charset val="128"/>
    </font>
    <font>
      <b/>
      <u/>
      <sz val="14"/>
      <name val="ＭＳ Ｐゴシック"/>
      <family val="3"/>
      <charset val="128"/>
    </font>
    <font>
      <u/>
      <sz val="11"/>
      <name val="ＭＳ Ｐゴシック"/>
      <family val="3"/>
      <charset val="128"/>
    </font>
    <font>
      <sz val="11"/>
      <color rgb="FFFF0000"/>
      <name val="ＭＳ Ｐ明朝"/>
      <family val="1"/>
      <charset val="128"/>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9"/>
        <bgColor indexed="64"/>
      </patternFill>
    </fill>
    <fill>
      <patternFill patternType="solid">
        <fgColor indexed="42"/>
        <bgColor indexed="64"/>
      </patternFill>
    </fill>
    <fill>
      <patternFill patternType="solid">
        <fgColor indexed="40"/>
        <bgColor indexed="64"/>
      </patternFill>
    </fill>
    <fill>
      <patternFill patternType="solid">
        <fgColor indexed="27"/>
        <bgColor indexed="64"/>
      </patternFill>
    </fill>
    <fill>
      <patternFill patternType="solid">
        <fgColor indexed="26"/>
        <bgColor indexed="64"/>
      </patternFill>
    </fill>
    <fill>
      <patternFill patternType="solid">
        <fgColor indexed="45"/>
        <bgColor indexed="64"/>
      </patternFill>
    </fill>
    <fill>
      <patternFill patternType="solid">
        <fgColor indexed="13"/>
        <bgColor indexed="64"/>
      </patternFill>
    </fill>
    <fill>
      <patternFill patternType="solid">
        <fgColor indexed="43"/>
        <bgColor indexed="64"/>
      </patternFill>
    </fill>
    <fill>
      <patternFill patternType="solid">
        <fgColor indexed="44"/>
        <bgColor indexed="64"/>
      </patternFill>
    </fill>
    <fill>
      <patternFill patternType="solid">
        <fgColor indexed="10"/>
        <bgColor indexed="64"/>
      </patternFill>
    </fill>
    <fill>
      <patternFill patternType="solid">
        <fgColor theme="0"/>
        <bgColor indexed="64"/>
      </patternFill>
    </fill>
    <fill>
      <patternFill patternType="solid">
        <fgColor rgb="FF33CCFF"/>
        <bgColor indexed="64"/>
      </patternFill>
    </fill>
    <fill>
      <patternFill patternType="solid">
        <fgColor rgb="FFCCFFCC"/>
        <bgColor indexed="64"/>
      </patternFill>
    </fill>
    <fill>
      <patternFill patternType="solid">
        <fgColor rgb="FFFFFF00"/>
        <bgColor indexed="64"/>
      </patternFill>
    </fill>
    <fill>
      <patternFill patternType="solid">
        <fgColor rgb="FFFFFF99"/>
        <bgColor indexed="64"/>
      </patternFill>
    </fill>
  </fills>
  <borders count="2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right style="thin">
        <color indexed="64"/>
      </right>
      <top style="hair">
        <color indexed="64"/>
      </top>
      <bottom style="hair">
        <color indexed="64"/>
      </bottom>
      <diagonal/>
    </border>
    <border>
      <left style="thin">
        <color indexed="64"/>
      </left>
      <right style="thick">
        <color indexed="10"/>
      </right>
      <top style="thin">
        <color indexed="64"/>
      </top>
      <bottom style="thin">
        <color indexed="64"/>
      </bottom>
      <diagonal/>
    </border>
    <border>
      <left style="thin">
        <color indexed="64"/>
      </left>
      <right style="thin">
        <color indexed="64"/>
      </right>
      <top style="thin">
        <color indexed="64"/>
      </top>
      <bottom style="thick">
        <color indexed="10"/>
      </bottom>
      <diagonal/>
    </border>
    <border>
      <left/>
      <right style="thin">
        <color indexed="64"/>
      </right>
      <top style="thin">
        <color indexed="64"/>
      </top>
      <bottom style="thick">
        <color indexed="10"/>
      </bottom>
      <diagonal/>
    </border>
    <border diagonalUp="1">
      <left style="thin">
        <color indexed="64"/>
      </left>
      <right style="thick">
        <color indexed="10"/>
      </right>
      <top style="thick">
        <color indexed="10"/>
      </top>
      <bottom style="thin">
        <color indexed="64"/>
      </bottom>
      <diagonal style="thin">
        <color indexed="64"/>
      </diagonal>
    </border>
    <border>
      <left style="thick">
        <color indexed="10"/>
      </left>
      <right style="thick">
        <color indexed="10"/>
      </right>
      <top style="thick">
        <color indexed="10"/>
      </top>
      <bottom style="thick">
        <color indexed="10"/>
      </bottom>
      <diagonal/>
    </border>
    <border>
      <left style="thick">
        <color indexed="10"/>
      </left>
      <right/>
      <top style="thick">
        <color indexed="10"/>
      </top>
      <bottom style="thick">
        <color indexed="10"/>
      </bottom>
      <diagonal/>
    </border>
    <border>
      <left style="thin">
        <color indexed="64"/>
      </left>
      <right style="thick">
        <color indexed="10"/>
      </right>
      <top style="thick">
        <color indexed="10"/>
      </top>
      <bottom style="thick">
        <color indexed="10"/>
      </bottom>
      <diagonal/>
    </border>
    <border>
      <left style="thick">
        <color indexed="10"/>
      </left>
      <right style="thin">
        <color indexed="64"/>
      </right>
      <top style="thick">
        <color indexed="10"/>
      </top>
      <bottom style="thin">
        <color indexed="64"/>
      </bottom>
      <diagonal/>
    </border>
    <border>
      <left style="thick">
        <color indexed="10"/>
      </left>
      <right style="thin">
        <color indexed="64"/>
      </right>
      <top style="thin">
        <color indexed="64"/>
      </top>
      <bottom style="thin">
        <color indexed="64"/>
      </bottom>
      <diagonal/>
    </border>
    <border>
      <left style="thick">
        <color indexed="10"/>
      </left>
      <right style="thin">
        <color indexed="64"/>
      </right>
      <top style="thin">
        <color indexed="64"/>
      </top>
      <bottom style="thick">
        <color indexed="10"/>
      </bottom>
      <diagonal/>
    </border>
    <border>
      <left style="thin">
        <color indexed="64"/>
      </left>
      <right style="thick">
        <color indexed="10"/>
      </right>
      <top style="thin">
        <color indexed="64"/>
      </top>
      <bottom style="thick">
        <color indexed="10"/>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ck">
        <color indexed="10"/>
      </left>
      <right style="thick">
        <color indexed="10"/>
      </right>
      <top style="thick">
        <color indexed="10"/>
      </top>
      <bottom style="hair">
        <color indexed="64"/>
      </bottom>
      <diagonal/>
    </border>
    <border>
      <left style="thick">
        <color indexed="10"/>
      </left>
      <right style="thick">
        <color indexed="10"/>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style="thin">
        <color indexed="64"/>
      </bottom>
      <diagonal/>
    </border>
    <border>
      <left style="double">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top style="hair">
        <color indexed="64"/>
      </top>
      <bottom style="thin">
        <color indexed="64"/>
      </bottom>
      <diagonal/>
    </border>
    <border>
      <left style="thick">
        <color indexed="14"/>
      </left>
      <right style="thick">
        <color indexed="14"/>
      </right>
      <top style="thick">
        <color indexed="14"/>
      </top>
      <bottom style="thick">
        <color indexed="14"/>
      </bottom>
      <diagonal/>
    </border>
    <border>
      <left style="thick">
        <color indexed="14"/>
      </left>
      <right style="thick">
        <color indexed="14"/>
      </right>
      <top style="thick">
        <color indexed="14"/>
      </top>
      <bottom style="thin">
        <color indexed="64"/>
      </bottom>
      <diagonal/>
    </border>
    <border>
      <left style="thick">
        <color indexed="14"/>
      </left>
      <right style="thick">
        <color indexed="14"/>
      </right>
      <top style="thin">
        <color indexed="64"/>
      </top>
      <bottom style="thin">
        <color indexed="64"/>
      </bottom>
      <diagonal/>
    </border>
    <border>
      <left style="thick">
        <color indexed="14"/>
      </left>
      <right style="thick">
        <color indexed="14"/>
      </right>
      <top style="thin">
        <color indexed="64"/>
      </top>
      <bottom style="hair">
        <color indexed="64"/>
      </bottom>
      <diagonal/>
    </border>
    <border>
      <left style="thick">
        <color indexed="14"/>
      </left>
      <right style="thick">
        <color indexed="14"/>
      </right>
      <top style="hair">
        <color indexed="64"/>
      </top>
      <bottom style="hair">
        <color indexed="64"/>
      </bottom>
      <diagonal/>
    </border>
    <border>
      <left style="thick">
        <color indexed="14"/>
      </left>
      <right style="thick">
        <color indexed="14"/>
      </right>
      <top/>
      <bottom style="thin">
        <color indexed="64"/>
      </bottom>
      <diagonal/>
    </border>
    <border>
      <left style="thick">
        <color indexed="14"/>
      </left>
      <right style="thick">
        <color indexed="14"/>
      </right>
      <top/>
      <bottom/>
      <diagonal/>
    </border>
    <border>
      <left style="thick">
        <color indexed="14"/>
      </left>
      <right style="thick">
        <color indexed="14"/>
      </right>
      <top style="hair">
        <color indexed="64"/>
      </top>
      <bottom/>
      <diagonal/>
    </border>
    <border>
      <left style="thick">
        <color indexed="14"/>
      </left>
      <right style="thick">
        <color indexed="14"/>
      </right>
      <top style="hair">
        <color indexed="64"/>
      </top>
      <bottom style="thick">
        <color indexed="14"/>
      </bottom>
      <diagonal/>
    </border>
    <border>
      <left style="thick">
        <color indexed="14"/>
      </left>
      <right style="thin">
        <color indexed="64"/>
      </right>
      <top style="thick">
        <color indexed="14"/>
      </top>
      <bottom/>
      <diagonal/>
    </border>
    <border>
      <left/>
      <right style="thick">
        <color indexed="14"/>
      </right>
      <top style="thick">
        <color indexed="14"/>
      </top>
      <bottom/>
      <diagonal/>
    </border>
    <border>
      <left style="thick">
        <color indexed="14"/>
      </left>
      <right style="thin">
        <color indexed="64"/>
      </right>
      <top/>
      <bottom/>
      <diagonal/>
    </border>
    <border>
      <left style="thin">
        <color indexed="64"/>
      </left>
      <right style="thick">
        <color indexed="14"/>
      </right>
      <top/>
      <bottom/>
      <diagonal/>
    </border>
    <border>
      <left style="thick">
        <color indexed="14"/>
      </left>
      <right style="thin">
        <color indexed="64"/>
      </right>
      <top/>
      <bottom style="thick">
        <color indexed="14"/>
      </bottom>
      <diagonal/>
    </border>
    <border>
      <left style="thin">
        <color indexed="64"/>
      </left>
      <right style="thick">
        <color indexed="14"/>
      </right>
      <top/>
      <bottom style="thick">
        <color indexed="14"/>
      </bottom>
      <diagonal/>
    </border>
    <border>
      <left style="thick">
        <color indexed="14"/>
      </left>
      <right style="thick">
        <color indexed="14"/>
      </right>
      <top style="thin">
        <color indexed="64"/>
      </top>
      <bottom/>
      <diagonal/>
    </border>
    <border>
      <left style="thick">
        <color indexed="14"/>
      </left>
      <right style="thick">
        <color indexed="14"/>
      </right>
      <top style="hair">
        <color indexed="64"/>
      </top>
      <bottom style="thin">
        <color indexed="64"/>
      </bottom>
      <diagonal/>
    </border>
    <border>
      <left style="thick">
        <color indexed="14"/>
      </left>
      <right style="thick">
        <color indexed="14"/>
      </right>
      <top style="thin">
        <color indexed="64"/>
      </top>
      <bottom style="thick">
        <color indexed="14"/>
      </bottom>
      <diagonal/>
    </border>
    <border>
      <left style="thick">
        <color indexed="14"/>
      </left>
      <right style="thick">
        <color indexed="14"/>
      </right>
      <top/>
      <bottom style="thick">
        <color indexed="14"/>
      </bottom>
      <diagonal/>
    </border>
    <border>
      <left/>
      <right style="thick">
        <color indexed="14"/>
      </right>
      <top/>
      <bottom/>
      <diagonal/>
    </border>
    <border>
      <left/>
      <right style="thick">
        <color indexed="14"/>
      </right>
      <top/>
      <bottom style="thick">
        <color indexed="14"/>
      </bottom>
      <diagonal/>
    </border>
    <border>
      <left style="thick">
        <color indexed="14"/>
      </left>
      <right style="thin">
        <color indexed="64"/>
      </right>
      <top style="thick">
        <color indexed="14"/>
      </top>
      <bottom style="thin">
        <color indexed="64"/>
      </bottom>
      <diagonal/>
    </border>
    <border diagonalUp="1">
      <left style="thin">
        <color indexed="64"/>
      </left>
      <right style="thick">
        <color indexed="14"/>
      </right>
      <top style="thick">
        <color indexed="14"/>
      </top>
      <bottom style="thin">
        <color indexed="64"/>
      </bottom>
      <diagonal style="thin">
        <color indexed="64"/>
      </diagonal>
    </border>
    <border>
      <left style="thick">
        <color indexed="14"/>
      </left>
      <right style="thin">
        <color indexed="64"/>
      </right>
      <top style="thin">
        <color indexed="64"/>
      </top>
      <bottom style="thin">
        <color indexed="64"/>
      </bottom>
      <diagonal/>
    </border>
    <border>
      <left style="thin">
        <color indexed="64"/>
      </left>
      <right style="thick">
        <color indexed="14"/>
      </right>
      <top style="thin">
        <color indexed="64"/>
      </top>
      <bottom style="thin">
        <color indexed="64"/>
      </bottom>
      <diagonal/>
    </border>
    <border>
      <left style="thick">
        <color indexed="14"/>
      </left>
      <right style="thin">
        <color indexed="64"/>
      </right>
      <top style="thin">
        <color indexed="64"/>
      </top>
      <bottom style="thick">
        <color indexed="14"/>
      </bottom>
      <diagonal/>
    </border>
    <border>
      <left style="thin">
        <color indexed="64"/>
      </left>
      <right style="thick">
        <color indexed="14"/>
      </right>
      <top style="thin">
        <color indexed="64"/>
      </top>
      <bottom style="thick">
        <color indexed="14"/>
      </bottom>
      <diagonal/>
    </border>
    <border>
      <left style="thin">
        <color indexed="64"/>
      </left>
      <right/>
      <top style="hair">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ck">
        <color indexed="10"/>
      </left>
      <right style="thick">
        <color indexed="10"/>
      </right>
      <top style="hair">
        <color indexed="64"/>
      </top>
      <bottom style="thick">
        <color indexed="10"/>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thick">
        <color indexed="10"/>
      </right>
      <top style="thin">
        <color indexed="64"/>
      </top>
      <bottom style="thin">
        <color indexed="64"/>
      </bottom>
      <diagonal/>
    </border>
    <border>
      <left/>
      <right/>
      <top style="thick">
        <color indexed="10"/>
      </top>
      <bottom style="thick">
        <color indexed="10"/>
      </bottom>
      <diagonal/>
    </border>
    <border>
      <left/>
      <right style="thick">
        <color indexed="10"/>
      </right>
      <top style="thick">
        <color indexed="10"/>
      </top>
      <bottom style="thick">
        <color indexed="10"/>
      </bottom>
      <diagonal/>
    </border>
    <border>
      <left style="double">
        <color indexed="8"/>
      </left>
      <right/>
      <top style="double">
        <color indexed="8"/>
      </top>
      <bottom style="double">
        <color indexed="8"/>
      </bottom>
      <diagonal/>
    </border>
    <border>
      <left/>
      <right/>
      <top style="double">
        <color indexed="8"/>
      </top>
      <bottom style="double">
        <color indexed="8"/>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right/>
      <top/>
      <bottom style="medium">
        <color auto="1"/>
      </bottom>
      <diagonal/>
    </border>
    <border>
      <left/>
      <right style="medium">
        <color auto="1"/>
      </right>
      <top/>
      <bottom style="medium">
        <color auto="1"/>
      </bottom>
      <diagonal/>
    </border>
  </borders>
  <cellStyleXfs count="51">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10"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4" fillId="0" borderId="0" applyNumberFormat="0" applyFill="0" applyBorder="0" applyAlignment="0" applyProtection="0">
      <alignment vertical="center"/>
    </xf>
    <xf numFmtId="38" fontId="1" fillId="0" borderId="0" applyFon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1" fillId="0" borderId="0"/>
    <xf numFmtId="0" fontId="1" fillId="0" borderId="0"/>
    <xf numFmtId="0" fontId="10" fillId="0" borderId="0"/>
    <xf numFmtId="0" fontId="1" fillId="0" borderId="0"/>
    <xf numFmtId="0" fontId="1" fillId="0" borderId="0"/>
    <xf numFmtId="0" fontId="1" fillId="0" borderId="0"/>
    <xf numFmtId="0" fontId="3" fillId="0" borderId="0"/>
    <xf numFmtId="0" fontId="3" fillId="0" borderId="0"/>
    <xf numFmtId="0" fontId="21" fillId="4" borderId="0" applyNumberFormat="0" applyBorder="0" applyAlignment="0" applyProtection="0">
      <alignment vertical="center"/>
    </xf>
  </cellStyleXfs>
  <cellXfs count="862">
    <xf numFmtId="0" fontId="0" fillId="0" borderId="0" xfId="0">
      <alignment vertical="center"/>
    </xf>
    <xf numFmtId="0" fontId="24" fillId="24" borderId="0" xfId="0" applyFont="1" applyFill="1">
      <alignment vertical="center"/>
    </xf>
    <xf numFmtId="0" fontId="24" fillId="25" borderId="10" xfId="0" applyFont="1" applyFill="1" applyBorder="1">
      <alignment vertical="center"/>
    </xf>
    <xf numFmtId="0" fontId="24" fillId="25" borderId="10" xfId="0" applyFont="1" applyFill="1" applyBorder="1" applyAlignment="1">
      <alignment vertical="center" wrapText="1"/>
    </xf>
    <xf numFmtId="0" fontId="33" fillId="25" borderId="10" xfId="0" applyFont="1" applyFill="1" applyBorder="1">
      <alignment vertical="center"/>
    </xf>
    <xf numFmtId="0" fontId="24" fillId="25" borderId="11" xfId="0" applyFont="1" applyFill="1" applyBorder="1">
      <alignment vertical="center"/>
    </xf>
    <xf numFmtId="0" fontId="24" fillId="25" borderId="0" xfId="0" applyFont="1" applyFill="1">
      <alignment vertical="center"/>
    </xf>
    <xf numFmtId="0" fontId="26" fillId="25" borderId="0" xfId="0" applyFont="1" applyFill="1" applyAlignment="1">
      <alignment horizontal="right" vertical="center"/>
    </xf>
    <xf numFmtId="0" fontId="24" fillId="25" borderId="0" xfId="0" applyFont="1" applyFill="1" applyBorder="1">
      <alignment vertical="center"/>
    </xf>
    <xf numFmtId="0" fontId="24" fillId="26" borderId="12" xfId="0" applyFont="1" applyFill="1" applyBorder="1" applyAlignment="1">
      <alignment horizontal="distributed" vertical="center" justifyLastLine="1"/>
    </xf>
    <xf numFmtId="0" fontId="26" fillId="25" borderId="0" xfId="0" applyFont="1" applyFill="1" applyBorder="1" applyAlignment="1" applyProtection="1">
      <alignment horizontal="right" vertical="center"/>
    </xf>
    <xf numFmtId="177" fontId="26" fillId="25" borderId="13" xfId="33" applyNumberFormat="1" applyFont="1" applyFill="1" applyBorder="1">
      <alignment vertical="center"/>
    </xf>
    <xf numFmtId="0" fontId="24" fillId="25" borderId="13" xfId="0" applyFont="1" applyFill="1" applyBorder="1">
      <alignment vertical="center"/>
    </xf>
    <xf numFmtId="0" fontId="27" fillId="25" borderId="0" xfId="0" applyFont="1" applyFill="1">
      <alignment vertical="center"/>
    </xf>
    <xf numFmtId="0" fontId="24" fillId="25" borderId="0" xfId="0" applyFont="1" applyFill="1" applyBorder="1" applyAlignment="1" applyProtection="1">
      <alignment vertical="center"/>
    </xf>
    <xf numFmtId="0" fontId="24" fillId="25" borderId="14" xfId="0" applyFont="1" applyFill="1" applyBorder="1" applyAlignment="1" applyProtection="1">
      <alignment vertical="center"/>
    </xf>
    <xf numFmtId="0" fontId="24" fillId="25" borderId="15" xfId="0" applyFont="1" applyFill="1" applyBorder="1" applyAlignment="1" applyProtection="1">
      <alignment vertical="center"/>
    </xf>
    <xf numFmtId="0" fontId="24" fillId="25" borderId="16" xfId="0" applyFont="1" applyFill="1" applyBorder="1" applyAlignment="1" applyProtection="1">
      <alignment vertical="center"/>
    </xf>
    <xf numFmtId="0" fontId="34" fillId="27" borderId="17" xfId="0" applyFont="1" applyFill="1" applyBorder="1" applyProtection="1">
      <alignment vertical="center"/>
    </xf>
    <xf numFmtId="0" fontId="34" fillId="27" borderId="0" xfId="0" applyFont="1" applyFill="1" applyBorder="1" applyProtection="1">
      <alignment vertical="center"/>
    </xf>
    <xf numFmtId="0" fontId="35" fillId="27" borderId="18" xfId="0" applyFont="1" applyFill="1" applyBorder="1" applyProtection="1">
      <alignment vertical="center"/>
    </xf>
    <xf numFmtId="0" fontId="35" fillId="27" borderId="14" xfId="0" applyFont="1" applyFill="1" applyBorder="1" applyProtection="1">
      <alignment vertical="center"/>
    </xf>
    <xf numFmtId="38" fontId="24" fillId="25" borderId="0" xfId="0" applyNumberFormat="1" applyFont="1" applyFill="1">
      <alignment vertical="center"/>
    </xf>
    <xf numFmtId="0" fontId="34" fillId="27" borderId="19" xfId="0" applyFont="1" applyFill="1" applyBorder="1" applyProtection="1">
      <alignment vertical="center"/>
    </xf>
    <xf numFmtId="0" fontId="34" fillId="27" borderId="20" xfId="0" applyFont="1" applyFill="1" applyBorder="1" applyProtection="1">
      <alignment vertical="center"/>
    </xf>
    <xf numFmtId="0" fontId="34" fillId="27" borderId="12" xfId="0" applyFont="1" applyFill="1" applyBorder="1" applyProtection="1">
      <alignment vertical="center"/>
    </xf>
    <xf numFmtId="0" fontId="34" fillId="27" borderId="15" xfId="0" applyFont="1" applyFill="1" applyBorder="1" applyProtection="1">
      <alignment vertical="center"/>
    </xf>
    <xf numFmtId="0" fontId="35" fillId="27" borderId="16" xfId="0" applyFont="1" applyFill="1" applyBorder="1" applyProtection="1">
      <alignment vertical="center"/>
    </xf>
    <xf numFmtId="0" fontId="26" fillId="25" borderId="0" xfId="0" applyFont="1" applyFill="1" applyBorder="1" applyAlignment="1">
      <alignment vertical="center"/>
    </xf>
    <xf numFmtId="0" fontId="26" fillId="25" borderId="0" xfId="0" applyFont="1" applyFill="1" applyBorder="1" applyAlignment="1">
      <alignment horizontal="right" vertical="center"/>
    </xf>
    <xf numFmtId="0" fontId="28" fillId="25" borderId="0" xfId="0" applyFont="1" applyFill="1" applyBorder="1">
      <alignment vertical="center"/>
    </xf>
    <xf numFmtId="0" fontId="28" fillId="25" borderId="0" xfId="0" applyFont="1" applyFill="1">
      <alignment vertical="center"/>
    </xf>
    <xf numFmtId="0" fontId="26" fillId="25" borderId="0" xfId="0" applyFont="1" applyFill="1" applyBorder="1" applyAlignment="1">
      <alignment vertical="center" wrapText="1"/>
    </xf>
    <xf numFmtId="0" fontId="24" fillId="25" borderId="0" xfId="0" applyFont="1" applyFill="1" applyAlignment="1">
      <alignment vertical="center" wrapText="1"/>
    </xf>
    <xf numFmtId="0" fontId="28" fillId="25" borderId="0" xfId="0" applyFont="1" applyFill="1" applyBorder="1" applyAlignment="1">
      <alignment vertical="center"/>
    </xf>
    <xf numFmtId="0" fontId="24" fillId="25" borderId="0" xfId="0" applyFont="1" applyFill="1" applyAlignment="1"/>
    <xf numFmtId="0" fontId="24" fillId="25" borderId="0" xfId="0" applyFont="1" applyFill="1" applyAlignment="1">
      <alignment vertical="center"/>
    </xf>
    <xf numFmtId="49" fontId="24" fillId="25" borderId="0" xfId="0" applyNumberFormat="1" applyFont="1" applyFill="1" applyAlignment="1">
      <alignment vertical="center"/>
    </xf>
    <xf numFmtId="0" fontId="27" fillId="25" borderId="0" xfId="46" applyFont="1" applyFill="1"/>
    <xf numFmtId="0" fontId="24" fillId="25" borderId="0" xfId="46" applyFont="1" applyFill="1" applyAlignment="1">
      <alignment shrinkToFit="1"/>
    </xf>
    <xf numFmtId="0" fontId="24" fillId="25" borderId="0" xfId="46" applyFont="1" applyFill="1"/>
    <xf numFmtId="0" fontId="29" fillId="25" borderId="0" xfId="46" applyNumberFormat="1" applyFont="1" applyFill="1" applyAlignment="1">
      <alignment vertical="center"/>
    </xf>
    <xf numFmtId="0" fontId="27" fillId="25" borderId="0" xfId="46" applyNumberFormat="1" applyFont="1" applyFill="1" applyAlignment="1">
      <alignment vertical="center" shrinkToFit="1"/>
    </xf>
    <xf numFmtId="0" fontId="27" fillId="25" borderId="0" xfId="46" applyNumberFormat="1" applyFont="1" applyFill="1" applyAlignment="1">
      <alignment vertical="center"/>
    </xf>
    <xf numFmtId="0" fontId="36" fillId="27" borderId="21" xfId="46" applyNumberFormat="1" applyFont="1" applyFill="1" applyBorder="1" applyAlignment="1">
      <alignment horizontal="center" vertical="center"/>
    </xf>
    <xf numFmtId="0" fontId="36" fillId="27" borderId="22" xfId="46" applyNumberFormat="1" applyFont="1" applyFill="1" applyBorder="1" applyAlignment="1">
      <alignment horizontal="center" vertical="center"/>
    </xf>
    <xf numFmtId="3" fontId="26" fillId="25" borderId="23" xfId="46" applyNumberFormat="1" applyFont="1" applyFill="1" applyBorder="1" applyAlignment="1">
      <alignment vertical="center"/>
    </xf>
    <xf numFmtId="3" fontId="26" fillId="25" borderId="13" xfId="46" applyNumberFormat="1" applyFont="1" applyFill="1" applyBorder="1" applyAlignment="1">
      <alignment vertical="center"/>
    </xf>
    <xf numFmtId="3" fontId="26" fillId="25" borderId="24" xfId="46" applyNumberFormat="1" applyFont="1" applyFill="1" applyBorder="1" applyAlignment="1">
      <alignment vertical="center"/>
    </xf>
    <xf numFmtId="3" fontId="24" fillId="25" borderId="0" xfId="46" applyNumberFormat="1" applyFont="1" applyFill="1"/>
    <xf numFmtId="0" fontId="24" fillId="28" borderId="25" xfId="0" applyFont="1" applyFill="1" applyBorder="1">
      <alignment vertical="center"/>
    </xf>
    <xf numFmtId="0" fontId="24" fillId="28" borderId="26" xfId="0" applyFont="1" applyFill="1" applyBorder="1">
      <alignment vertical="center"/>
    </xf>
    <xf numFmtId="0" fontId="24" fillId="28" borderId="27" xfId="0" applyFont="1" applyFill="1" applyBorder="1">
      <alignment vertical="center"/>
    </xf>
    <xf numFmtId="0" fontId="24" fillId="28" borderId="28" xfId="0" applyFont="1" applyFill="1" applyBorder="1">
      <alignment vertical="center"/>
    </xf>
    <xf numFmtId="0" fontId="24" fillId="28" borderId="0" xfId="0" applyFont="1" applyFill="1" applyBorder="1">
      <alignment vertical="center"/>
    </xf>
    <xf numFmtId="0" fontId="24" fillId="28" borderId="29" xfId="0" applyFont="1" applyFill="1" applyBorder="1">
      <alignment vertical="center"/>
    </xf>
    <xf numFmtId="0" fontId="24" fillId="28" borderId="0" xfId="0" applyFont="1" applyFill="1">
      <alignment vertical="center"/>
    </xf>
    <xf numFmtId="0" fontId="24" fillId="28" borderId="0" xfId="0" applyFont="1" applyFill="1" applyBorder="1" applyAlignment="1">
      <alignment horizontal="center" vertical="center" wrapText="1"/>
    </xf>
    <xf numFmtId="0" fontId="26" fillId="28" borderId="0" xfId="0" applyFont="1" applyFill="1" applyBorder="1" applyAlignment="1">
      <alignment horizontal="center" vertical="center" wrapText="1"/>
    </xf>
    <xf numFmtId="0" fontId="26" fillId="28" borderId="0" xfId="0" applyFont="1" applyFill="1" applyBorder="1" applyAlignment="1">
      <alignment horizontal="center" vertical="center"/>
    </xf>
    <xf numFmtId="184" fontId="26" fillId="28" borderId="0" xfId="0" applyNumberFormat="1" applyFont="1" applyFill="1" applyBorder="1" applyAlignment="1">
      <alignment horizontal="center" vertical="center"/>
    </xf>
    <xf numFmtId="0" fontId="24" fillId="28" borderId="30" xfId="0" applyFont="1" applyFill="1" applyBorder="1">
      <alignment vertical="center"/>
    </xf>
    <xf numFmtId="0" fontId="24" fillId="28" borderId="31" xfId="0" applyFont="1" applyFill="1" applyBorder="1">
      <alignment vertical="center"/>
    </xf>
    <xf numFmtId="0" fontId="24" fillId="28" borderId="32" xfId="0" applyFont="1" applyFill="1" applyBorder="1">
      <alignment vertical="center"/>
    </xf>
    <xf numFmtId="0" fontId="24" fillId="26" borderId="25" xfId="0" applyFont="1" applyFill="1" applyBorder="1">
      <alignment vertical="center"/>
    </xf>
    <xf numFmtId="0" fontId="24" fillId="26" borderId="26" xfId="0" applyFont="1" applyFill="1" applyBorder="1">
      <alignment vertical="center"/>
    </xf>
    <xf numFmtId="0" fontId="24" fillId="26" borderId="27" xfId="0" applyFont="1" applyFill="1" applyBorder="1">
      <alignment vertical="center"/>
    </xf>
    <xf numFmtId="0" fontId="24" fillId="26" borderId="28" xfId="0" applyFont="1" applyFill="1" applyBorder="1">
      <alignment vertical="center"/>
    </xf>
    <xf numFmtId="0" fontId="24" fillId="26" borderId="0" xfId="0" applyFont="1" applyFill="1" applyBorder="1">
      <alignment vertical="center"/>
    </xf>
    <xf numFmtId="0" fontId="24" fillId="26" borderId="29" xfId="0" applyFont="1" applyFill="1" applyBorder="1">
      <alignment vertical="center"/>
    </xf>
    <xf numFmtId="176" fontId="26" fillId="26" borderId="0" xfId="0" applyNumberFormat="1" applyFont="1" applyFill="1" applyBorder="1" applyAlignment="1">
      <alignment horizontal="center" vertical="center"/>
    </xf>
    <xf numFmtId="176" fontId="26" fillId="26" borderId="0" xfId="0" applyNumberFormat="1" applyFont="1" applyFill="1" applyBorder="1" applyAlignment="1">
      <alignment horizontal="left" vertical="center"/>
    </xf>
    <xf numFmtId="0" fontId="24" fillId="29" borderId="28" xfId="0" applyFont="1" applyFill="1" applyBorder="1">
      <alignment vertical="center"/>
    </xf>
    <xf numFmtId="0" fontId="24" fillId="29" borderId="0" xfId="0" applyFont="1" applyFill="1" applyBorder="1">
      <alignment vertical="center"/>
    </xf>
    <xf numFmtId="0" fontId="24" fillId="30" borderId="25" xfId="0" applyFont="1" applyFill="1" applyBorder="1">
      <alignment vertical="center"/>
    </xf>
    <xf numFmtId="0" fontId="24" fillId="30" borderId="26" xfId="0" applyFont="1" applyFill="1" applyBorder="1">
      <alignment vertical="center"/>
    </xf>
    <xf numFmtId="0" fontId="24" fillId="30" borderId="27" xfId="0" applyFont="1" applyFill="1" applyBorder="1">
      <alignment vertical="center"/>
    </xf>
    <xf numFmtId="0" fontId="24" fillId="30" borderId="28" xfId="0" applyFont="1" applyFill="1" applyBorder="1">
      <alignment vertical="center"/>
    </xf>
    <xf numFmtId="0" fontId="24" fillId="30" borderId="0" xfId="0" applyFont="1" applyFill="1" applyBorder="1">
      <alignment vertical="center"/>
    </xf>
    <xf numFmtId="0" fontId="24" fillId="30" borderId="29" xfId="0" applyFont="1" applyFill="1" applyBorder="1">
      <alignment vertical="center"/>
    </xf>
    <xf numFmtId="38" fontId="26" fillId="25" borderId="33" xfId="0" applyNumberFormat="1" applyFont="1" applyFill="1" applyBorder="1" applyAlignment="1">
      <alignment horizontal="center" vertical="center"/>
    </xf>
    <xf numFmtId="176" fontId="26" fillId="30" borderId="0" xfId="0" applyNumberFormat="1" applyFont="1" applyFill="1" applyBorder="1" applyAlignment="1">
      <alignment horizontal="left" vertical="center"/>
    </xf>
    <xf numFmtId="0" fontId="24" fillId="30" borderId="30" xfId="0" applyFont="1" applyFill="1" applyBorder="1">
      <alignment vertical="center"/>
    </xf>
    <xf numFmtId="0" fontId="24" fillId="30" borderId="31" xfId="0" applyFont="1" applyFill="1" applyBorder="1">
      <alignment vertical="center"/>
    </xf>
    <xf numFmtId="0" fontId="24" fillId="30" borderId="32" xfId="0" applyFont="1" applyFill="1" applyBorder="1">
      <alignment vertical="center"/>
    </xf>
    <xf numFmtId="0" fontId="24" fillId="27" borderId="25" xfId="0" applyFont="1" applyFill="1" applyBorder="1">
      <alignment vertical="center"/>
    </xf>
    <xf numFmtId="0" fontId="24" fillId="27" borderId="26" xfId="0" applyFont="1" applyFill="1" applyBorder="1">
      <alignment vertical="center"/>
    </xf>
    <xf numFmtId="0" fontId="24" fillId="27" borderId="27" xfId="0" applyFont="1" applyFill="1" applyBorder="1">
      <alignment vertical="center"/>
    </xf>
    <xf numFmtId="0" fontId="24" fillId="27" borderId="28" xfId="0" applyFont="1" applyFill="1" applyBorder="1">
      <alignment vertical="center"/>
    </xf>
    <xf numFmtId="0" fontId="24" fillId="27" borderId="0" xfId="0" applyFont="1" applyFill="1" applyBorder="1">
      <alignment vertical="center"/>
    </xf>
    <xf numFmtId="0" fontId="24" fillId="27" borderId="29" xfId="0" applyFont="1" applyFill="1" applyBorder="1">
      <alignment vertical="center"/>
    </xf>
    <xf numFmtId="176" fontId="26" fillId="27" borderId="0" xfId="0" applyNumberFormat="1" applyFont="1" applyFill="1" applyBorder="1" applyAlignment="1">
      <alignment horizontal="left" vertical="center"/>
    </xf>
    <xf numFmtId="0" fontId="24" fillId="29" borderId="14" xfId="0" applyFont="1" applyFill="1" applyBorder="1">
      <alignment vertical="center"/>
    </xf>
    <xf numFmtId="0" fontId="24" fillId="27" borderId="30" xfId="0" applyFont="1" applyFill="1" applyBorder="1">
      <alignment vertical="center"/>
    </xf>
    <xf numFmtId="0" fontId="24" fillId="27" borderId="31" xfId="0" applyFont="1" applyFill="1" applyBorder="1">
      <alignment vertical="center"/>
    </xf>
    <xf numFmtId="0" fontId="24" fillId="27" borderId="32" xfId="0" applyFont="1" applyFill="1" applyBorder="1">
      <alignment vertical="center"/>
    </xf>
    <xf numFmtId="0" fontId="27" fillId="25" borderId="0" xfId="44" applyFont="1" applyFill="1"/>
    <xf numFmtId="0" fontId="24" fillId="25" borderId="0" xfId="44" applyFont="1" applyFill="1"/>
    <xf numFmtId="0" fontId="26" fillId="25" borderId="0" xfId="44" applyFont="1" applyFill="1" applyBorder="1" applyAlignment="1" applyProtection="1">
      <alignment horizontal="right" vertical="center"/>
    </xf>
    <xf numFmtId="38" fontId="26" fillId="25" borderId="34" xfId="33" applyFont="1" applyFill="1" applyBorder="1" applyAlignment="1">
      <alignment vertical="center"/>
    </xf>
    <xf numFmtId="38" fontId="26" fillId="25" borderId="35" xfId="33" applyFont="1" applyFill="1" applyBorder="1" applyAlignment="1">
      <alignment vertical="center"/>
    </xf>
    <xf numFmtId="38" fontId="26" fillId="25" borderId="36" xfId="33" applyFont="1" applyFill="1" applyBorder="1" applyAlignment="1">
      <alignment vertical="center"/>
    </xf>
    <xf numFmtId="38" fontId="26" fillId="25" borderId="37" xfId="33" applyFont="1" applyFill="1" applyBorder="1" applyAlignment="1">
      <alignment vertical="center"/>
    </xf>
    <xf numFmtId="182" fontId="24" fillId="25" borderId="0" xfId="44" applyNumberFormat="1" applyFont="1" applyFill="1"/>
    <xf numFmtId="38" fontId="26" fillId="25" borderId="33" xfId="0" applyNumberFormat="1" applyFont="1" applyFill="1" applyBorder="1" applyAlignment="1">
      <alignment vertical="center" shrinkToFit="1"/>
    </xf>
    <xf numFmtId="38" fontId="26" fillId="25" borderId="38" xfId="0" applyNumberFormat="1" applyFont="1" applyFill="1" applyBorder="1" applyAlignment="1">
      <alignment vertical="center" shrinkToFit="1"/>
    </xf>
    <xf numFmtId="38" fontId="26" fillId="25" borderId="39" xfId="0" applyNumberFormat="1" applyFont="1" applyFill="1" applyBorder="1" applyAlignment="1">
      <alignment vertical="center" shrinkToFit="1"/>
    </xf>
    <xf numFmtId="38" fontId="26" fillId="25" borderId="22" xfId="0" applyNumberFormat="1" applyFont="1" applyFill="1" applyBorder="1" applyAlignment="1">
      <alignment vertical="center" shrinkToFit="1"/>
    </xf>
    <xf numFmtId="38" fontId="26" fillId="25" borderId="40" xfId="0" applyNumberFormat="1" applyFont="1" applyFill="1" applyBorder="1" applyAlignment="1">
      <alignment vertical="center" shrinkToFit="1"/>
    </xf>
    <xf numFmtId="38" fontId="26" fillId="25" borderId="13" xfId="0" applyNumberFormat="1" applyFont="1" applyFill="1" applyBorder="1" applyAlignment="1">
      <alignment vertical="center" shrinkToFit="1"/>
    </xf>
    <xf numFmtId="0" fontId="26" fillId="25" borderId="0" xfId="0" applyFont="1" applyFill="1" applyBorder="1">
      <alignment vertical="center"/>
    </xf>
    <xf numFmtId="0" fontId="26" fillId="25" borderId="0" xfId="49" applyFont="1" applyFill="1" applyBorder="1" applyAlignment="1">
      <alignment vertical="center"/>
    </xf>
    <xf numFmtId="38" fontId="26" fillId="25" borderId="0" xfId="0" applyNumberFormat="1" applyFont="1" applyFill="1" applyBorder="1">
      <alignment vertical="center"/>
    </xf>
    <xf numFmtId="0" fontId="24" fillId="25" borderId="41" xfId="0" applyFont="1" applyFill="1" applyBorder="1">
      <alignment vertical="center"/>
    </xf>
    <xf numFmtId="0" fontId="34" fillId="27" borderId="41" xfId="0" applyFont="1" applyFill="1" applyBorder="1" applyAlignment="1">
      <alignment horizontal="center" vertical="center"/>
    </xf>
    <xf numFmtId="0" fontId="34" fillId="27" borderId="18" xfId="0" applyFont="1" applyFill="1" applyBorder="1" applyAlignment="1">
      <alignment horizontal="center" vertical="center"/>
    </xf>
    <xf numFmtId="0" fontId="24" fillId="25" borderId="42" xfId="0" applyFont="1" applyFill="1" applyBorder="1">
      <alignment vertical="center"/>
    </xf>
    <xf numFmtId="0" fontId="34" fillId="27" borderId="42" xfId="0" applyFont="1" applyFill="1" applyBorder="1" applyAlignment="1">
      <alignment horizontal="center" vertical="center"/>
    </xf>
    <xf numFmtId="0" fontId="34" fillId="27" borderId="16" xfId="0" applyFont="1" applyFill="1" applyBorder="1" applyAlignment="1">
      <alignment horizontal="center" vertical="center"/>
    </xf>
    <xf numFmtId="0" fontId="34" fillId="27" borderId="43" xfId="0" applyFont="1" applyFill="1" applyBorder="1" applyAlignment="1">
      <alignment horizontal="center" vertical="center"/>
    </xf>
    <xf numFmtId="0" fontId="34" fillId="27" borderId="41" xfId="0" applyFont="1" applyFill="1" applyBorder="1" applyAlignment="1">
      <alignment horizontal="distributed" vertical="center" justifyLastLine="1"/>
    </xf>
    <xf numFmtId="0" fontId="25" fillId="25" borderId="0" xfId="0" applyFont="1" applyFill="1" applyBorder="1">
      <alignment vertical="center"/>
    </xf>
    <xf numFmtId="0" fontId="34" fillId="27" borderId="13" xfId="0" applyFont="1" applyFill="1" applyBorder="1" applyAlignment="1">
      <alignment horizontal="center" vertical="center"/>
    </xf>
    <xf numFmtId="0" fontId="24" fillId="25" borderId="0" xfId="0" applyFont="1" applyFill="1" applyAlignment="1">
      <alignment horizontal="right" vertical="center"/>
    </xf>
    <xf numFmtId="0" fontId="30" fillId="25" borderId="0" xfId="0" applyFont="1" applyFill="1">
      <alignment vertical="center"/>
    </xf>
    <xf numFmtId="0" fontId="30" fillId="25" borderId="0" xfId="0" applyFont="1" applyFill="1" applyBorder="1">
      <alignment vertical="center"/>
    </xf>
    <xf numFmtId="0" fontId="24" fillId="25" borderId="19" xfId="0" applyFont="1" applyFill="1" applyBorder="1">
      <alignment vertical="center"/>
    </xf>
    <xf numFmtId="0" fontId="24" fillId="25" borderId="20" xfId="0" applyFont="1" applyFill="1" applyBorder="1">
      <alignment vertical="center"/>
    </xf>
    <xf numFmtId="177" fontId="26" fillId="25" borderId="22" xfId="33" applyNumberFormat="1" applyFont="1" applyFill="1" applyBorder="1">
      <alignment vertical="center"/>
    </xf>
    <xf numFmtId="0" fontId="24" fillId="25" borderId="17" xfId="0" applyFont="1" applyFill="1" applyBorder="1">
      <alignment vertical="center"/>
    </xf>
    <xf numFmtId="0" fontId="24" fillId="25" borderId="44" xfId="0" applyFont="1" applyFill="1" applyBorder="1">
      <alignment vertical="center"/>
    </xf>
    <xf numFmtId="177" fontId="26" fillId="25" borderId="18" xfId="33" applyNumberFormat="1" applyFont="1" applyFill="1" applyBorder="1">
      <alignment vertical="center"/>
    </xf>
    <xf numFmtId="0" fontId="24" fillId="25" borderId="45" xfId="0" applyFont="1" applyFill="1" applyBorder="1">
      <alignment vertical="center"/>
    </xf>
    <xf numFmtId="177" fontId="26" fillId="25" borderId="46" xfId="33" applyNumberFormat="1" applyFont="1" applyFill="1" applyBorder="1">
      <alignment vertical="center"/>
    </xf>
    <xf numFmtId="0" fontId="24" fillId="25" borderId="12" xfId="0" applyFont="1" applyFill="1" applyBorder="1">
      <alignment vertical="center"/>
    </xf>
    <xf numFmtId="178" fontId="24" fillId="25" borderId="0" xfId="0" applyNumberFormat="1" applyFont="1" applyFill="1">
      <alignment vertical="center"/>
    </xf>
    <xf numFmtId="38" fontId="26" fillId="25" borderId="0" xfId="33" applyFont="1" applyFill="1" applyBorder="1">
      <alignment vertical="center"/>
    </xf>
    <xf numFmtId="177" fontId="26" fillId="25" borderId="0" xfId="33" applyNumberFormat="1" applyFont="1" applyFill="1" applyBorder="1">
      <alignment vertical="center"/>
    </xf>
    <xf numFmtId="0" fontId="31" fillId="25" borderId="0" xfId="0" applyFont="1" applyFill="1">
      <alignment vertical="center"/>
    </xf>
    <xf numFmtId="38" fontId="26" fillId="25" borderId="46" xfId="33" applyFont="1" applyFill="1" applyBorder="1">
      <alignment vertical="center"/>
    </xf>
    <xf numFmtId="38" fontId="26" fillId="25" borderId="47" xfId="33" applyFont="1" applyFill="1" applyBorder="1">
      <alignment vertical="center"/>
    </xf>
    <xf numFmtId="0" fontId="24" fillId="25" borderId="40" xfId="0" applyFont="1" applyFill="1" applyBorder="1">
      <alignment vertical="center"/>
    </xf>
    <xf numFmtId="0" fontId="24" fillId="25" borderId="21" xfId="0" applyFont="1" applyFill="1" applyBorder="1">
      <alignment vertical="center"/>
    </xf>
    <xf numFmtId="181" fontId="26" fillId="25" borderId="22" xfId="0" applyNumberFormat="1" applyFont="1" applyFill="1" applyBorder="1">
      <alignment vertical="center"/>
    </xf>
    <xf numFmtId="0" fontId="24" fillId="25" borderId="48" xfId="0" applyFont="1" applyFill="1" applyBorder="1">
      <alignment vertical="center"/>
    </xf>
    <xf numFmtId="181" fontId="26" fillId="25" borderId="14" xfId="0" applyNumberFormat="1" applyFont="1" applyFill="1" applyBorder="1">
      <alignment vertical="center"/>
    </xf>
    <xf numFmtId="0" fontId="24" fillId="25" borderId="49" xfId="0" applyFont="1" applyFill="1" applyBorder="1">
      <alignment vertical="center"/>
    </xf>
    <xf numFmtId="181" fontId="26" fillId="25" borderId="46" xfId="0" applyNumberFormat="1" applyFont="1" applyFill="1" applyBorder="1">
      <alignment vertical="center"/>
    </xf>
    <xf numFmtId="0" fontId="24" fillId="25" borderId="15" xfId="0" applyFont="1" applyFill="1" applyBorder="1">
      <alignment vertical="center"/>
    </xf>
    <xf numFmtId="181" fontId="26" fillId="25" borderId="47" xfId="0" applyNumberFormat="1" applyFont="1" applyFill="1" applyBorder="1">
      <alignment vertical="center"/>
    </xf>
    <xf numFmtId="0" fontId="24" fillId="25" borderId="50" xfId="0" applyFont="1" applyFill="1" applyBorder="1">
      <alignment vertical="center"/>
    </xf>
    <xf numFmtId="181" fontId="26" fillId="25" borderId="51" xfId="0" applyNumberFormat="1" applyFont="1" applyFill="1" applyBorder="1">
      <alignment vertical="center"/>
    </xf>
    <xf numFmtId="181" fontId="26" fillId="25" borderId="16" xfId="0" applyNumberFormat="1" applyFont="1" applyFill="1" applyBorder="1">
      <alignment vertical="center"/>
    </xf>
    <xf numFmtId="0" fontId="25" fillId="25" borderId="0" xfId="0" applyFont="1" applyFill="1">
      <alignment vertical="center"/>
    </xf>
    <xf numFmtId="0" fontId="24" fillId="25" borderId="13" xfId="0" applyFont="1" applyFill="1" applyBorder="1" applyAlignment="1">
      <alignment vertical="center"/>
    </xf>
    <xf numFmtId="0" fontId="34" fillId="27" borderId="41" xfId="0" applyFont="1" applyFill="1" applyBorder="1" applyAlignment="1">
      <alignment horizontal="center" vertical="center" wrapText="1"/>
    </xf>
    <xf numFmtId="0" fontId="24" fillId="29" borderId="12" xfId="0" applyFont="1" applyFill="1" applyBorder="1">
      <alignment vertical="center"/>
    </xf>
    <xf numFmtId="0" fontId="24" fillId="29" borderId="40" xfId="0" applyFont="1" applyFill="1" applyBorder="1">
      <alignment vertical="center"/>
    </xf>
    <xf numFmtId="0" fontId="24" fillId="26" borderId="42" xfId="0" applyFont="1" applyFill="1" applyBorder="1" applyAlignment="1">
      <alignment horizontal="distributed" vertical="center" justifyLastLine="1"/>
    </xf>
    <xf numFmtId="0" fontId="24" fillId="25" borderId="0" xfId="0" applyFont="1" applyFill="1" applyBorder="1" applyAlignment="1">
      <alignment horizontal="center" vertical="center" wrapText="1"/>
    </xf>
    <xf numFmtId="0" fontId="24" fillId="29" borderId="17" xfId="0" applyFont="1" applyFill="1" applyBorder="1">
      <alignment vertical="center"/>
    </xf>
    <xf numFmtId="0" fontId="34" fillId="27" borderId="42" xfId="0" applyFont="1" applyFill="1" applyBorder="1" applyAlignment="1">
      <alignment horizontal="center" vertical="center" wrapText="1"/>
    </xf>
    <xf numFmtId="0" fontId="34" fillId="27" borderId="12" xfId="0" applyFont="1" applyFill="1" applyBorder="1" applyAlignment="1">
      <alignment horizontal="center" vertical="center" wrapText="1"/>
    </xf>
    <xf numFmtId="0" fontId="34" fillId="27" borderId="13" xfId="0" applyFont="1" applyFill="1" applyBorder="1" applyAlignment="1">
      <alignment horizontal="center" vertical="center" wrapText="1"/>
    </xf>
    <xf numFmtId="0" fontId="34" fillId="27" borderId="22" xfId="0" applyFont="1" applyFill="1" applyBorder="1" applyAlignment="1">
      <alignment horizontal="center" vertical="center" wrapText="1"/>
    </xf>
    <xf numFmtId="0" fontId="24" fillId="29" borderId="19" xfId="0" applyFont="1" applyFill="1" applyBorder="1">
      <alignment vertical="center"/>
    </xf>
    <xf numFmtId="0" fontId="24" fillId="29" borderId="13" xfId="0" applyFont="1" applyFill="1" applyBorder="1" applyAlignment="1">
      <alignment vertical="center"/>
    </xf>
    <xf numFmtId="0" fontId="24" fillId="29" borderId="41" xfId="0" applyFont="1" applyFill="1" applyBorder="1" applyAlignment="1">
      <alignment horizontal="center" vertical="center" wrapText="1"/>
    </xf>
    <xf numFmtId="0" fontId="36" fillId="27" borderId="41" xfId="0" applyFont="1" applyFill="1" applyBorder="1" applyAlignment="1" applyProtection="1">
      <alignment horizontal="distributed" vertical="center" justifyLastLine="1"/>
    </xf>
    <xf numFmtId="0" fontId="36" fillId="27" borderId="18" xfId="0" applyFont="1" applyFill="1" applyBorder="1" applyAlignment="1" applyProtection="1">
      <alignment horizontal="distributed" vertical="center" justifyLastLine="1"/>
    </xf>
    <xf numFmtId="49" fontId="26" fillId="25" borderId="43" xfId="0" applyNumberFormat="1" applyFont="1" applyFill="1" applyBorder="1" applyAlignment="1" applyProtection="1">
      <alignment horizontal="center" vertical="center"/>
    </xf>
    <xf numFmtId="0" fontId="26" fillId="25" borderId="0" xfId="0" applyFont="1" applyFill="1" applyBorder="1" applyAlignment="1" applyProtection="1">
      <alignment vertical="center"/>
    </xf>
    <xf numFmtId="177" fontId="26" fillId="25" borderId="14" xfId="33" applyNumberFormat="1" applyFont="1" applyFill="1" applyBorder="1" applyAlignment="1" applyProtection="1">
      <alignment vertical="center"/>
    </xf>
    <xf numFmtId="177" fontId="26" fillId="25" borderId="14" xfId="0" applyNumberFormat="1" applyFont="1" applyFill="1" applyBorder="1" applyAlignment="1" applyProtection="1">
      <alignment vertical="center"/>
    </xf>
    <xf numFmtId="0" fontId="26" fillId="25" borderId="17" xfId="0" applyFont="1" applyFill="1" applyBorder="1" applyAlignment="1" applyProtection="1">
      <alignment vertical="center"/>
    </xf>
    <xf numFmtId="49" fontId="26" fillId="25" borderId="43" xfId="0" quotePrefix="1" applyNumberFormat="1" applyFont="1" applyFill="1" applyBorder="1" applyAlignment="1" applyProtection="1">
      <alignment horizontal="center" vertical="center"/>
    </xf>
    <xf numFmtId="177" fontId="26" fillId="25" borderId="43" xfId="0" applyNumberFormat="1" applyFont="1" applyFill="1" applyBorder="1" applyAlignment="1" applyProtection="1">
      <alignment vertical="center"/>
    </xf>
    <xf numFmtId="38" fontId="26" fillId="25" borderId="0" xfId="0" applyNumberFormat="1" applyFont="1" applyFill="1">
      <alignment vertical="center"/>
    </xf>
    <xf numFmtId="177" fontId="26" fillId="25" borderId="42" xfId="33" applyNumberFormat="1" applyFont="1" applyFill="1" applyBorder="1">
      <alignment vertical="center"/>
    </xf>
    <xf numFmtId="177" fontId="26" fillId="25" borderId="42" xfId="33" applyNumberFormat="1" applyFont="1" applyFill="1" applyBorder="1" applyAlignment="1">
      <alignment vertical="center"/>
    </xf>
    <xf numFmtId="0" fontId="32" fillId="25" borderId="0" xfId="48" applyNumberFormat="1" applyFont="1" applyFill="1" applyAlignment="1">
      <alignment vertical="center"/>
    </xf>
    <xf numFmtId="0" fontId="26" fillId="25" borderId="0" xfId="49" applyFont="1" applyFill="1"/>
    <xf numFmtId="0" fontId="26" fillId="25" borderId="0" xfId="48" applyFont="1" applyFill="1"/>
    <xf numFmtId="0" fontId="27" fillId="25" borderId="0" xfId="48" applyNumberFormat="1" applyFont="1" applyFill="1" applyAlignment="1">
      <alignment vertical="center"/>
    </xf>
    <xf numFmtId="0" fontId="26" fillId="25" borderId="0" xfId="48" applyNumberFormat="1" applyFont="1" applyFill="1" applyBorder="1" applyAlignment="1">
      <alignment horizontal="center" vertical="center"/>
    </xf>
    <xf numFmtId="0" fontId="24" fillId="25" borderId="0" xfId="47" applyFont="1" applyFill="1" applyBorder="1" applyAlignment="1">
      <alignment horizontal="center" vertical="center"/>
    </xf>
    <xf numFmtId="49" fontId="36" fillId="27" borderId="13" xfId="48" applyNumberFormat="1" applyFont="1" applyFill="1" applyBorder="1" applyAlignment="1">
      <alignment horizontal="center" vertical="center"/>
    </xf>
    <xf numFmtId="179" fontId="26" fillId="25" borderId="0" xfId="48" applyNumberFormat="1" applyFont="1" applyFill="1" applyAlignment="1">
      <alignment horizontal="center"/>
    </xf>
    <xf numFmtId="0" fontId="26" fillId="25" borderId="40" xfId="49" applyFont="1" applyFill="1" applyBorder="1" applyAlignment="1">
      <alignment vertical="center"/>
    </xf>
    <xf numFmtId="0" fontId="26" fillId="25" borderId="0" xfId="48" applyFont="1" applyFill="1" applyBorder="1"/>
    <xf numFmtId="179" fontId="32" fillId="25" borderId="0" xfId="48" applyNumberFormat="1" applyFont="1" applyFill="1" applyAlignment="1">
      <alignment horizontal="left" vertical="center"/>
    </xf>
    <xf numFmtId="0" fontId="26" fillId="25" borderId="0" xfId="49" applyFont="1" applyFill="1" applyAlignment="1">
      <alignment vertical="center"/>
    </xf>
    <xf numFmtId="0" fontId="26" fillId="25" borderId="0" xfId="48" applyFont="1" applyFill="1" applyAlignment="1">
      <alignment vertical="center"/>
    </xf>
    <xf numFmtId="179" fontId="26" fillId="25" borderId="0" xfId="48" applyNumberFormat="1" applyFont="1" applyFill="1" applyAlignment="1">
      <alignment horizontal="left" vertical="center"/>
    </xf>
    <xf numFmtId="181" fontId="26" fillId="25" borderId="19" xfId="48" applyNumberFormat="1" applyFont="1" applyFill="1" applyBorder="1" applyAlignment="1">
      <alignment vertical="center"/>
    </xf>
    <xf numFmtId="181" fontId="26" fillId="25" borderId="13" xfId="48" applyNumberFormat="1" applyFont="1" applyFill="1" applyBorder="1" applyAlignment="1">
      <alignment vertical="center"/>
    </xf>
    <xf numFmtId="0" fontId="26" fillId="25" borderId="16" xfId="48" applyFont="1" applyFill="1" applyBorder="1" applyAlignment="1">
      <alignment vertical="center"/>
    </xf>
    <xf numFmtId="0" fontId="24" fillId="25" borderId="0" xfId="0" applyFont="1" applyFill="1" applyProtection="1">
      <alignment vertical="center"/>
    </xf>
    <xf numFmtId="0" fontId="26" fillId="25" borderId="0" xfId="0" applyFont="1" applyFill="1" applyAlignment="1" applyProtection="1">
      <alignment horizontal="right" vertical="center"/>
    </xf>
    <xf numFmtId="0" fontId="34" fillId="27" borderId="52" xfId="0" applyFont="1" applyFill="1" applyBorder="1" applyAlignment="1" applyProtection="1">
      <alignment horizontal="distributed" vertical="center" justifyLastLine="1"/>
    </xf>
    <xf numFmtId="0" fontId="24" fillId="29" borderId="53" xfId="0" applyFont="1" applyFill="1" applyBorder="1" applyAlignment="1" applyProtection="1">
      <alignment horizontal="distributed" vertical="center" justifyLastLine="1"/>
    </xf>
    <xf numFmtId="0" fontId="24" fillId="29" borderId="54" xfId="0" applyFont="1" applyFill="1" applyBorder="1" applyAlignment="1" applyProtection="1">
      <alignment horizontal="distributed" vertical="center" justifyLastLine="1"/>
    </xf>
    <xf numFmtId="0" fontId="24" fillId="25" borderId="0" xfId="0" applyFont="1" applyFill="1" applyBorder="1" applyAlignment="1" applyProtection="1">
      <alignment horizontal="distributed" vertical="center" justifyLastLine="1"/>
    </xf>
    <xf numFmtId="0" fontId="24" fillId="25" borderId="0" xfId="0" applyFont="1" applyFill="1" applyBorder="1" applyProtection="1">
      <alignment vertical="center"/>
    </xf>
    <xf numFmtId="0" fontId="34" fillId="27" borderId="19" xfId="0" applyFont="1" applyFill="1" applyBorder="1" applyAlignment="1" applyProtection="1">
      <alignment horizontal="distributed" vertical="center" justifyLastLine="1"/>
    </xf>
    <xf numFmtId="0" fontId="24" fillId="29" borderId="41" xfId="0" applyFont="1" applyFill="1" applyBorder="1" applyAlignment="1" applyProtection="1">
      <alignment horizontal="distributed" vertical="center" justifyLastLine="1"/>
    </xf>
    <xf numFmtId="0" fontId="24" fillId="29" borderId="18" xfId="0" applyFont="1" applyFill="1" applyBorder="1" applyAlignment="1" applyProtection="1">
      <alignment horizontal="distributed" vertical="center" justifyLastLine="1"/>
    </xf>
    <xf numFmtId="0" fontId="24" fillId="25" borderId="52" xfId="0" applyFont="1" applyFill="1" applyBorder="1" applyProtection="1">
      <alignment vertical="center"/>
    </xf>
    <xf numFmtId="38" fontId="26" fillId="25" borderId="55" xfId="0" applyNumberFormat="1" applyFont="1" applyFill="1" applyBorder="1" applyProtection="1">
      <alignment vertical="center"/>
    </xf>
    <xf numFmtId="0" fontId="24" fillId="26" borderId="12" xfId="0" applyFont="1" applyFill="1" applyBorder="1" applyAlignment="1" applyProtection="1">
      <alignment horizontal="distributed" vertical="center" justifyLastLine="1"/>
    </xf>
    <xf numFmtId="38" fontId="26" fillId="25" borderId="42" xfId="0" applyNumberFormat="1" applyFont="1" applyFill="1" applyBorder="1" applyProtection="1">
      <alignment vertical="center"/>
    </xf>
    <xf numFmtId="0" fontId="34" fillId="27" borderId="40" xfId="0" applyFont="1" applyFill="1" applyBorder="1" applyAlignment="1" applyProtection="1">
      <alignment horizontal="distributed" vertical="center" justifyLastLine="1"/>
    </xf>
    <xf numFmtId="177" fontId="26" fillId="25" borderId="13" xfId="33" applyNumberFormat="1" applyFont="1" applyFill="1" applyBorder="1" applyProtection="1">
      <alignment vertical="center"/>
    </xf>
    <xf numFmtId="0" fontId="24" fillId="25" borderId="13" xfId="0" applyFont="1" applyFill="1" applyBorder="1" applyAlignment="1" applyProtection="1">
      <alignment vertical="center"/>
    </xf>
    <xf numFmtId="0" fontId="24" fillId="25" borderId="13" xfId="0" applyFont="1" applyFill="1" applyBorder="1" applyProtection="1">
      <alignment vertical="center"/>
    </xf>
    <xf numFmtId="0" fontId="26" fillId="25" borderId="13" xfId="0" applyFont="1" applyFill="1" applyBorder="1" applyProtection="1">
      <alignment vertical="center"/>
    </xf>
    <xf numFmtId="0" fontId="24" fillId="29" borderId="13" xfId="0" applyFont="1" applyFill="1" applyBorder="1" applyProtection="1">
      <alignment vertical="center"/>
    </xf>
    <xf numFmtId="38" fontId="26" fillId="28" borderId="56" xfId="33" applyFont="1" applyFill="1" applyBorder="1" applyProtection="1">
      <alignment vertical="center"/>
      <protection locked="0"/>
    </xf>
    <xf numFmtId="38" fontId="26" fillId="28" borderId="57" xfId="33" applyFont="1" applyFill="1" applyBorder="1" applyProtection="1">
      <alignment vertical="center"/>
      <protection locked="0"/>
    </xf>
    <xf numFmtId="38" fontId="26" fillId="28" borderId="58" xfId="33" applyFont="1" applyFill="1" applyBorder="1" applyProtection="1">
      <alignment vertical="center"/>
      <protection locked="0"/>
    </xf>
    <xf numFmtId="38" fontId="26" fillId="28" borderId="59" xfId="33" applyFont="1" applyFill="1" applyBorder="1" applyProtection="1">
      <alignment vertical="center"/>
      <protection locked="0"/>
    </xf>
    <xf numFmtId="38" fontId="26" fillId="28" borderId="60" xfId="33" applyFont="1" applyFill="1" applyBorder="1" applyProtection="1">
      <alignment vertical="center"/>
      <protection locked="0"/>
    </xf>
    <xf numFmtId="38" fontId="26" fillId="28" borderId="52" xfId="33" applyFont="1" applyFill="1" applyBorder="1" applyProtection="1">
      <alignment vertical="center"/>
      <protection locked="0"/>
    </xf>
    <xf numFmtId="38" fontId="26" fillId="28" borderId="61" xfId="33" applyFont="1" applyFill="1" applyBorder="1" applyProtection="1">
      <alignment vertical="center"/>
      <protection locked="0"/>
    </xf>
    <xf numFmtId="38" fontId="26" fillId="28" borderId="62" xfId="33" applyFont="1" applyFill="1" applyBorder="1" applyProtection="1">
      <alignment vertical="center"/>
      <protection locked="0"/>
    </xf>
    <xf numFmtId="177" fontId="26" fillId="28" borderId="56" xfId="33" applyNumberFormat="1" applyFont="1" applyFill="1" applyBorder="1" applyProtection="1">
      <alignment vertical="center"/>
      <protection locked="0"/>
    </xf>
    <xf numFmtId="0" fontId="34" fillId="27" borderId="42" xfId="0" applyFont="1" applyFill="1" applyBorder="1" applyProtection="1">
      <alignment vertical="center"/>
    </xf>
    <xf numFmtId="0" fontId="34" fillId="27" borderId="43" xfId="0" applyFont="1" applyFill="1" applyBorder="1" applyProtection="1">
      <alignment vertical="center"/>
    </xf>
    <xf numFmtId="0" fontId="36" fillId="27" borderId="20" xfId="46" applyNumberFormat="1" applyFont="1" applyFill="1" applyBorder="1" applyAlignment="1">
      <alignment horizontal="center" vertical="center"/>
    </xf>
    <xf numFmtId="0" fontId="36" fillId="27" borderId="19" xfId="46" applyNumberFormat="1" applyFont="1" applyFill="1" applyBorder="1" applyAlignment="1">
      <alignment horizontal="center" vertical="center"/>
    </xf>
    <xf numFmtId="179" fontId="26" fillId="25" borderId="13" xfId="48" applyNumberFormat="1" applyFont="1" applyFill="1" applyBorder="1" applyAlignment="1">
      <alignment horizontal="center" vertical="center"/>
    </xf>
    <xf numFmtId="183" fontId="26" fillId="25" borderId="13" xfId="48" applyNumberFormat="1" applyFont="1" applyFill="1" applyBorder="1"/>
    <xf numFmtId="183" fontId="26" fillId="25" borderId="0" xfId="48" applyNumberFormat="1" applyFont="1" applyFill="1"/>
    <xf numFmtId="177" fontId="24" fillId="25" borderId="0" xfId="0" applyNumberFormat="1" applyFont="1" applyFill="1">
      <alignment vertical="center"/>
    </xf>
    <xf numFmtId="38" fontId="37" fillId="25" borderId="13" xfId="0" applyNumberFormat="1" applyFont="1" applyFill="1" applyBorder="1">
      <alignment vertical="center"/>
    </xf>
    <xf numFmtId="38" fontId="37" fillId="25" borderId="40" xfId="0" applyNumberFormat="1" applyFont="1" applyFill="1" applyBorder="1">
      <alignment vertical="center"/>
    </xf>
    <xf numFmtId="177" fontId="37" fillId="25" borderId="22" xfId="33" applyNumberFormat="1" applyFont="1" applyFill="1" applyBorder="1">
      <alignment vertical="center"/>
    </xf>
    <xf numFmtId="177" fontId="37" fillId="25" borderId="18" xfId="33" applyNumberFormat="1" applyFont="1" applyFill="1" applyBorder="1">
      <alignment vertical="center"/>
    </xf>
    <xf numFmtId="177" fontId="37" fillId="25" borderId="46" xfId="33" applyNumberFormat="1" applyFont="1" applyFill="1" applyBorder="1">
      <alignment vertical="center"/>
    </xf>
    <xf numFmtId="177" fontId="37" fillId="25" borderId="47" xfId="33" applyNumberFormat="1" applyFont="1" applyFill="1" applyBorder="1">
      <alignment vertical="center"/>
    </xf>
    <xf numFmtId="177" fontId="37" fillId="25" borderId="51" xfId="33" applyNumberFormat="1" applyFont="1" applyFill="1" applyBorder="1">
      <alignment vertical="center"/>
    </xf>
    <xf numFmtId="177" fontId="37" fillId="25" borderId="16" xfId="33" applyNumberFormat="1" applyFont="1" applyFill="1" applyBorder="1">
      <alignment vertical="center"/>
    </xf>
    <xf numFmtId="38" fontId="37" fillId="25" borderId="42" xfId="0" applyNumberFormat="1" applyFont="1" applyFill="1" applyBorder="1">
      <alignment vertical="center"/>
    </xf>
    <xf numFmtId="38" fontId="37" fillId="25" borderId="43" xfId="0" applyNumberFormat="1" applyFont="1" applyFill="1" applyBorder="1" applyAlignment="1" applyProtection="1">
      <alignment vertical="center"/>
    </xf>
    <xf numFmtId="38" fontId="37" fillId="25" borderId="14" xfId="0" applyNumberFormat="1" applyFont="1" applyFill="1" applyBorder="1" applyAlignment="1" applyProtection="1">
      <alignment vertical="center"/>
    </xf>
    <xf numFmtId="38" fontId="37" fillId="25" borderId="63" xfId="0" applyNumberFormat="1" applyFont="1" applyFill="1" applyBorder="1">
      <alignment vertical="center"/>
    </xf>
    <xf numFmtId="177" fontId="37" fillId="25" borderId="13" xfId="0" applyNumberFormat="1" applyFont="1" applyFill="1" applyBorder="1">
      <alignment vertical="center"/>
    </xf>
    <xf numFmtId="20" fontId="34" fillId="27" borderId="13" xfId="0" applyNumberFormat="1" applyFont="1" applyFill="1" applyBorder="1" applyAlignment="1">
      <alignment horizontal="center" vertical="center"/>
    </xf>
    <xf numFmtId="38" fontId="38" fillId="25" borderId="13" xfId="33" applyFont="1" applyFill="1" applyBorder="1">
      <alignment vertical="center"/>
    </xf>
    <xf numFmtId="38" fontId="37" fillId="25" borderId="13" xfId="33" applyFont="1" applyFill="1" applyBorder="1">
      <alignment vertical="center"/>
    </xf>
    <xf numFmtId="38" fontId="38" fillId="25" borderId="42" xfId="0" applyNumberFormat="1" applyFont="1" applyFill="1" applyBorder="1">
      <alignment vertical="center"/>
    </xf>
    <xf numFmtId="38" fontId="26" fillId="31" borderId="13" xfId="0" applyNumberFormat="1" applyFont="1" applyFill="1" applyBorder="1" applyProtection="1">
      <alignment vertical="center"/>
      <protection locked="0"/>
    </xf>
    <xf numFmtId="38" fontId="26" fillId="31" borderId="21" xfId="0" applyNumberFormat="1" applyFont="1" applyFill="1" applyBorder="1" applyProtection="1">
      <alignment vertical="center"/>
      <protection locked="0"/>
    </xf>
    <xf numFmtId="38" fontId="26" fillId="31" borderId="22" xfId="0" applyNumberFormat="1" applyFont="1" applyFill="1" applyBorder="1" applyProtection="1">
      <alignment vertical="center"/>
      <protection locked="0"/>
    </xf>
    <xf numFmtId="49" fontId="26" fillId="0" borderId="64" xfId="48" applyNumberFormat="1" applyFont="1" applyFill="1" applyBorder="1" applyAlignment="1" applyProtection="1">
      <alignment horizontal="center" vertical="center"/>
    </xf>
    <xf numFmtId="38" fontId="26" fillId="0" borderId="65" xfId="0" applyNumberFormat="1" applyFont="1" applyFill="1" applyBorder="1" applyProtection="1">
      <alignment vertical="center"/>
    </xf>
    <xf numFmtId="49" fontId="26" fillId="0" borderId="66" xfId="48" applyNumberFormat="1" applyFont="1" applyFill="1" applyBorder="1" applyAlignment="1" applyProtection="1">
      <alignment horizontal="center" vertical="center"/>
    </xf>
    <xf numFmtId="38" fontId="26" fillId="0" borderId="67" xfId="0" applyNumberFormat="1" applyFont="1" applyFill="1" applyBorder="1" applyProtection="1">
      <alignment vertical="center"/>
    </xf>
    <xf numFmtId="0" fontId="26" fillId="0" borderId="68" xfId="42" applyFont="1" applyFill="1" applyBorder="1" applyAlignment="1" applyProtection="1">
      <alignment horizontal="left" vertical="center"/>
    </xf>
    <xf numFmtId="0" fontId="26" fillId="0" borderId="69" xfId="42" applyFont="1" applyFill="1" applyBorder="1" applyAlignment="1" applyProtection="1">
      <alignment horizontal="left" vertical="center"/>
    </xf>
    <xf numFmtId="38" fontId="26" fillId="0" borderId="70" xfId="0" applyNumberFormat="1" applyFont="1" applyFill="1" applyBorder="1" applyProtection="1">
      <alignment vertical="center"/>
    </xf>
    <xf numFmtId="38" fontId="26" fillId="0" borderId="71" xfId="0" applyNumberFormat="1" applyFont="1" applyFill="1" applyBorder="1" applyProtection="1">
      <alignment vertical="center"/>
    </xf>
    <xf numFmtId="38" fontId="26" fillId="0" borderId="72" xfId="33" applyFont="1" applyFill="1" applyBorder="1" applyProtection="1">
      <alignment vertical="center"/>
      <protection locked="0"/>
    </xf>
    <xf numFmtId="38" fontId="26" fillId="0" borderId="73" xfId="33" applyFont="1" applyFill="1" applyBorder="1" applyProtection="1">
      <alignment vertical="center"/>
      <protection locked="0"/>
    </xf>
    <xf numFmtId="49" fontId="26" fillId="0" borderId="74" xfId="46" applyNumberFormat="1" applyFont="1" applyFill="1" applyBorder="1" applyAlignment="1">
      <alignment horizontal="center" vertical="center"/>
    </xf>
    <xf numFmtId="0" fontId="26" fillId="0" borderId="75" xfId="49" applyFont="1" applyFill="1" applyBorder="1" applyAlignment="1">
      <alignment vertical="center"/>
    </xf>
    <xf numFmtId="3" fontId="26" fillId="0" borderId="76" xfId="46" applyNumberFormat="1" applyFont="1" applyFill="1" applyBorder="1" applyAlignment="1">
      <alignment vertical="center"/>
    </xf>
    <xf numFmtId="3" fontId="26" fillId="0" borderId="74" xfId="46" applyNumberFormat="1" applyFont="1" applyFill="1" applyBorder="1" applyAlignment="1">
      <alignment vertical="center"/>
    </xf>
    <xf numFmtId="3" fontId="26" fillId="0" borderId="75" xfId="46" applyNumberFormat="1" applyFont="1" applyFill="1" applyBorder="1" applyAlignment="1">
      <alignment vertical="center"/>
    </xf>
    <xf numFmtId="49" fontId="26" fillId="0" borderId="77" xfId="46" applyNumberFormat="1" applyFont="1" applyFill="1" applyBorder="1" applyAlignment="1">
      <alignment horizontal="center" vertical="center"/>
    </xf>
    <xf numFmtId="0" fontId="26" fillId="0" borderId="78" xfId="49" applyFont="1" applyFill="1" applyBorder="1" applyAlignment="1">
      <alignment vertical="center"/>
    </xf>
    <xf numFmtId="3" fontId="26" fillId="0" borderId="79" xfId="46" applyNumberFormat="1" applyFont="1" applyFill="1" applyBorder="1" applyAlignment="1">
      <alignment vertical="center"/>
    </xf>
    <xf numFmtId="3" fontId="26" fillId="0" borderId="77" xfId="46" applyNumberFormat="1" applyFont="1" applyFill="1" applyBorder="1" applyAlignment="1">
      <alignment vertical="center"/>
    </xf>
    <xf numFmtId="3" fontId="26" fillId="0" borderId="78" xfId="46" applyNumberFormat="1" applyFont="1" applyFill="1" applyBorder="1" applyAlignment="1">
      <alignment vertical="center"/>
    </xf>
    <xf numFmtId="49" fontId="26" fillId="29" borderId="77" xfId="46" applyNumberFormat="1" applyFont="1" applyFill="1" applyBorder="1" applyAlignment="1">
      <alignment horizontal="center" vertical="center"/>
    </xf>
    <xf numFmtId="0" fontId="26" fillId="29" borderId="78" xfId="49" applyFont="1" applyFill="1" applyBorder="1" applyAlignment="1">
      <alignment vertical="center"/>
    </xf>
    <xf numFmtId="3" fontId="26" fillId="29" borderId="79" xfId="46" applyNumberFormat="1" applyFont="1" applyFill="1" applyBorder="1" applyAlignment="1">
      <alignment vertical="center"/>
    </xf>
    <xf numFmtId="3" fontId="26" fillId="29" borderId="77" xfId="46" applyNumberFormat="1" applyFont="1" applyFill="1" applyBorder="1" applyAlignment="1">
      <alignment vertical="center"/>
    </xf>
    <xf numFmtId="3" fontId="26" fillId="29" borderId="78" xfId="46" applyNumberFormat="1" applyFont="1" applyFill="1" applyBorder="1" applyAlignment="1">
      <alignment vertical="center"/>
    </xf>
    <xf numFmtId="0" fontId="26" fillId="29" borderId="80" xfId="49" applyFont="1" applyFill="1" applyBorder="1" applyAlignment="1">
      <alignment vertical="center"/>
    </xf>
    <xf numFmtId="3" fontId="26" fillId="29" borderId="81" xfId="46" applyNumberFormat="1" applyFont="1" applyFill="1" applyBorder="1" applyAlignment="1">
      <alignment vertical="center"/>
    </xf>
    <xf numFmtId="3" fontId="26" fillId="29" borderId="82" xfId="46" applyNumberFormat="1" applyFont="1" applyFill="1" applyBorder="1" applyAlignment="1">
      <alignment vertical="center"/>
    </xf>
    <xf numFmtId="3" fontId="26" fillId="29" borderId="80" xfId="46" applyNumberFormat="1" applyFont="1" applyFill="1" applyBorder="1" applyAlignment="1">
      <alignment vertical="center"/>
    </xf>
    <xf numFmtId="49" fontId="26" fillId="0" borderId="45" xfId="46" applyNumberFormat="1" applyFont="1" applyFill="1" applyBorder="1" applyAlignment="1">
      <alignment horizontal="center" vertical="center"/>
    </xf>
    <xf numFmtId="49" fontId="26" fillId="29" borderId="45" xfId="46" applyNumberFormat="1" applyFont="1" applyFill="1" applyBorder="1" applyAlignment="1">
      <alignment horizontal="center" vertical="center"/>
    </xf>
    <xf numFmtId="49" fontId="26" fillId="0" borderId="83" xfId="0" applyNumberFormat="1" applyFont="1" applyFill="1" applyBorder="1" applyAlignment="1">
      <alignment horizontal="center" vertical="center"/>
    </xf>
    <xf numFmtId="38" fontId="26" fillId="0" borderId="84" xfId="33" applyFont="1" applyFill="1" applyBorder="1" applyAlignment="1"/>
    <xf numFmtId="177" fontId="26" fillId="0" borderId="84" xfId="44" applyNumberFormat="1" applyFont="1" applyFill="1" applyBorder="1" applyAlignment="1">
      <alignment vertical="center"/>
    </xf>
    <xf numFmtId="177" fontId="26" fillId="0" borderId="85" xfId="33" applyNumberFormat="1" applyFont="1" applyFill="1" applyBorder="1" applyAlignment="1">
      <alignment vertical="center"/>
    </xf>
    <xf numFmtId="49" fontId="26" fillId="0" borderId="86" xfId="0" applyNumberFormat="1" applyFont="1" applyFill="1" applyBorder="1" applyAlignment="1">
      <alignment horizontal="center" vertical="center"/>
    </xf>
    <xf numFmtId="38" fontId="26" fillId="0" borderId="87" xfId="33" applyFont="1" applyFill="1" applyBorder="1" applyAlignment="1"/>
    <xf numFmtId="177" fontId="26" fillId="0" borderId="87" xfId="44" applyNumberFormat="1" applyFont="1" applyFill="1" applyBorder="1" applyAlignment="1">
      <alignment vertical="center"/>
    </xf>
    <xf numFmtId="177" fontId="26" fillId="0" borderId="88" xfId="33" applyNumberFormat="1" applyFont="1" applyFill="1" applyBorder="1" applyAlignment="1">
      <alignment vertical="center"/>
    </xf>
    <xf numFmtId="38" fontId="26" fillId="30" borderId="87" xfId="33" applyFont="1" applyFill="1" applyBorder="1" applyAlignment="1"/>
    <xf numFmtId="0" fontId="39" fillId="25" borderId="0" xfId="0" applyFont="1" applyFill="1" applyAlignment="1">
      <alignment horizontal="center" vertical="center"/>
    </xf>
    <xf numFmtId="49" fontId="26" fillId="0" borderId="89" xfId="0" applyNumberFormat="1" applyFont="1" applyFill="1" applyBorder="1" applyAlignment="1">
      <alignment horizontal="center" vertical="center"/>
    </xf>
    <xf numFmtId="0" fontId="26" fillId="0" borderId="44" xfId="49" applyFont="1" applyFill="1" applyBorder="1" applyAlignment="1">
      <alignment vertical="center"/>
    </xf>
    <xf numFmtId="38" fontId="26" fillId="0" borderId="89" xfId="0" applyNumberFormat="1" applyFont="1" applyFill="1" applyBorder="1" applyAlignment="1">
      <alignment vertical="center" shrinkToFit="1"/>
    </xf>
    <xf numFmtId="38" fontId="26" fillId="0" borderId="74" xfId="0" applyNumberFormat="1" applyFont="1" applyFill="1" applyBorder="1" applyAlignment="1">
      <alignment vertical="center" shrinkToFit="1"/>
    </xf>
    <xf numFmtId="38" fontId="26" fillId="0" borderId="90" xfId="0" applyNumberFormat="1" applyFont="1" applyFill="1" applyBorder="1" applyAlignment="1">
      <alignment vertical="center" shrinkToFit="1"/>
    </xf>
    <xf numFmtId="38" fontId="26" fillId="0" borderId="91" xfId="0" applyNumberFormat="1" applyFont="1" applyFill="1" applyBorder="1" applyAlignment="1">
      <alignment vertical="center" shrinkToFit="1"/>
    </xf>
    <xf numFmtId="38" fontId="26" fillId="0" borderId="44" xfId="0" applyNumberFormat="1" applyFont="1" applyFill="1" applyBorder="1" applyAlignment="1">
      <alignment vertical="center" shrinkToFit="1"/>
    </xf>
    <xf numFmtId="49" fontId="26" fillId="0" borderId="92" xfId="0" applyNumberFormat="1" applyFont="1" applyFill="1" applyBorder="1" applyAlignment="1">
      <alignment horizontal="center" vertical="center"/>
    </xf>
    <xf numFmtId="0" fontId="26" fillId="0" borderId="45" xfId="49" applyFont="1" applyFill="1" applyBorder="1" applyAlignment="1">
      <alignment vertical="center"/>
    </xf>
    <xf numFmtId="38" fontId="26" fillId="0" borderId="92" xfId="0" applyNumberFormat="1" applyFont="1" applyFill="1" applyBorder="1" applyAlignment="1">
      <alignment vertical="center" shrinkToFit="1"/>
    </xf>
    <xf numFmtId="38" fontId="26" fillId="0" borderId="77" xfId="0" applyNumberFormat="1" applyFont="1" applyFill="1" applyBorder="1" applyAlignment="1">
      <alignment vertical="center" shrinkToFit="1"/>
    </xf>
    <xf numFmtId="38" fontId="26" fillId="0" borderId="93" xfId="0" applyNumberFormat="1" applyFont="1" applyFill="1" applyBorder="1" applyAlignment="1">
      <alignment vertical="center" shrinkToFit="1"/>
    </xf>
    <xf numFmtId="38" fontId="26" fillId="0" borderId="51" xfId="0" applyNumberFormat="1" applyFont="1" applyFill="1" applyBorder="1" applyAlignment="1">
      <alignment vertical="center" shrinkToFit="1"/>
    </xf>
    <xf numFmtId="38" fontId="26" fillId="0" borderId="45" xfId="0" applyNumberFormat="1" applyFont="1" applyFill="1" applyBorder="1" applyAlignment="1">
      <alignment vertical="center" shrinkToFit="1"/>
    </xf>
    <xf numFmtId="0" fontId="26" fillId="0" borderId="94" xfId="49" applyFont="1" applyFill="1" applyBorder="1" applyAlignment="1">
      <alignment vertical="center"/>
    </xf>
    <xf numFmtId="0" fontId="26" fillId="0" borderId="90" xfId="49" applyFont="1" applyFill="1" applyBorder="1" applyAlignment="1">
      <alignment vertical="center"/>
    </xf>
    <xf numFmtId="0" fontId="26" fillId="0" borderId="93" xfId="49" applyFont="1" applyFill="1" applyBorder="1" applyAlignment="1">
      <alignment vertical="center"/>
    </xf>
    <xf numFmtId="49" fontId="26" fillId="0" borderId="74" xfId="48" applyNumberFormat="1" applyFont="1" applyFill="1" applyBorder="1" applyAlignment="1">
      <alignment horizontal="center" vertical="center"/>
    </xf>
    <xf numFmtId="0" fontId="26" fillId="0" borderId="48" xfId="42" applyFont="1" applyFill="1" applyBorder="1" applyAlignment="1">
      <alignment horizontal="left" vertical="center"/>
    </xf>
    <xf numFmtId="38" fontId="37" fillId="0" borderId="74" xfId="0" applyNumberFormat="1" applyFont="1" applyFill="1" applyBorder="1">
      <alignment vertical="center"/>
    </xf>
    <xf numFmtId="49" fontId="26" fillId="0" borderId="77" xfId="48" applyNumberFormat="1" applyFont="1" applyFill="1" applyBorder="1" applyAlignment="1">
      <alignment horizontal="center" vertical="center"/>
    </xf>
    <xf numFmtId="0" fontId="26" fillId="0" borderId="49" xfId="42" applyFont="1" applyFill="1" applyBorder="1" applyAlignment="1">
      <alignment horizontal="left" vertical="center"/>
    </xf>
    <xf numFmtId="38" fontId="37" fillId="0" borderId="77" xfId="0" applyNumberFormat="1" applyFont="1" applyFill="1" applyBorder="1">
      <alignment vertical="center"/>
    </xf>
    <xf numFmtId="0" fontId="26" fillId="25" borderId="48" xfId="42" applyFont="1" applyFill="1" applyBorder="1" applyAlignment="1">
      <alignment horizontal="left" vertical="center"/>
    </xf>
    <xf numFmtId="0" fontId="26" fillId="25" borderId="49" xfId="42" applyFont="1" applyFill="1" applyBorder="1" applyAlignment="1">
      <alignment horizontal="left" vertical="center"/>
    </xf>
    <xf numFmtId="49" fontId="26" fillId="0" borderId="74" xfId="0" applyNumberFormat="1" applyFont="1" applyFill="1" applyBorder="1" applyAlignment="1">
      <alignment horizontal="center" vertical="center"/>
    </xf>
    <xf numFmtId="177" fontId="26" fillId="0" borderId="74" xfId="33" applyNumberFormat="1" applyFont="1" applyFill="1" applyBorder="1">
      <alignment vertical="center"/>
    </xf>
    <xf numFmtId="177" fontId="26" fillId="0" borderId="74" xfId="33" applyNumberFormat="1" applyFont="1" applyFill="1" applyBorder="1" applyAlignment="1">
      <alignment vertical="center"/>
    </xf>
    <xf numFmtId="49" fontId="26" fillId="0" borderId="77" xfId="0" applyNumberFormat="1" applyFont="1" applyFill="1" applyBorder="1" applyAlignment="1">
      <alignment horizontal="center" vertical="center"/>
    </xf>
    <xf numFmtId="177" fontId="26" fillId="0" borderId="77" xfId="33" applyNumberFormat="1" applyFont="1" applyFill="1" applyBorder="1">
      <alignment vertical="center"/>
    </xf>
    <xf numFmtId="177" fontId="26" fillId="0" borderId="77" xfId="33" applyNumberFormat="1" applyFont="1" applyFill="1" applyBorder="1" applyAlignment="1">
      <alignment vertical="center"/>
    </xf>
    <xf numFmtId="0" fontId="26" fillId="0" borderId="45" xfId="42" applyFont="1" applyFill="1" applyBorder="1" applyAlignment="1">
      <alignment horizontal="left" vertical="center"/>
    </xf>
    <xf numFmtId="0" fontId="36" fillId="27" borderId="41" xfId="48" applyFont="1" applyFill="1" applyBorder="1" applyAlignment="1">
      <alignment horizontal="distributed" vertical="center" wrapText="1"/>
    </xf>
    <xf numFmtId="49" fontId="26" fillId="0" borderId="74" xfId="47" applyNumberFormat="1" applyFont="1" applyFill="1" applyBorder="1" applyAlignment="1">
      <alignment horizontal="center" vertical="center"/>
    </xf>
    <xf numFmtId="183" fontId="26" fillId="0" borderId="74" xfId="33" applyNumberFormat="1" applyFont="1" applyFill="1" applyBorder="1" applyAlignment="1">
      <alignment vertical="center"/>
    </xf>
    <xf numFmtId="49" fontId="26" fillId="0" borderId="77" xfId="47" applyNumberFormat="1" applyFont="1" applyFill="1" applyBorder="1" applyAlignment="1">
      <alignment horizontal="center" vertical="center"/>
    </xf>
    <xf numFmtId="183" fontId="26" fillId="0" borderId="77" xfId="33" applyNumberFormat="1" applyFont="1" applyFill="1" applyBorder="1" applyAlignment="1">
      <alignment vertical="center"/>
    </xf>
    <xf numFmtId="49" fontId="26" fillId="0" borderId="13" xfId="47" applyNumberFormat="1" applyFont="1" applyFill="1" applyBorder="1" applyAlignment="1">
      <alignment horizontal="center" vertical="center"/>
    </xf>
    <xf numFmtId="0" fontId="26" fillId="0" borderId="40" xfId="49" applyFont="1" applyFill="1" applyBorder="1" applyAlignment="1">
      <alignment vertical="center"/>
    </xf>
    <xf numFmtId="183" fontId="26" fillId="0" borderId="13" xfId="33" applyNumberFormat="1" applyFont="1" applyFill="1" applyBorder="1" applyAlignment="1">
      <alignment vertical="center"/>
    </xf>
    <xf numFmtId="49" fontId="26" fillId="0" borderId="82" xfId="47" applyNumberFormat="1" applyFont="1" applyFill="1" applyBorder="1" applyAlignment="1">
      <alignment horizontal="center" vertical="center"/>
    </xf>
    <xf numFmtId="183" fontId="26" fillId="0" borderId="82" xfId="33" applyNumberFormat="1" applyFont="1" applyFill="1" applyBorder="1" applyAlignment="1">
      <alignment vertical="center"/>
    </xf>
    <xf numFmtId="0" fontId="36" fillId="27" borderId="42" xfId="48" applyFont="1" applyFill="1" applyBorder="1" applyAlignment="1">
      <alignment horizontal="distributed" vertical="center" wrapText="1"/>
    </xf>
    <xf numFmtId="49" fontId="26" fillId="0" borderId="74" xfId="45" applyNumberFormat="1" applyFont="1" applyFill="1" applyBorder="1" applyAlignment="1">
      <alignment horizontal="center" vertical="center"/>
    </xf>
    <xf numFmtId="0" fontId="26" fillId="0" borderId="74" xfId="49" applyFont="1" applyFill="1" applyBorder="1" applyAlignment="1">
      <alignment vertical="center"/>
    </xf>
    <xf numFmtId="181" fontId="26" fillId="0" borderId="74" xfId="48" applyNumberFormat="1" applyFont="1" applyFill="1" applyBorder="1" applyAlignment="1">
      <alignment vertical="center"/>
    </xf>
    <xf numFmtId="181" fontId="26" fillId="0" borderId="44" xfId="48" applyNumberFormat="1" applyFont="1" applyFill="1" applyBorder="1" applyAlignment="1">
      <alignment vertical="center"/>
    </xf>
    <xf numFmtId="49" fontId="26" fillId="0" borderId="77" xfId="45" applyNumberFormat="1" applyFont="1" applyFill="1" applyBorder="1" applyAlignment="1">
      <alignment horizontal="center" vertical="center"/>
    </xf>
    <xf numFmtId="0" fontId="26" fillId="0" borderId="77" xfId="49" applyFont="1" applyFill="1" applyBorder="1" applyAlignment="1">
      <alignment vertical="center"/>
    </xf>
    <xf numFmtId="181" fontId="26" fillId="0" borderId="77" xfId="48" applyNumberFormat="1" applyFont="1" applyFill="1" applyBorder="1" applyAlignment="1">
      <alignment vertical="center"/>
    </xf>
    <xf numFmtId="181" fontId="26" fillId="0" borderId="45" xfId="48" applyNumberFormat="1" applyFont="1" applyFill="1" applyBorder="1" applyAlignment="1">
      <alignment vertical="center"/>
    </xf>
    <xf numFmtId="49" fontId="26" fillId="0" borderId="45" xfId="45" applyNumberFormat="1" applyFont="1" applyFill="1" applyBorder="1" applyAlignment="1">
      <alignment horizontal="center" vertical="center"/>
    </xf>
    <xf numFmtId="0" fontId="26" fillId="28" borderId="40" xfId="49" applyFont="1" applyFill="1" applyBorder="1" applyAlignment="1">
      <alignment vertical="center"/>
    </xf>
    <xf numFmtId="0" fontId="26" fillId="28" borderId="22" xfId="49" applyFont="1" applyFill="1" applyBorder="1" applyAlignment="1">
      <alignment vertical="center"/>
    </xf>
    <xf numFmtId="181" fontId="26" fillId="25" borderId="40" xfId="48" applyNumberFormat="1" applyFont="1" applyFill="1" applyBorder="1" applyAlignment="1">
      <alignment vertical="center"/>
    </xf>
    <xf numFmtId="177" fontId="26" fillId="25" borderId="18" xfId="48" applyNumberFormat="1" applyFont="1" applyFill="1" applyBorder="1" applyAlignment="1">
      <alignment vertical="center"/>
    </xf>
    <xf numFmtId="0" fontId="26" fillId="25" borderId="12" xfId="48" applyFont="1" applyFill="1" applyBorder="1" applyAlignment="1">
      <alignment vertical="center"/>
    </xf>
    <xf numFmtId="0" fontId="26" fillId="0" borderId="95" xfId="49" applyFont="1" applyFill="1" applyBorder="1" applyAlignment="1">
      <alignment vertical="center"/>
    </xf>
    <xf numFmtId="0" fontId="26" fillId="0" borderId="69" xfId="49" applyFont="1" applyFill="1" applyBorder="1" applyAlignment="1">
      <alignment vertical="center"/>
    </xf>
    <xf numFmtId="38" fontId="26" fillId="0" borderId="83" xfId="33" applyFont="1" applyFill="1" applyBorder="1" applyAlignment="1"/>
    <xf numFmtId="38" fontId="26" fillId="0" borderId="85" xfId="33" applyFont="1" applyFill="1" applyBorder="1" applyAlignment="1"/>
    <xf numFmtId="38" fontId="26" fillId="0" borderId="86" xfId="33" applyFont="1" applyFill="1" applyBorder="1" applyAlignment="1"/>
    <xf numFmtId="38" fontId="26" fillId="0" borderId="88" xfId="33" applyFont="1" applyFill="1" applyBorder="1" applyAlignment="1"/>
    <xf numFmtId="177" fontId="26" fillId="0" borderId="96" xfId="44" applyNumberFormat="1" applyFont="1" applyFill="1" applyBorder="1" applyAlignment="1">
      <alignment vertical="center"/>
    </xf>
    <xf numFmtId="177" fontId="26" fillId="0" borderId="71" xfId="44" applyNumberFormat="1" applyFont="1" applyFill="1" applyBorder="1" applyAlignment="1">
      <alignment vertical="center"/>
    </xf>
    <xf numFmtId="38" fontId="26" fillId="0" borderId="97" xfId="33" applyFont="1" applyFill="1" applyBorder="1" applyAlignment="1">
      <alignment vertical="center"/>
    </xf>
    <xf numFmtId="38" fontId="26" fillId="0" borderId="98" xfId="33" applyFont="1" applyFill="1" applyBorder="1" applyAlignment="1">
      <alignment vertical="center"/>
    </xf>
    <xf numFmtId="0" fontId="40" fillId="25" borderId="0" xfId="0" applyFont="1" applyFill="1" applyAlignment="1">
      <alignment horizontal="center" vertical="center"/>
    </xf>
    <xf numFmtId="183" fontId="26" fillId="0" borderId="13" xfId="48" applyNumberFormat="1" applyFont="1" applyFill="1" applyBorder="1"/>
    <xf numFmtId="38" fontId="26" fillId="28" borderId="87" xfId="33" applyFont="1" applyFill="1" applyBorder="1" applyAlignment="1"/>
    <xf numFmtId="49" fontId="26" fillId="0" borderId="43" xfId="0" applyNumberFormat="1" applyFont="1" applyFill="1" applyBorder="1" applyAlignment="1" applyProtection="1">
      <alignment horizontal="center" vertical="center"/>
    </xf>
    <xf numFmtId="49" fontId="26" fillId="32" borderId="42" xfId="0" applyNumberFormat="1" applyFont="1" applyFill="1" applyBorder="1" applyAlignment="1" applyProtection="1">
      <alignment horizontal="center" vertical="center"/>
    </xf>
    <xf numFmtId="0" fontId="26" fillId="32" borderId="12" xfId="0" applyFont="1" applyFill="1" applyBorder="1" applyAlignment="1" applyProtection="1">
      <alignment vertical="center"/>
    </xf>
    <xf numFmtId="0" fontId="26" fillId="32" borderId="15" xfId="0" applyFont="1" applyFill="1" applyBorder="1" applyAlignment="1" applyProtection="1">
      <alignment vertical="center"/>
    </xf>
    <xf numFmtId="38" fontId="37" fillId="32" borderId="42" xfId="0" applyNumberFormat="1" applyFont="1" applyFill="1" applyBorder="1" applyAlignment="1" applyProtection="1">
      <alignment vertical="center"/>
    </xf>
    <xf numFmtId="38" fontId="37" fillId="32" borderId="16" xfId="0" applyNumberFormat="1" applyFont="1" applyFill="1" applyBorder="1" applyAlignment="1" applyProtection="1">
      <alignment vertical="center"/>
    </xf>
    <xf numFmtId="177" fontId="26" fillId="32" borderId="16" xfId="0" applyNumberFormat="1" applyFont="1" applyFill="1" applyBorder="1" applyAlignment="1" applyProtection="1">
      <alignment vertical="center"/>
    </xf>
    <xf numFmtId="177" fontId="26" fillId="32" borderId="16" xfId="0" applyNumberFormat="1" applyFont="1" applyFill="1" applyBorder="1" applyAlignment="1" applyProtection="1">
      <alignment horizontal="right" vertical="center"/>
    </xf>
    <xf numFmtId="38" fontId="37" fillId="28" borderId="13" xfId="0" applyNumberFormat="1" applyFont="1" applyFill="1" applyBorder="1" applyAlignment="1" applyProtection="1">
      <alignment vertical="center"/>
    </xf>
    <xf numFmtId="38" fontId="37" fillId="28" borderId="22" xfId="0" applyNumberFormat="1" applyFont="1" applyFill="1" applyBorder="1" applyAlignment="1" applyProtection="1">
      <alignment vertical="center"/>
    </xf>
    <xf numFmtId="177" fontId="26" fillId="28" borderId="22" xfId="0" applyNumberFormat="1" applyFont="1" applyFill="1" applyBorder="1" applyAlignment="1" applyProtection="1">
      <alignment vertical="center"/>
    </xf>
    <xf numFmtId="177" fontId="26" fillId="28" borderId="22" xfId="0" applyNumberFormat="1" applyFont="1" applyFill="1" applyBorder="1" applyAlignment="1" applyProtection="1">
      <alignment horizontal="right" vertical="center"/>
    </xf>
    <xf numFmtId="177" fontId="26" fillId="28" borderId="22" xfId="33" applyNumberFormat="1" applyFont="1" applyFill="1" applyBorder="1" applyAlignment="1" applyProtection="1">
      <alignment vertical="center"/>
    </xf>
    <xf numFmtId="49" fontId="26" fillId="32" borderId="77" xfId="48" applyNumberFormat="1" applyFont="1" applyFill="1" applyBorder="1" applyAlignment="1">
      <alignment horizontal="center" vertical="center"/>
    </xf>
    <xf numFmtId="0" fontId="26" fillId="32" borderId="49" xfId="42" applyFont="1" applyFill="1" applyBorder="1" applyAlignment="1">
      <alignment horizontal="left" vertical="center"/>
    </xf>
    <xf numFmtId="38" fontId="37" fillId="32" borderId="77" xfId="0" applyNumberFormat="1" applyFont="1" applyFill="1" applyBorder="1">
      <alignment vertical="center"/>
    </xf>
    <xf numFmtId="49" fontId="26" fillId="25" borderId="74" xfId="0" applyNumberFormat="1" applyFont="1" applyFill="1" applyBorder="1" applyAlignment="1" applyProtection="1">
      <alignment horizontal="center" vertical="center"/>
    </xf>
    <xf numFmtId="0" fontId="26" fillId="25" borderId="48" xfId="0" applyFont="1" applyFill="1" applyBorder="1" applyAlignment="1" applyProtection="1">
      <alignment vertical="center"/>
    </xf>
    <xf numFmtId="38" fontId="37" fillId="25" borderId="74" xfId="0" applyNumberFormat="1" applyFont="1" applyFill="1" applyBorder="1" applyAlignment="1" applyProtection="1">
      <alignment vertical="center"/>
    </xf>
    <xf numFmtId="38" fontId="37" fillId="25" borderId="91" xfId="0" applyNumberFormat="1" applyFont="1" applyFill="1" applyBorder="1" applyAlignment="1" applyProtection="1">
      <alignment vertical="center"/>
    </xf>
    <xf numFmtId="177" fontId="26" fillId="25" borderId="91" xfId="0" applyNumberFormat="1" applyFont="1" applyFill="1" applyBorder="1" applyAlignment="1" applyProtection="1">
      <alignment vertical="center"/>
    </xf>
    <xf numFmtId="177" fontId="26" fillId="25" borderId="91" xfId="0" applyNumberFormat="1" applyFont="1" applyFill="1" applyBorder="1" applyAlignment="1" applyProtection="1">
      <alignment horizontal="right" vertical="center"/>
    </xf>
    <xf numFmtId="49" fontId="26" fillId="32" borderId="77" xfId="0" applyNumberFormat="1" applyFont="1" applyFill="1" applyBorder="1" applyAlignment="1" applyProtection="1">
      <alignment horizontal="center" vertical="center"/>
    </xf>
    <xf numFmtId="0" fontId="26" fillId="32" borderId="45" xfId="0" applyFont="1" applyFill="1" applyBorder="1" applyAlignment="1" applyProtection="1">
      <alignment vertical="center"/>
    </xf>
    <xf numFmtId="0" fontId="26" fillId="32" borderId="49" xfId="0" applyFont="1" applyFill="1" applyBorder="1" applyAlignment="1" applyProtection="1">
      <alignment vertical="center"/>
    </xf>
    <xf numFmtId="38" fontId="37" fillId="32" borderId="77" xfId="0" applyNumberFormat="1" applyFont="1" applyFill="1" applyBorder="1" applyAlignment="1" applyProtection="1">
      <alignment vertical="center"/>
    </xf>
    <xf numFmtId="38" fontId="37" fillId="32" borderId="51" xfId="0" applyNumberFormat="1" applyFont="1" applyFill="1" applyBorder="1" applyAlignment="1" applyProtection="1">
      <alignment vertical="center"/>
    </xf>
    <xf numFmtId="177" fontId="26" fillId="32" borderId="51" xfId="33" applyNumberFormat="1" applyFont="1" applyFill="1" applyBorder="1" applyAlignment="1" applyProtection="1">
      <alignment vertical="center"/>
    </xf>
    <xf numFmtId="177" fontId="26" fillId="32" borderId="77" xfId="0" applyNumberFormat="1" applyFont="1" applyFill="1" applyBorder="1" applyAlignment="1" applyProtection="1">
      <alignment vertical="center"/>
    </xf>
    <xf numFmtId="177" fontId="26" fillId="32" borderId="51" xfId="0" applyNumberFormat="1" applyFont="1" applyFill="1" applyBorder="1" applyAlignment="1" applyProtection="1">
      <alignment vertical="center"/>
    </xf>
    <xf numFmtId="49" fontId="26" fillId="32" borderId="82" xfId="0" applyNumberFormat="1" applyFont="1" applyFill="1" applyBorder="1" applyAlignment="1" applyProtection="1">
      <alignment horizontal="center" vertical="center"/>
    </xf>
    <xf numFmtId="0" fontId="26" fillId="32" borderId="94" xfId="0" applyFont="1" applyFill="1" applyBorder="1" applyAlignment="1" applyProtection="1">
      <alignment vertical="center"/>
    </xf>
    <xf numFmtId="0" fontId="26" fillId="32" borderId="99" xfId="0" applyFont="1" applyFill="1" applyBorder="1" applyAlignment="1" applyProtection="1">
      <alignment vertical="center"/>
    </xf>
    <xf numFmtId="38" fontId="37" fillId="32" borderId="82" xfId="0" applyNumberFormat="1" applyFont="1" applyFill="1" applyBorder="1" applyAlignment="1" applyProtection="1">
      <alignment vertical="center"/>
    </xf>
    <xf numFmtId="38" fontId="37" fillId="32" borderId="47" xfId="0" applyNumberFormat="1" applyFont="1" applyFill="1" applyBorder="1" applyAlignment="1" applyProtection="1">
      <alignment vertical="center"/>
    </xf>
    <xf numFmtId="177" fontId="26" fillId="32" borderId="47" xfId="0" applyNumberFormat="1" applyFont="1" applyFill="1" applyBorder="1" applyAlignment="1" applyProtection="1">
      <alignment vertical="center"/>
    </xf>
    <xf numFmtId="177" fontId="26" fillId="32" borderId="82" xfId="0" applyNumberFormat="1" applyFont="1" applyFill="1" applyBorder="1" applyAlignment="1" applyProtection="1">
      <alignment vertical="center"/>
    </xf>
    <xf numFmtId="49" fontId="26" fillId="32" borderId="82" xfId="48" applyNumberFormat="1" applyFont="1" applyFill="1" applyBorder="1" applyAlignment="1">
      <alignment horizontal="center" vertical="center"/>
    </xf>
    <xf numFmtId="0" fontId="26" fillId="32" borderId="99" xfId="42" applyFont="1" applyFill="1" applyBorder="1" applyAlignment="1">
      <alignment horizontal="left" vertical="center"/>
    </xf>
    <xf numFmtId="38" fontId="37" fillId="32" borderId="82" xfId="0" applyNumberFormat="1" applyFont="1" applyFill="1" applyBorder="1">
      <alignment vertical="center"/>
    </xf>
    <xf numFmtId="0" fontId="24" fillId="29" borderId="13" xfId="0" applyFont="1" applyFill="1" applyBorder="1" applyAlignment="1">
      <alignment vertical="center" shrinkToFit="1"/>
    </xf>
    <xf numFmtId="185" fontId="26" fillId="0" borderId="77" xfId="33" applyNumberFormat="1" applyFont="1" applyFill="1" applyBorder="1">
      <alignment vertical="center"/>
    </xf>
    <xf numFmtId="177" fontId="26" fillId="25" borderId="77" xfId="33" applyNumberFormat="1" applyFont="1" applyFill="1" applyBorder="1" applyAlignment="1">
      <alignment vertical="center"/>
    </xf>
    <xf numFmtId="0" fontId="41" fillId="25" borderId="10" xfId="0" applyFont="1" applyFill="1" applyBorder="1" applyAlignment="1">
      <alignment vertical="center" wrapText="1"/>
    </xf>
    <xf numFmtId="0" fontId="41" fillId="25" borderId="10" xfId="0" applyFont="1" applyFill="1" applyBorder="1">
      <alignment vertical="center"/>
    </xf>
    <xf numFmtId="0" fontId="41" fillId="25" borderId="10" xfId="0" applyFont="1" applyFill="1" applyBorder="1" applyAlignment="1" applyProtection="1">
      <alignment vertical="center" wrapText="1"/>
    </xf>
    <xf numFmtId="0" fontId="24" fillId="25" borderId="10" xfId="0" applyFont="1" applyFill="1" applyBorder="1" applyAlignment="1" applyProtection="1">
      <alignment vertical="center" wrapText="1"/>
    </xf>
    <xf numFmtId="0" fontId="45" fillId="25" borderId="10" xfId="0" applyFont="1" applyFill="1" applyBorder="1" applyAlignment="1" applyProtection="1">
      <alignment vertical="center" wrapText="1"/>
    </xf>
    <xf numFmtId="0" fontId="46" fillId="25" borderId="10" xfId="0" applyFont="1" applyFill="1" applyBorder="1" applyAlignment="1" applyProtection="1">
      <alignment vertical="center" wrapText="1"/>
    </xf>
    <xf numFmtId="0" fontId="47" fillId="25" borderId="10" xfId="0" applyFont="1" applyFill="1" applyBorder="1" applyAlignment="1" applyProtection="1">
      <alignment vertical="center" wrapText="1"/>
    </xf>
    <xf numFmtId="177" fontId="37" fillId="25" borderId="100" xfId="0" applyNumberFormat="1" applyFont="1" applyFill="1" applyBorder="1">
      <alignment vertical="center"/>
    </xf>
    <xf numFmtId="177" fontId="37" fillId="25" borderId="100" xfId="33" applyNumberFormat="1" applyFont="1" applyFill="1" applyBorder="1">
      <alignment vertical="center"/>
    </xf>
    <xf numFmtId="38" fontId="37" fillId="25" borderId="101" xfId="33" applyFont="1" applyFill="1" applyBorder="1">
      <alignment vertical="center"/>
    </xf>
    <xf numFmtId="38" fontId="37" fillId="25" borderId="102" xfId="33" applyFont="1" applyFill="1" applyBorder="1">
      <alignment vertical="center"/>
    </xf>
    <xf numFmtId="38" fontId="26" fillId="31" borderId="103" xfId="33" applyFont="1" applyFill="1" applyBorder="1" applyProtection="1">
      <alignment vertical="center"/>
      <protection locked="0"/>
    </xf>
    <xf numFmtId="38" fontId="26" fillId="31" borderId="104" xfId="33" applyFont="1" applyFill="1" applyBorder="1" applyProtection="1">
      <alignment vertical="center"/>
      <protection locked="0"/>
    </xf>
    <xf numFmtId="38" fontId="26" fillId="31" borderId="105" xfId="33" applyFont="1" applyFill="1" applyBorder="1" applyProtection="1">
      <alignment vertical="center"/>
      <protection locked="0"/>
    </xf>
    <xf numFmtId="38" fontId="26" fillId="31" borderId="106" xfId="33" applyFont="1" applyFill="1" applyBorder="1" applyProtection="1">
      <alignment vertical="center"/>
      <protection locked="0"/>
    </xf>
    <xf numFmtId="38" fontId="26" fillId="31" borderId="107" xfId="33" applyFont="1" applyFill="1" applyBorder="1" applyProtection="1">
      <alignment vertical="center"/>
      <protection locked="0"/>
    </xf>
    <xf numFmtId="38" fontId="26" fillId="31" borderId="108" xfId="33" applyFont="1" applyFill="1" applyBorder="1" applyProtection="1">
      <alignment vertical="center"/>
      <protection locked="0"/>
    </xf>
    <xf numFmtId="0" fontId="24" fillId="29" borderId="109" xfId="0" applyFont="1" applyFill="1" applyBorder="1" applyAlignment="1">
      <alignment vertical="center" shrinkToFit="1"/>
    </xf>
    <xf numFmtId="38" fontId="37" fillId="25" borderId="110" xfId="33" applyFont="1" applyFill="1" applyBorder="1">
      <alignment vertical="center"/>
    </xf>
    <xf numFmtId="0" fontId="24" fillId="29" borderId="111" xfId="0" applyFont="1" applyFill="1" applyBorder="1" applyAlignment="1">
      <alignment vertical="center" shrinkToFit="1"/>
    </xf>
    <xf numFmtId="38" fontId="37" fillId="25" borderId="112" xfId="33" applyFont="1" applyFill="1" applyBorder="1">
      <alignment vertical="center"/>
    </xf>
    <xf numFmtId="0" fontId="24" fillId="29" borderId="113" xfId="0" applyFont="1" applyFill="1" applyBorder="1" applyAlignment="1">
      <alignment vertical="center" shrinkToFit="1"/>
    </xf>
    <xf numFmtId="38" fontId="37" fillId="25" borderId="114" xfId="33" applyFont="1" applyFill="1" applyBorder="1">
      <alignment vertical="center"/>
    </xf>
    <xf numFmtId="38" fontId="37" fillId="25" borderId="115" xfId="33" applyFont="1" applyFill="1" applyBorder="1">
      <alignment vertical="center"/>
    </xf>
    <xf numFmtId="38" fontId="37" fillId="25" borderId="107" xfId="33" applyFont="1" applyFill="1" applyBorder="1">
      <alignment vertical="center"/>
    </xf>
    <xf numFmtId="177" fontId="37" fillId="25" borderId="116" xfId="33" applyNumberFormat="1" applyFont="1" applyFill="1" applyBorder="1">
      <alignment vertical="center"/>
    </xf>
    <xf numFmtId="38" fontId="37" fillId="25" borderId="117" xfId="33" applyFont="1" applyFill="1" applyBorder="1">
      <alignment vertical="center"/>
    </xf>
    <xf numFmtId="38" fontId="37" fillId="25" borderId="116" xfId="33" applyFont="1" applyFill="1" applyBorder="1">
      <alignment vertical="center"/>
    </xf>
    <xf numFmtId="38" fontId="37" fillId="25" borderId="103" xfId="33" applyFont="1" applyFill="1" applyBorder="1">
      <alignment vertical="center"/>
    </xf>
    <xf numFmtId="38" fontId="37" fillId="25" borderId="106" xfId="33" applyFont="1" applyFill="1" applyBorder="1">
      <alignment vertical="center"/>
    </xf>
    <xf numFmtId="38" fontId="37" fillId="25" borderId="104" xfId="33" applyFont="1" applyFill="1" applyBorder="1">
      <alignment vertical="center"/>
    </xf>
    <xf numFmtId="38" fontId="37" fillId="25" borderId="118" xfId="33" applyFont="1" applyFill="1" applyBorder="1">
      <alignment vertical="center"/>
    </xf>
    <xf numFmtId="38" fontId="37" fillId="25" borderId="119" xfId="33" applyFont="1" applyFill="1" applyBorder="1">
      <alignment vertical="center"/>
    </xf>
    <xf numFmtId="38" fontId="37" fillId="25" borderId="120" xfId="33" applyFont="1" applyFill="1" applyBorder="1">
      <alignment vertical="center"/>
    </xf>
    <xf numFmtId="38" fontId="37" fillId="25" borderId="121" xfId="33" applyNumberFormat="1" applyFont="1" applyFill="1" applyBorder="1">
      <alignment vertical="center"/>
    </xf>
    <xf numFmtId="38" fontId="37" fillId="25" borderId="122" xfId="0" applyNumberFormat="1" applyFont="1" applyFill="1" applyBorder="1">
      <alignment vertical="center"/>
    </xf>
    <xf numFmtId="38" fontId="37" fillId="25" borderId="123" xfId="33" applyNumberFormat="1" applyFont="1" applyFill="1" applyBorder="1">
      <alignment vertical="center"/>
    </xf>
    <xf numFmtId="38" fontId="37" fillId="25" borderId="124" xfId="0" applyNumberFormat="1" applyFont="1" applyFill="1" applyBorder="1">
      <alignment vertical="center"/>
    </xf>
    <xf numFmtId="38" fontId="37" fillId="25" borderId="125" xfId="33" applyNumberFormat="1" applyFont="1" applyFill="1" applyBorder="1">
      <alignment vertical="center"/>
    </xf>
    <xf numFmtId="38" fontId="37" fillId="25" borderId="126" xfId="0" applyNumberFormat="1" applyFont="1" applyFill="1" applyBorder="1">
      <alignment vertical="center"/>
    </xf>
    <xf numFmtId="38" fontId="37" fillId="25" borderId="113" xfId="33" applyNumberFormat="1" applyFont="1" applyFill="1" applyBorder="1">
      <alignment vertical="center"/>
    </xf>
    <xf numFmtId="38" fontId="37" fillId="25" borderId="114" xfId="0" applyNumberFormat="1" applyFont="1" applyFill="1" applyBorder="1">
      <alignment vertical="center"/>
    </xf>
    <xf numFmtId="49" fontId="26" fillId="32" borderId="77" xfId="0" applyNumberFormat="1" applyFont="1" applyFill="1" applyBorder="1" applyAlignment="1">
      <alignment horizontal="center" vertical="center"/>
    </xf>
    <xf numFmtId="177" fontId="26" fillId="32" borderId="77" xfId="33" applyNumberFormat="1" applyFont="1" applyFill="1" applyBorder="1">
      <alignment vertical="center"/>
    </xf>
    <xf numFmtId="177" fontId="26" fillId="32" borderId="77" xfId="33" applyNumberFormat="1" applyFont="1" applyFill="1" applyBorder="1" applyAlignment="1">
      <alignment vertical="center"/>
    </xf>
    <xf numFmtId="185" fontId="26" fillId="32" borderId="77" xfId="33" applyNumberFormat="1" applyFont="1" applyFill="1" applyBorder="1">
      <alignment vertical="center"/>
    </xf>
    <xf numFmtId="0" fontId="26" fillId="32" borderId="45" xfId="42" applyFont="1" applyFill="1" applyBorder="1" applyAlignment="1">
      <alignment horizontal="left" vertical="center"/>
    </xf>
    <xf numFmtId="49" fontId="26" fillId="32" borderId="82" xfId="0" applyNumberFormat="1" applyFont="1" applyFill="1" applyBorder="1" applyAlignment="1">
      <alignment horizontal="center" vertical="center"/>
    </xf>
    <xf numFmtId="0" fontId="26" fillId="32" borderId="94" xfId="42" applyFont="1" applyFill="1" applyBorder="1" applyAlignment="1">
      <alignment horizontal="left" vertical="center"/>
    </xf>
    <xf numFmtId="177" fontId="26" fillId="32" borderId="82" xfId="33" applyNumberFormat="1" applyFont="1" applyFill="1" applyBorder="1">
      <alignment vertical="center"/>
    </xf>
    <xf numFmtId="177" fontId="26" fillId="32" borderId="82" xfId="33" applyNumberFormat="1" applyFont="1" applyFill="1" applyBorder="1" applyAlignment="1">
      <alignment vertical="center"/>
    </xf>
    <xf numFmtId="49" fontId="26" fillId="32" borderId="77" xfId="47" applyNumberFormat="1" applyFont="1" applyFill="1" applyBorder="1" applyAlignment="1">
      <alignment horizontal="center" vertical="center"/>
    </xf>
    <xf numFmtId="0" fontId="26" fillId="32" borderId="45" xfId="49" applyFont="1" applyFill="1" applyBorder="1" applyAlignment="1">
      <alignment vertical="center"/>
    </xf>
    <xf numFmtId="183" fontId="26" fillId="32" borderId="77" xfId="33" applyNumberFormat="1" applyFont="1" applyFill="1" applyBorder="1" applyAlignment="1">
      <alignment vertical="center"/>
    </xf>
    <xf numFmtId="49" fontId="26" fillId="32" borderId="82" xfId="47" applyNumberFormat="1" applyFont="1" applyFill="1" applyBorder="1" applyAlignment="1">
      <alignment horizontal="center" vertical="center"/>
    </xf>
    <xf numFmtId="0" fontId="26" fillId="32" borderId="94" xfId="49" applyFont="1" applyFill="1" applyBorder="1" applyAlignment="1">
      <alignment vertical="center"/>
    </xf>
    <xf numFmtId="183" fontId="26" fillId="32" borderId="82" xfId="33" applyNumberFormat="1" applyFont="1" applyFill="1" applyBorder="1" applyAlignment="1">
      <alignment vertical="center"/>
    </xf>
    <xf numFmtId="49" fontId="26" fillId="32" borderId="74" xfId="47" applyNumberFormat="1" applyFont="1" applyFill="1" applyBorder="1" applyAlignment="1">
      <alignment horizontal="center" vertical="center"/>
    </xf>
    <xf numFmtId="0" fontId="26" fillId="32" borderId="44" xfId="49" applyFont="1" applyFill="1" applyBorder="1" applyAlignment="1">
      <alignment vertical="center"/>
    </xf>
    <xf numFmtId="183" fontId="26" fillId="32" borderId="74" xfId="33" applyNumberFormat="1" applyFont="1" applyFill="1" applyBorder="1" applyAlignment="1">
      <alignment vertical="center"/>
    </xf>
    <xf numFmtId="49" fontId="26" fillId="32" borderId="13" xfId="47" applyNumberFormat="1" applyFont="1" applyFill="1" applyBorder="1" applyAlignment="1">
      <alignment horizontal="center" vertical="center"/>
    </xf>
    <xf numFmtId="0" fontId="26" fillId="32" borderId="40" xfId="49" applyFont="1" applyFill="1" applyBorder="1" applyAlignment="1">
      <alignment vertical="center"/>
    </xf>
    <xf numFmtId="183" fontId="26" fillId="32" borderId="13" xfId="33" applyNumberFormat="1" applyFont="1" applyFill="1" applyBorder="1" applyAlignment="1">
      <alignment vertical="center"/>
    </xf>
    <xf numFmtId="49" fontId="26" fillId="32" borderId="77" xfId="45" applyNumberFormat="1" applyFont="1" applyFill="1" applyBorder="1" applyAlignment="1">
      <alignment horizontal="center" vertical="center"/>
    </xf>
    <xf numFmtId="0" fontId="26" fillId="32" borderId="77" xfId="49" applyFont="1" applyFill="1" applyBorder="1" applyAlignment="1">
      <alignment vertical="center"/>
    </xf>
    <xf numFmtId="181" fontId="26" fillId="32" borderId="77" xfId="48" applyNumberFormat="1" applyFont="1" applyFill="1" applyBorder="1" applyAlignment="1">
      <alignment vertical="center"/>
    </xf>
    <xf numFmtId="181" fontId="26" fillId="32" borderId="45" xfId="48" applyNumberFormat="1" applyFont="1" applyFill="1" applyBorder="1" applyAlignment="1">
      <alignment vertical="center"/>
    </xf>
    <xf numFmtId="49" fontId="26" fillId="32" borderId="45" xfId="45" applyNumberFormat="1" applyFont="1" applyFill="1" applyBorder="1" applyAlignment="1">
      <alignment horizontal="center" vertical="center"/>
    </xf>
    <xf numFmtId="49" fontId="26" fillId="32" borderId="127" xfId="45" applyNumberFormat="1" applyFont="1" applyFill="1" applyBorder="1" applyAlignment="1">
      <alignment horizontal="center" vertical="center"/>
    </xf>
    <xf numFmtId="0" fontId="26" fillId="32" borderId="82" xfId="49" applyFont="1" applyFill="1" applyBorder="1" applyAlignment="1">
      <alignment vertical="center"/>
    </xf>
    <xf numFmtId="181" fontId="26" fillId="32" borderId="82" xfId="48" applyNumberFormat="1" applyFont="1" applyFill="1" applyBorder="1" applyAlignment="1">
      <alignment vertical="center"/>
    </xf>
    <xf numFmtId="181" fontId="26" fillId="32" borderId="127" xfId="48" applyNumberFormat="1" applyFont="1" applyFill="1" applyBorder="1" applyAlignment="1">
      <alignment vertical="center"/>
    </xf>
    <xf numFmtId="0" fontId="42" fillId="31" borderId="128" xfId="0" applyFont="1" applyFill="1" applyBorder="1">
      <alignment vertical="center"/>
    </xf>
    <xf numFmtId="0" fontId="48" fillId="31" borderId="129" xfId="0" applyFont="1" applyFill="1" applyBorder="1" applyAlignment="1">
      <alignment vertical="center"/>
    </xf>
    <xf numFmtId="0" fontId="46" fillId="25" borderId="0" xfId="0" applyFont="1" applyFill="1" applyProtection="1">
      <alignment vertical="center"/>
    </xf>
    <xf numFmtId="0" fontId="24" fillId="25" borderId="130" xfId="0" applyFont="1" applyFill="1" applyBorder="1">
      <alignment vertical="center"/>
    </xf>
    <xf numFmtId="0" fontId="24" fillId="25" borderId="132" xfId="0" applyFont="1" applyFill="1" applyBorder="1" applyAlignment="1" applyProtection="1">
      <alignment vertical="center" wrapText="1"/>
    </xf>
    <xf numFmtId="49" fontId="26" fillId="32" borderId="66" xfId="48" applyNumberFormat="1" applyFont="1" applyFill="1" applyBorder="1" applyAlignment="1" applyProtection="1">
      <alignment horizontal="center" vertical="center"/>
    </xf>
    <xf numFmtId="0" fontId="26" fillId="32" borderId="69" xfId="42" applyFont="1" applyFill="1" applyBorder="1" applyAlignment="1" applyProtection="1">
      <alignment horizontal="left" vertical="center"/>
    </xf>
    <xf numFmtId="38" fontId="26" fillId="32" borderId="73" xfId="33" applyFont="1" applyFill="1" applyBorder="1" applyProtection="1">
      <alignment vertical="center"/>
      <protection locked="0"/>
    </xf>
    <xf numFmtId="38" fontId="26" fillId="32" borderId="71" xfId="0" applyNumberFormat="1" applyFont="1" applyFill="1" applyBorder="1" applyProtection="1">
      <alignment vertical="center"/>
    </xf>
    <xf numFmtId="38" fontId="26" fillId="32" borderId="67" xfId="0" applyNumberFormat="1" applyFont="1" applyFill="1" applyBorder="1" applyProtection="1">
      <alignment vertical="center"/>
    </xf>
    <xf numFmtId="49" fontId="26" fillId="32" borderId="133" xfId="48" applyNumberFormat="1" applyFont="1" applyFill="1" applyBorder="1" applyAlignment="1" applyProtection="1">
      <alignment horizontal="center" vertical="center"/>
    </xf>
    <xf numFmtId="0" fontId="26" fillId="32" borderId="134" xfId="42" applyFont="1" applyFill="1" applyBorder="1" applyAlignment="1" applyProtection="1">
      <alignment horizontal="left" vertical="center"/>
    </xf>
    <xf numFmtId="38" fontId="26" fillId="32" borderId="135" xfId="33" applyFont="1" applyFill="1" applyBorder="1" applyProtection="1">
      <alignment vertical="center"/>
      <protection locked="0"/>
    </xf>
    <xf numFmtId="38" fontId="26" fillId="32" borderId="136" xfId="0" applyNumberFormat="1" applyFont="1" applyFill="1" applyBorder="1" applyProtection="1">
      <alignment vertical="center"/>
    </xf>
    <xf numFmtId="38" fontId="26" fillId="32" borderId="137" xfId="0" applyNumberFormat="1" applyFont="1" applyFill="1" applyBorder="1" applyProtection="1">
      <alignment vertical="center"/>
    </xf>
    <xf numFmtId="177" fontId="26" fillId="0" borderId="71" xfId="44" applyNumberFormat="1" applyFont="1" applyFill="1" applyBorder="1" applyAlignment="1">
      <alignment vertical="center" shrinkToFit="1"/>
    </xf>
    <xf numFmtId="177" fontId="26" fillId="0" borderId="87" xfId="44" applyNumberFormat="1" applyFont="1" applyFill="1" applyBorder="1" applyAlignment="1">
      <alignment vertical="center" shrinkToFit="1"/>
    </xf>
    <xf numFmtId="177" fontId="26" fillId="0" borderId="88" xfId="33" applyNumberFormat="1" applyFont="1" applyFill="1" applyBorder="1" applyAlignment="1">
      <alignment vertical="center" shrinkToFit="1"/>
    </xf>
    <xf numFmtId="49" fontId="26" fillId="32" borderId="86" xfId="0" applyNumberFormat="1" applyFont="1" applyFill="1" applyBorder="1" applyAlignment="1">
      <alignment horizontal="center" vertical="center"/>
    </xf>
    <xf numFmtId="0" fontId="26" fillId="32" borderId="69" xfId="49" applyFont="1" applyFill="1" applyBorder="1" applyAlignment="1">
      <alignment vertical="center"/>
    </xf>
    <xf numFmtId="38" fontId="26" fillId="32" borderId="86" xfId="33" applyFont="1" applyFill="1" applyBorder="1" applyAlignment="1"/>
    <xf numFmtId="38" fontId="26" fillId="32" borderId="87" xfId="33" applyFont="1" applyFill="1" applyBorder="1" applyAlignment="1"/>
    <xf numFmtId="38" fontId="26" fillId="32" borderId="88" xfId="33" applyFont="1" applyFill="1" applyBorder="1" applyAlignment="1"/>
    <xf numFmtId="38" fontId="26" fillId="32" borderId="98" xfId="33" applyFont="1" applyFill="1" applyBorder="1" applyAlignment="1">
      <alignment vertical="center"/>
    </xf>
    <xf numFmtId="177" fontId="26" fillId="32" borderId="71" xfId="44" applyNumberFormat="1" applyFont="1" applyFill="1" applyBorder="1" applyAlignment="1">
      <alignment vertical="center"/>
    </xf>
    <xf numFmtId="177" fontId="26" fillId="32" borderId="87" xfId="44" applyNumberFormat="1" applyFont="1" applyFill="1" applyBorder="1" applyAlignment="1">
      <alignment vertical="center"/>
    </xf>
    <xf numFmtId="177" fontId="26" fillId="32" borderId="88" xfId="33" applyNumberFormat="1" applyFont="1" applyFill="1" applyBorder="1" applyAlignment="1">
      <alignment vertical="center"/>
    </xf>
    <xf numFmtId="177" fontId="26" fillId="32" borderId="71" xfId="44" applyNumberFormat="1" applyFont="1" applyFill="1" applyBorder="1" applyAlignment="1">
      <alignment vertical="center" shrinkToFit="1"/>
    </xf>
    <xf numFmtId="177" fontId="26" fillId="32" borderId="87" xfId="44" applyNumberFormat="1" applyFont="1" applyFill="1" applyBorder="1" applyAlignment="1">
      <alignment vertical="center" shrinkToFit="1"/>
    </xf>
    <xf numFmtId="177" fontId="26" fillId="32" borderId="88" xfId="33" applyNumberFormat="1" applyFont="1" applyFill="1" applyBorder="1" applyAlignment="1">
      <alignment vertical="center" shrinkToFit="1"/>
    </xf>
    <xf numFmtId="0" fontId="26" fillId="32" borderId="69" xfId="49" applyFont="1" applyFill="1" applyBorder="1" applyAlignment="1">
      <alignment vertical="center" shrinkToFit="1"/>
    </xf>
    <xf numFmtId="49" fontId="26" fillId="32" borderId="138" xfId="0" applyNumberFormat="1" applyFont="1" applyFill="1" applyBorder="1" applyAlignment="1">
      <alignment horizontal="center" vertical="center"/>
    </xf>
    <xf numFmtId="0" fontId="26" fillId="32" borderId="139" xfId="49" applyFont="1" applyFill="1" applyBorder="1" applyAlignment="1">
      <alignment vertical="center"/>
    </xf>
    <xf numFmtId="38" fontId="26" fillId="32" borderId="138" xfId="33" applyFont="1" applyFill="1" applyBorder="1" applyAlignment="1"/>
    <xf numFmtId="38" fontId="26" fillId="32" borderId="140" xfId="33" applyFont="1" applyFill="1" applyBorder="1" applyAlignment="1"/>
    <xf numFmtId="38" fontId="26" fillId="32" borderId="141" xfId="33" applyFont="1" applyFill="1" applyBorder="1" applyAlignment="1"/>
    <xf numFmtId="38" fontId="26" fillId="32" borderId="142" xfId="33" applyFont="1" applyFill="1" applyBorder="1" applyAlignment="1">
      <alignment vertical="center"/>
    </xf>
    <xf numFmtId="177" fontId="26" fillId="32" borderId="143" xfId="44" applyNumberFormat="1" applyFont="1" applyFill="1" applyBorder="1" applyAlignment="1">
      <alignment vertical="center" shrinkToFit="1"/>
    </xf>
    <xf numFmtId="177" fontId="26" fillId="32" borderId="140" xfId="44" applyNumberFormat="1" applyFont="1" applyFill="1" applyBorder="1" applyAlignment="1">
      <alignment vertical="center" shrinkToFit="1"/>
    </xf>
    <xf numFmtId="177" fontId="26" fillId="32" borderId="141" xfId="33" applyNumberFormat="1" applyFont="1" applyFill="1" applyBorder="1" applyAlignment="1">
      <alignment vertical="center" shrinkToFit="1"/>
    </xf>
    <xf numFmtId="49" fontId="26" fillId="32" borderId="92" xfId="0" applyNumberFormat="1" applyFont="1" applyFill="1" applyBorder="1" applyAlignment="1">
      <alignment horizontal="center" vertical="center"/>
    </xf>
    <xf numFmtId="38" fontId="26" fillId="32" borderId="92" xfId="0" applyNumberFormat="1" applyFont="1" applyFill="1" applyBorder="1" applyAlignment="1">
      <alignment vertical="center" shrinkToFit="1"/>
    </xf>
    <xf numFmtId="38" fontId="26" fillId="32" borderId="77" xfId="0" applyNumberFormat="1" applyFont="1" applyFill="1" applyBorder="1" applyAlignment="1">
      <alignment vertical="center" shrinkToFit="1"/>
    </xf>
    <xf numFmtId="38" fontId="26" fillId="32" borderId="93" xfId="0" applyNumberFormat="1" applyFont="1" applyFill="1" applyBorder="1" applyAlignment="1">
      <alignment vertical="center" shrinkToFit="1"/>
    </xf>
    <xf numFmtId="38" fontId="26" fillId="32" borderId="51" xfId="0" applyNumberFormat="1" applyFont="1" applyFill="1" applyBorder="1" applyAlignment="1">
      <alignment vertical="center" shrinkToFit="1"/>
    </xf>
    <xf numFmtId="38" fontId="26" fillId="32" borderId="45" xfId="0" applyNumberFormat="1" applyFont="1" applyFill="1" applyBorder="1" applyAlignment="1">
      <alignment vertical="center" shrinkToFit="1"/>
    </xf>
    <xf numFmtId="38" fontId="26" fillId="32" borderId="144" xfId="0" applyNumberFormat="1" applyFont="1" applyFill="1" applyBorder="1" applyAlignment="1">
      <alignment vertical="center" shrinkToFit="1"/>
    </xf>
    <xf numFmtId="38" fontId="26" fillId="32" borderId="82" xfId="0" applyNumberFormat="1" applyFont="1" applyFill="1" applyBorder="1" applyAlignment="1">
      <alignment vertical="center" shrinkToFit="1"/>
    </xf>
    <xf numFmtId="38" fontId="26" fillId="32" borderId="145" xfId="0" applyNumberFormat="1" applyFont="1" applyFill="1" applyBorder="1" applyAlignment="1">
      <alignment vertical="center" shrinkToFit="1"/>
    </xf>
    <xf numFmtId="38" fontId="26" fillId="32" borderId="47" xfId="0" applyNumberFormat="1" applyFont="1" applyFill="1" applyBorder="1" applyAlignment="1">
      <alignment vertical="center" shrinkToFit="1"/>
    </xf>
    <xf numFmtId="38" fontId="26" fillId="32" borderId="94" xfId="0" applyNumberFormat="1" applyFont="1" applyFill="1" applyBorder="1" applyAlignment="1">
      <alignment vertical="center" shrinkToFit="1"/>
    </xf>
    <xf numFmtId="0" fontId="26" fillId="32" borderId="93" xfId="49" applyFont="1" applyFill="1" applyBorder="1" applyAlignment="1">
      <alignment vertical="center"/>
    </xf>
    <xf numFmtId="0" fontId="26" fillId="32" borderId="93" xfId="49" applyFont="1" applyFill="1" applyBorder="1" applyAlignment="1">
      <alignment vertical="center" shrinkToFit="1"/>
    </xf>
    <xf numFmtId="49" fontId="26" fillId="0" borderId="146" xfId="0" applyNumberFormat="1" applyFont="1" applyFill="1" applyBorder="1" applyAlignment="1">
      <alignment horizontal="center" vertical="center"/>
    </xf>
    <xf numFmtId="49" fontId="26" fillId="32" borderId="146" xfId="0" applyNumberFormat="1" applyFont="1" applyFill="1" applyBorder="1" applyAlignment="1">
      <alignment horizontal="center" vertical="center"/>
    </xf>
    <xf numFmtId="49" fontId="26" fillId="32" borderId="147" xfId="0" applyNumberFormat="1" applyFont="1" applyFill="1" applyBorder="1" applyAlignment="1">
      <alignment horizontal="center" vertical="center"/>
    </xf>
    <xf numFmtId="0" fontId="26" fillId="32" borderId="145" xfId="49" applyFont="1" applyFill="1" applyBorder="1" applyAlignment="1">
      <alignment vertical="center"/>
    </xf>
    <xf numFmtId="0" fontId="50" fillId="25" borderId="10" xfId="0" applyFont="1" applyFill="1" applyBorder="1" applyAlignment="1" applyProtection="1">
      <alignment vertical="center" wrapText="1"/>
    </xf>
    <xf numFmtId="0" fontId="41" fillId="25" borderId="131" xfId="0" applyFont="1" applyFill="1" applyBorder="1" applyAlignment="1" applyProtection="1">
      <alignment vertical="center" wrapText="1"/>
    </xf>
    <xf numFmtId="0" fontId="24" fillId="35" borderId="0" xfId="46" applyFont="1" applyFill="1"/>
    <xf numFmtId="0" fontId="24" fillId="35" borderId="0" xfId="46" applyFont="1" applyFill="1" applyBorder="1"/>
    <xf numFmtId="38" fontId="37" fillId="25" borderId="101" xfId="0" applyNumberFormat="1" applyFont="1" applyFill="1" applyBorder="1">
      <alignment vertical="center"/>
    </xf>
    <xf numFmtId="0" fontId="24" fillId="35" borderId="0" xfId="46" applyFont="1" applyFill="1" applyBorder="1" applyAlignment="1">
      <alignment horizontal="right"/>
    </xf>
    <xf numFmtId="0" fontId="24" fillId="25" borderId="0" xfId="0" applyFont="1" applyFill="1" applyAlignment="1">
      <alignment horizontal="center" vertical="center"/>
    </xf>
    <xf numFmtId="0" fontId="24" fillId="37" borderId="28" xfId="0" applyFont="1" applyFill="1" applyBorder="1">
      <alignment vertical="center"/>
    </xf>
    <xf numFmtId="0" fontId="24" fillId="37" borderId="0" xfId="0" applyFont="1" applyFill="1" applyBorder="1">
      <alignment vertical="center"/>
    </xf>
    <xf numFmtId="0" fontId="24" fillId="37" borderId="29" xfId="0" applyFont="1" applyFill="1" applyBorder="1">
      <alignment vertical="center"/>
    </xf>
    <xf numFmtId="0" fontId="24" fillId="37" borderId="30" xfId="0" applyFont="1" applyFill="1" applyBorder="1">
      <alignment vertical="center"/>
    </xf>
    <xf numFmtId="176" fontId="26" fillId="37" borderId="198" xfId="0" applyNumberFormat="1" applyFont="1" applyFill="1" applyBorder="1" applyAlignment="1">
      <alignment horizontal="center" vertical="center"/>
    </xf>
    <xf numFmtId="0" fontId="24" fillId="37" borderId="198" xfId="0" applyFont="1" applyFill="1" applyBorder="1" applyAlignment="1">
      <alignment horizontal="center" vertical="center"/>
    </xf>
    <xf numFmtId="0" fontId="24" fillId="37" borderId="198" xfId="0" applyFont="1" applyFill="1" applyBorder="1">
      <alignment vertical="center"/>
    </xf>
    <xf numFmtId="0" fontId="24" fillId="37" borderId="199" xfId="0" applyFont="1" applyFill="1" applyBorder="1">
      <alignment vertical="center"/>
    </xf>
    <xf numFmtId="0" fontId="24" fillId="25" borderId="0" xfId="46" applyFont="1" applyFill="1" applyAlignment="1">
      <alignment horizontal="center"/>
    </xf>
    <xf numFmtId="0" fontId="36" fillId="27" borderId="0" xfId="0" applyFont="1" applyFill="1" applyBorder="1" applyAlignment="1">
      <alignment horizontal="distributed" vertical="center"/>
    </xf>
    <xf numFmtId="0" fontId="36" fillId="27" borderId="29" xfId="0" applyFont="1" applyFill="1" applyBorder="1" applyAlignment="1">
      <alignment horizontal="distributed" vertical="center"/>
    </xf>
    <xf numFmtId="0" fontId="36" fillId="27" borderId="21" xfId="0" applyFont="1" applyFill="1" applyBorder="1" applyAlignment="1">
      <alignment horizontal="distributed" vertical="center" wrapText="1"/>
    </xf>
    <xf numFmtId="0" fontId="36" fillId="27" borderId="164" xfId="0" applyFont="1" applyFill="1" applyBorder="1" applyAlignment="1">
      <alignment horizontal="distributed" vertical="center" wrapText="1"/>
    </xf>
    <xf numFmtId="0" fontId="36" fillId="27" borderId="175" xfId="0" applyFont="1" applyFill="1" applyBorder="1" applyAlignment="1">
      <alignment horizontal="distributed" vertical="center" wrapText="1"/>
    </xf>
    <xf numFmtId="0" fontId="36" fillId="27" borderId="195" xfId="0" applyFont="1" applyFill="1" applyBorder="1" applyAlignment="1">
      <alignment horizontal="distributed" vertical="center" wrapText="1"/>
    </xf>
    <xf numFmtId="0" fontId="0" fillId="35" borderId="0" xfId="0" applyFill="1">
      <alignment vertical="center"/>
    </xf>
    <xf numFmtId="0" fontId="53" fillId="35" borderId="0" xfId="0" applyFont="1" applyFill="1">
      <alignment vertical="center"/>
    </xf>
    <xf numFmtId="0" fontId="56" fillId="35" borderId="0" xfId="0" applyFont="1" applyFill="1">
      <alignment vertical="center"/>
    </xf>
    <xf numFmtId="0" fontId="57" fillId="35" borderId="0" xfId="0" applyFont="1" applyFill="1">
      <alignment vertical="center"/>
    </xf>
    <xf numFmtId="0" fontId="60" fillId="35" borderId="0" xfId="0" applyFont="1" applyFill="1">
      <alignment vertical="center"/>
    </xf>
    <xf numFmtId="0" fontId="61" fillId="38" borderId="21" xfId="0" applyFont="1" applyFill="1" applyBorder="1">
      <alignment vertical="center"/>
    </xf>
    <xf numFmtId="0" fontId="62" fillId="35" borderId="0" xfId="0" applyFont="1" applyFill="1">
      <alignment vertical="center"/>
    </xf>
    <xf numFmtId="0" fontId="64" fillId="38" borderId="40" xfId="0" applyFont="1" applyFill="1" applyBorder="1">
      <alignment vertical="center"/>
    </xf>
    <xf numFmtId="0" fontId="0" fillId="38" borderId="22" xfId="0" applyFill="1" applyBorder="1">
      <alignment vertical="center"/>
    </xf>
    <xf numFmtId="0" fontId="65" fillId="35" borderId="0" xfId="0" applyFont="1" applyFill="1">
      <alignment vertical="center"/>
    </xf>
    <xf numFmtId="0" fontId="26" fillId="25" borderId="13" xfId="0" applyFont="1" applyFill="1" applyBorder="1" applyAlignment="1">
      <alignment horizontal="center" vertical="center"/>
    </xf>
    <xf numFmtId="0" fontId="66" fillId="35" borderId="0" xfId="0" applyFont="1" applyFill="1">
      <alignment vertical="center"/>
    </xf>
    <xf numFmtId="177" fontId="26" fillId="39" borderId="77" xfId="33" applyNumberFormat="1" applyFont="1" applyFill="1" applyBorder="1">
      <alignment vertical="center"/>
    </xf>
    <xf numFmtId="0" fontId="67" fillId="25" borderId="10" xfId="0" applyFont="1" applyFill="1" applyBorder="1">
      <alignment vertical="center"/>
    </xf>
    <xf numFmtId="0" fontId="26" fillId="26" borderId="40" xfId="49" applyFont="1" applyFill="1" applyBorder="1" applyAlignment="1" applyProtection="1">
      <alignment horizontal="center" vertical="center"/>
    </xf>
    <xf numFmtId="0" fontId="26" fillId="26" borderId="22" xfId="49" applyFont="1" applyFill="1" applyBorder="1" applyAlignment="1" applyProtection="1">
      <alignment horizontal="center" vertical="center"/>
    </xf>
    <xf numFmtId="0" fontId="24" fillId="29" borderId="41" xfId="0" applyFont="1" applyFill="1" applyBorder="1" applyAlignment="1" applyProtection="1">
      <alignment horizontal="distributed" vertical="center" justifyLastLine="1"/>
    </xf>
    <xf numFmtId="0" fontId="0" fillId="0" borderId="43" xfId="0" applyBorder="1" applyAlignment="1">
      <alignment horizontal="distributed" vertical="center" justifyLastLine="1"/>
    </xf>
    <xf numFmtId="0" fontId="0" fillId="0" borderId="42" xfId="0" applyBorder="1" applyAlignment="1">
      <alignment horizontal="distributed" vertical="center" justifyLastLine="1"/>
    </xf>
    <xf numFmtId="0" fontId="34" fillId="27" borderId="40" xfId="0" applyFont="1" applyFill="1" applyBorder="1" applyAlignment="1" applyProtection="1">
      <alignment horizontal="distributed" vertical="center" justifyLastLine="1"/>
    </xf>
    <xf numFmtId="0" fontId="34" fillId="27" borderId="148" xfId="0" applyFont="1" applyFill="1" applyBorder="1" applyAlignment="1" applyProtection="1">
      <alignment horizontal="distributed" vertical="center" justifyLastLine="1"/>
    </xf>
    <xf numFmtId="0" fontId="24" fillId="28" borderId="57" xfId="0" applyFont="1" applyFill="1" applyBorder="1" applyAlignment="1" applyProtection="1">
      <alignment vertical="center" wrapText="1"/>
      <protection locked="0"/>
    </xf>
    <xf numFmtId="0" fontId="24" fillId="28" borderId="149" xfId="0" applyFont="1" applyFill="1" applyBorder="1" applyAlignment="1" applyProtection="1">
      <alignment vertical="center" wrapText="1"/>
      <protection locked="0"/>
    </xf>
    <xf numFmtId="0" fontId="24" fillId="28" borderId="150" xfId="0" applyFont="1" applyFill="1" applyBorder="1" applyAlignment="1" applyProtection="1">
      <alignment vertical="center" wrapText="1"/>
      <protection locked="0"/>
    </xf>
    <xf numFmtId="0" fontId="34" fillId="27" borderId="13" xfId="0" applyFont="1" applyFill="1" applyBorder="1" applyAlignment="1" applyProtection="1">
      <alignment horizontal="center" vertical="center" wrapText="1"/>
    </xf>
    <xf numFmtId="0" fontId="34" fillId="27" borderId="13" xfId="0" applyFont="1" applyFill="1" applyBorder="1" applyAlignment="1" applyProtection="1">
      <alignment horizontal="center" vertical="center"/>
    </xf>
    <xf numFmtId="0" fontId="34" fillId="27" borderId="41" xfId="0" applyFont="1" applyFill="1" applyBorder="1" applyAlignment="1" applyProtection="1">
      <alignment horizontal="center" vertical="center"/>
    </xf>
    <xf numFmtId="0" fontId="24" fillId="33" borderId="19" xfId="0" applyFont="1" applyFill="1" applyBorder="1" applyAlignment="1" applyProtection="1">
      <alignment horizontal="center" vertical="center" wrapText="1"/>
    </xf>
    <xf numFmtId="0" fontId="24" fillId="33" borderId="18" xfId="0" applyFont="1" applyFill="1" applyBorder="1" applyAlignment="1" applyProtection="1">
      <alignment horizontal="center" vertical="center" wrapText="1"/>
    </xf>
    <xf numFmtId="0" fontId="24" fillId="33" borderId="17" xfId="0" applyFont="1" applyFill="1" applyBorder="1" applyAlignment="1" applyProtection="1">
      <alignment horizontal="center" vertical="center" wrapText="1"/>
    </xf>
    <xf numFmtId="0" fontId="24" fillId="33" borderId="14" xfId="0" applyFont="1" applyFill="1" applyBorder="1" applyAlignment="1" applyProtection="1">
      <alignment horizontal="center" vertical="center" wrapText="1"/>
    </xf>
    <xf numFmtId="0" fontId="24" fillId="33" borderId="12" xfId="0" applyFont="1" applyFill="1" applyBorder="1" applyAlignment="1" applyProtection="1">
      <alignment horizontal="center" vertical="center" wrapText="1"/>
    </xf>
    <xf numFmtId="0" fontId="24" fillId="33" borderId="16" xfId="0" applyFont="1" applyFill="1" applyBorder="1" applyAlignment="1" applyProtection="1">
      <alignment horizontal="center" vertical="center" wrapText="1"/>
    </xf>
    <xf numFmtId="0" fontId="24" fillId="26" borderId="13" xfId="0" applyFont="1" applyFill="1" applyBorder="1" applyAlignment="1" applyProtection="1">
      <alignment horizontal="center" vertical="center" wrapText="1"/>
    </xf>
    <xf numFmtId="0" fontId="24" fillId="26" borderId="13" xfId="0" applyFont="1" applyFill="1" applyBorder="1" applyAlignment="1" applyProtection="1">
      <alignment horizontal="center" vertical="center"/>
    </xf>
    <xf numFmtId="0" fontId="24" fillId="26" borderId="41" xfId="0" applyFont="1" applyFill="1" applyBorder="1" applyAlignment="1" applyProtection="1">
      <alignment horizontal="distributed" vertical="center" justifyLastLine="1"/>
    </xf>
    <xf numFmtId="0" fontId="24" fillId="26" borderId="43" xfId="0" applyFont="1" applyFill="1" applyBorder="1" applyAlignment="1" applyProtection="1">
      <alignment horizontal="distributed" vertical="center" justifyLastLine="1"/>
    </xf>
    <xf numFmtId="0" fontId="24" fillId="26" borderId="42" xfId="0" applyFont="1" applyFill="1" applyBorder="1" applyAlignment="1" applyProtection="1">
      <alignment horizontal="distributed" vertical="center" justifyLastLine="1"/>
    </xf>
    <xf numFmtId="0" fontId="49" fillId="34" borderId="151" xfId="0" applyFont="1" applyFill="1" applyBorder="1" applyAlignment="1" applyProtection="1">
      <alignment horizontal="center" vertical="center" shrinkToFit="1"/>
    </xf>
    <xf numFmtId="0" fontId="49" fillId="34" borderId="152" xfId="0" applyFont="1" applyFill="1" applyBorder="1" applyAlignment="1" applyProtection="1">
      <alignment horizontal="center" vertical="center" shrinkToFit="1"/>
    </xf>
    <xf numFmtId="0" fontId="52" fillId="36" borderId="41" xfId="0" applyFont="1" applyFill="1" applyBorder="1" applyAlignment="1" applyProtection="1">
      <alignment horizontal="distributed" vertical="center" justifyLastLine="1"/>
    </xf>
    <xf numFmtId="0" fontId="52" fillId="36" borderId="43" xfId="0" applyFont="1" applyFill="1" applyBorder="1" applyAlignment="1" applyProtection="1">
      <alignment horizontal="distributed" vertical="center" justifyLastLine="1"/>
    </xf>
    <xf numFmtId="0" fontId="52" fillId="36" borderId="42" xfId="0" applyFont="1" applyFill="1" applyBorder="1" applyAlignment="1" applyProtection="1">
      <alignment horizontal="distributed" vertical="center" justifyLastLine="1"/>
    </xf>
    <xf numFmtId="49" fontId="24" fillId="25" borderId="0" xfId="0" applyNumberFormat="1" applyFont="1" applyFill="1" applyAlignment="1">
      <alignment horizontal="left" vertical="center"/>
    </xf>
    <xf numFmtId="180" fontId="26" fillId="25" borderId="41" xfId="0" applyNumberFormat="1" applyFont="1" applyFill="1" applyBorder="1" applyAlignment="1">
      <alignment vertical="center"/>
    </xf>
    <xf numFmtId="180" fontId="26" fillId="25" borderId="42" xfId="0" applyNumberFormat="1" applyFont="1" applyFill="1" applyBorder="1" applyAlignment="1">
      <alignment vertical="center"/>
    </xf>
    <xf numFmtId="0" fontId="26" fillId="25" borderId="0" xfId="0" applyFont="1" applyFill="1" applyBorder="1" applyAlignment="1">
      <alignment vertical="center" wrapText="1"/>
    </xf>
    <xf numFmtId="0" fontId="34" fillId="27" borderId="40" xfId="0" applyFont="1" applyFill="1" applyBorder="1" applyAlignment="1" applyProtection="1">
      <alignment horizontal="center" vertical="center" wrapText="1"/>
    </xf>
    <xf numFmtId="0" fontId="24" fillId="25" borderId="0" xfId="0" applyFont="1" applyFill="1" applyAlignment="1">
      <alignment vertical="center" wrapText="1"/>
    </xf>
    <xf numFmtId="38" fontId="26" fillId="25" borderId="41" xfId="0" applyNumberFormat="1" applyFont="1" applyFill="1" applyBorder="1" applyAlignment="1">
      <alignment vertical="center"/>
    </xf>
    <xf numFmtId="38" fontId="26" fillId="25" borderId="42" xfId="0" applyNumberFormat="1" applyFont="1" applyFill="1" applyBorder="1" applyAlignment="1">
      <alignment vertical="center"/>
    </xf>
    <xf numFmtId="0" fontId="26" fillId="25" borderId="0" xfId="0" applyFont="1" applyFill="1" applyBorder="1" applyAlignment="1">
      <alignment vertical="top" wrapText="1"/>
    </xf>
    <xf numFmtId="0" fontId="24" fillId="25" borderId="0" xfId="0" applyFont="1" applyFill="1" applyAlignment="1">
      <alignment vertical="top" wrapText="1"/>
    </xf>
    <xf numFmtId="0" fontId="26" fillId="25" borderId="0" xfId="0" applyFont="1" applyFill="1" applyBorder="1" applyAlignment="1">
      <alignment horizontal="left" vertical="top"/>
    </xf>
    <xf numFmtId="0" fontId="36" fillId="27" borderId="20" xfId="0" applyFont="1" applyFill="1" applyBorder="1" applyAlignment="1" applyProtection="1">
      <alignment horizontal="distributed" vertical="center" wrapText="1"/>
    </xf>
    <xf numFmtId="0" fontId="36" fillId="27" borderId="0" xfId="0" applyFont="1" applyFill="1" applyBorder="1" applyAlignment="1" applyProtection="1">
      <alignment horizontal="distributed" vertical="center" wrapText="1"/>
    </xf>
    <xf numFmtId="38" fontId="26" fillId="25" borderId="18" xfId="0" applyNumberFormat="1" applyFont="1" applyFill="1" applyBorder="1" applyAlignment="1">
      <alignment vertical="center"/>
    </xf>
    <xf numFmtId="38" fontId="26" fillId="25" borderId="16" xfId="0" applyNumberFormat="1" applyFont="1" applyFill="1" applyBorder="1" applyAlignment="1">
      <alignment vertical="center"/>
    </xf>
    <xf numFmtId="0" fontId="36" fillId="27" borderId="15" xfId="0" applyFont="1" applyFill="1" applyBorder="1" applyAlignment="1" applyProtection="1">
      <alignment horizontal="distributed" vertical="center" wrapText="1"/>
    </xf>
    <xf numFmtId="0" fontId="34" fillId="27" borderId="40" xfId="0" applyFont="1" applyFill="1" applyBorder="1" applyAlignment="1">
      <alignment horizontal="distributed" vertical="center" justifyLastLine="1"/>
    </xf>
    <xf numFmtId="0" fontId="34" fillId="27" borderId="21" xfId="0" applyFont="1" applyFill="1" applyBorder="1" applyAlignment="1">
      <alignment horizontal="distributed" vertical="center" justifyLastLine="1"/>
    </xf>
    <xf numFmtId="0" fontId="34" fillId="27" borderId="21" xfId="0" applyFont="1" applyFill="1" applyBorder="1" applyAlignment="1">
      <alignment horizontal="distributed" vertical="center"/>
    </xf>
    <xf numFmtId="0" fontId="34" fillId="27" borderId="22" xfId="0" applyFont="1" applyFill="1" applyBorder="1" applyAlignment="1">
      <alignment horizontal="distributed" vertical="center"/>
    </xf>
    <xf numFmtId="0" fontId="26" fillId="29" borderId="13" xfId="0" applyFont="1" applyFill="1" applyBorder="1" applyAlignment="1" applyProtection="1">
      <alignment horizontal="distributed" vertical="center"/>
    </xf>
    <xf numFmtId="0" fontId="24" fillId="25" borderId="40" xfId="0" applyFont="1" applyFill="1" applyBorder="1" applyAlignment="1">
      <alignment vertical="center"/>
    </xf>
    <xf numFmtId="0" fontId="24" fillId="25" borderId="21" xfId="0" applyFont="1" applyFill="1" applyBorder="1" applyAlignment="1">
      <alignment vertical="center"/>
    </xf>
    <xf numFmtId="0" fontId="24" fillId="25" borderId="22" xfId="0" applyFont="1" applyFill="1" applyBorder="1" applyAlignment="1">
      <alignment vertical="center"/>
    </xf>
    <xf numFmtId="0" fontId="26" fillId="29" borderId="13" xfId="0" applyFont="1" applyFill="1" applyBorder="1" applyAlignment="1" applyProtection="1">
      <alignment horizontal="distributed" vertical="center" wrapText="1"/>
    </xf>
    <xf numFmtId="0" fontId="26" fillId="26" borderId="40" xfId="46" applyNumberFormat="1" applyFont="1" applyFill="1" applyBorder="1" applyAlignment="1">
      <alignment horizontal="distributed" vertical="center" justifyLastLine="1"/>
    </xf>
    <xf numFmtId="0" fontId="24" fillId="26" borderId="159" xfId="46" applyFont="1" applyFill="1" applyBorder="1" applyAlignment="1">
      <alignment horizontal="distributed" vertical="center" justifyLastLine="1"/>
    </xf>
    <xf numFmtId="0" fontId="36" fillId="27" borderId="17" xfId="46" applyNumberFormat="1" applyFont="1" applyFill="1" applyBorder="1" applyAlignment="1">
      <alignment horizontal="distributed" vertical="center" wrapText="1"/>
    </xf>
    <xf numFmtId="0" fontId="34" fillId="27" borderId="17" xfId="46" applyFont="1" applyFill="1" applyBorder="1" applyAlignment="1">
      <alignment horizontal="distributed" vertical="center"/>
    </xf>
    <xf numFmtId="0" fontId="34" fillId="27" borderId="12" xfId="46" applyFont="1" applyFill="1" applyBorder="1" applyAlignment="1">
      <alignment horizontal="distributed" vertical="center"/>
    </xf>
    <xf numFmtId="0" fontId="36" fillId="27" borderId="41" xfId="46" applyNumberFormat="1" applyFont="1" applyFill="1" applyBorder="1" applyAlignment="1">
      <alignment horizontal="distributed" vertical="center" wrapText="1"/>
    </xf>
    <xf numFmtId="0" fontId="34" fillId="27" borderId="42" xfId="46" applyFont="1" applyFill="1" applyBorder="1" applyAlignment="1">
      <alignment horizontal="distributed" vertical="center" wrapText="1"/>
    </xf>
    <xf numFmtId="0" fontId="36" fillId="27" borderId="19" xfId="46" applyNumberFormat="1" applyFont="1" applyFill="1" applyBorder="1" applyAlignment="1">
      <alignment horizontal="distributed" vertical="center" wrapText="1"/>
    </xf>
    <xf numFmtId="0" fontId="36" fillId="27" borderId="12" xfId="46" applyNumberFormat="1" applyFont="1" applyFill="1" applyBorder="1" applyAlignment="1">
      <alignment horizontal="distributed" vertical="center" wrapText="1"/>
    </xf>
    <xf numFmtId="0" fontId="36" fillId="27" borderId="160" xfId="46" applyNumberFormat="1" applyFont="1" applyFill="1" applyBorder="1" applyAlignment="1">
      <alignment horizontal="distributed" vertical="center" indent="2"/>
    </xf>
    <xf numFmtId="0" fontId="36" fillId="27" borderId="21" xfId="46" applyNumberFormat="1" applyFont="1" applyFill="1" applyBorder="1" applyAlignment="1">
      <alignment horizontal="distributed" vertical="center" indent="2"/>
    </xf>
    <xf numFmtId="0" fontId="36" fillId="27" borderId="159" xfId="46" applyNumberFormat="1" applyFont="1" applyFill="1" applyBorder="1" applyAlignment="1">
      <alignment horizontal="distributed" vertical="center" indent="2"/>
    </xf>
    <xf numFmtId="0" fontId="36" fillId="27" borderId="153" xfId="46" applyNumberFormat="1" applyFont="1" applyFill="1" applyBorder="1" applyAlignment="1">
      <alignment horizontal="center" vertical="center" wrapText="1"/>
    </xf>
    <xf numFmtId="0" fontId="36" fillId="27" borderId="154" xfId="46" applyNumberFormat="1" applyFont="1" applyFill="1" applyBorder="1" applyAlignment="1">
      <alignment horizontal="center" vertical="center" wrapText="1"/>
    </xf>
    <xf numFmtId="0" fontId="36" fillId="27" borderId="154" xfId="46" applyNumberFormat="1" applyFont="1" applyFill="1" applyBorder="1" applyAlignment="1">
      <alignment horizontal="center" vertical="center"/>
    </xf>
    <xf numFmtId="0" fontId="36" fillId="27" borderId="155" xfId="46" applyNumberFormat="1" applyFont="1" applyFill="1" applyBorder="1" applyAlignment="1">
      <alignment horizontal="center" vertical="center"/>
    </xf>
    <xf numFmtId="0" fontId="36" fillId="27" borderId="160" xfId="46" applyNumberFormat="1" applyFont="1" applyFill="1" applyBorder="1" applyAlignment="1">
      <alignment horizontal="distributed" vertical="center" justifyLastLine="1"/>
    </xf>
    <xf numFmtId="0" fontId="36" fillId="27" borderId="21" xfId="46" applyNumberFormat="1" applyFont="1" applyFill="1" applyBorder="1" applyAlignment="1">
      <alignment horizontal="distributed" vertical="center" justifyLastLine="1"/>
    </xf>
    <xf numFmtId="0" fontId="36" fillId="27" borderId="22" xfId="46" applyNumberFormat="1" applyFont="1" applyFill="1" applyBorder="1" applyAlignment="1">
      <alignment horizontal="distributed" vertical="center" justifyLastLine="1"/>
    </xf>
    <xf numFmtId="0" fontId="36" fillId="27" borderId="159" xfId="46" applyNumberFormat="1" applyFont="1" applyFill="1" applyBorder="1" applyAlignment="1">
      <alignment horizontal="distributed" vertical="center" justifyLastLine="1"/>
    </xf>
    <xf numFmtId="0" fontId="36" fillId="27" borderId="41" xfId="46" applyNumberFormat="1" applyFont="1" applyFill="1" applyBorder="1" applyAlignment="1">
      <alignment horizontal="center" vertical="center" wrapText="1"/>
    </xf>
    <xf numFmtId="0" fontId="36" fillId="27" borderId="43" xfId="46" applyNumberFormat="1" applyFont="1" applyFill="1" applyBorder="1" applyAlignment="1">
      <alignment horizontal="center" vertical="center" wrapText="1"/>
    </xf>
    <xf numFmtId="0" fontId="36" fillId="27" borderId="43" xfId="46" applyNumberFormat="1" applyFont="1" applyFill="1" applyBorder="1" applyAlignment="1">
      <alignment horizontal="center" vertical="center"/>
    </xf>
    <xf numFmtId="0" fontId="36" fillId="27" borderId="42" xfId="46" applyNumberFormat="1" applyFont="1" applyFill="1" applyBorder="1" applyAlignment="1">
      <alignment horizontal="center" vertical="center"/>
    </xf>
    <xf numFmtId="0" fontId="36" fillId="27" borderId="156" xfId="46" applyNumberFormat="1" applyFont="1" applyFill="1" applyBorder="1" applyAlignment="1">
      <alignment horizontal="distributed" vertical="center"/>
    </xf>
    <xf numFmtId="0" fontId="36" fillId="27" borderId="157" xfId="46" applyNumberFormat="1" applyFont="1" applyFill="1" applyBorder="1" applyAlignment="1">
      <alignment horizontal="distributed" vertical="center"/>
    </xf>
    <xf numFmtId="0" fontId="34" fillId="27" borderId="157" xfId="46" applyFont="1" applyFill="1" applyBorder="1" applyAlignment="1">
      <alignment horizontal="distributed" vertical="center"/>
    </xf>
    <xf numFmtId="0" fontId="34" fillId="27" borderId="158" xfId="46" applyFont="1" applyFill="1" applyBorder="1" applyAlignment="1">
      <alignment horizontal="distributed" vertical="center"/>
    </xf>
    <xf numFmtId="0" fontId="26" fillId="26" borderId="19" xfId="48" applyNumberFormat="1" applyFont="1" applyFill="1" applyBorder="1" applyAlignment="1">
      <alignment horizontal="center" vertical="center" wrapText="1"/>
    </xf>
    <xf numFmtId="0" fontId="26" fillId="26" borderId="161" xfId="46" applyFont="1" applyFill="1" applyBorder="1" applyAlignment="1">
      <alignment horizontal="center" vertical="center"/>
    </xf>
    <xf numFmtId="0" fontId="26" fillId="26" borderId="17" xfId="46" applyFont="1" applyFill="1" applyBorder="1" applyAlignment="1">
      <alignment horizontal="center" vertical="center"/>
    </xf>
    <xf numFmtId="0" fontId="26" fillId="26" borderId="162" xfId="46" applyFont="1" applyFill="1" applyBorder="1" applyAlignment="1">
      <alignment horizontal="center" vertical="center"/>
    </xf>
    <xf numFmtId="0" fontId="26" fillId="26" borderId="12" xfId="46" applyFont="1" applyFill="1" applyBorder="1" applyAlignment="1">
      <alignment horizontal="center" vertical="center"/>
    </xf>
    <xf numFmtId="0" fontId="26" fillId="26" borderId="163" xfId="46" applyFont="1" applyFill="1" applyBorder="1" applyAlignment="1">
      <alignment horizontal="center" vertical="center"/>
    </xf>
    <xf numFmtId="0" fontId="36" fillId="27" borderId="20" xfId="46" applyNumberFormat="1" applyFont="1" applyFill="1" applyBorder="1" applyAlignment="1">
      <alignment horizontal="distributed" vertical="center"/>
    </xf>
    <xf numFmtId="0" fontId="36" fillId="27" borderId="0" xfId="46" applyNumberFormat="1" applyFont="1" applyFill="1" applyBorder="1" applyAlignment="1">
      <alignment horizontal="distributed" vertical="center"/>
    </xf>
    <xf numFmtId="0" fontId="34" fillId="27" borderId="0" xfId="46" applyFont="1" applyFill="1" applyBorder="1" applyAlignment="1">
      <alignment horizontal="distributed" vertical="center"/>
    </xf>
    <xf numFmtId="0" fontId="34" fillId="27" borderId="15" xfId="46" applyFont="1" applyFill="1" applyBorder="1" applyAlignment="1">
      <alignment horizontal="distributed" vertical="center"/>
    </xf>
    <xf numFmtId="0" fontId="51" fillId="35" borderId="0" xfId="46" applyFont="1" applyFill="1" applyAlignment="1">
      <alignment horizontal="center" vertical="center"/>
    </xf>
    <xf numFmtId="0" fontId="26" fillId="29" borderId="168" xfId="0" applyFont="1" applyFill="1" applyBorder="1" applyAlignment="1">
      <alignment horizontal="distributed" vertical="center" justifyLastLine="1"/>
    </xf>
    <xf numFmtId="0" fontId="26" fillId="29" borderId="169" xfId="0" applyFont="1" applyFill="1" applyBorder="1" applyAlignment="1">
      <alignment horizontal="distributed" vertical="center" justifyLastLine="1"/>
    </xf>
    <xf numFmtId="0" fontId="26" fillId="29" borderId="25" xfId="0" applyFont="1" applyFill="1" applyBorder="1" applyAlignment="1">
      <alignment horizontal="distributed" vertical="center" justifyLastLine="1"/>
    </xf>
    <xf numFmtId="0" fontId="26" fillId="29" borderId="26" xfId="0" applyFont="1" applyFill="1" applyBorder="1" applyAlignment="1">
      <alignment horizontal="distributed" vertical="center" justifyLastLine="1"/>
    </xf>
    <xf numFmtId="0" fontId="26" fillId="29" borderId="27" xfId="0" applyFont="1" applyFill="1" applyBorder="1" applyAlignment="1">
      <alignment horizontal="distributed" vertical="center" justifyLastLine="1"/>
    </xf>
    <xf numFmtId="0" fontId="26" fillId="29" borderId="40" xfId="0" applyFont="1" applyFill="1" applyBorder="1" applyAlignment="1">
      <alignment horizontal="distributed" vertical="center" justifyLastLine="1"/>
    </xf>
    <xf numFmtId="0" fontId="26" fillId="29" borderId="164" xfId="0" applyFont="1" applyFill="1" applyBorder="1" applyAlignment="1">
      <alignment horizontal="distributed" vertical="center" justifyLastLine="1"/>
    </xf>
    <xf numFmtId="38" fontId="26" fillId="25" borderId="170" xfId="0" applyNumberFormat="1" applyFont="1" applyFill="1" applyBorder="1" applyAlignment="1">
      <alignment horizontal="center" vertical="center"/>
    </xf>
    <xf numFmtId="38" fontId="26" fillId="25" borderId="167" xfId="0" applyNumberFormat="1" applyFont="1" applyFill="1" applyBorder="1" applyAlignment="1">
      <alignment horizontal="center" vertical="center"/>
    </xf>
    <xf numFmtId="0" fontId="26" fillId="29" borderId="171" xfId="0" applyFont="1" applyFill="1" applyBorder="1" applyAlignment="1">
      <alignment horizontal="distributed" vertical="center" justifyLastLine="1"/>
    </xf>
    <xf numFmtId="0" fontId="24" fillId="29" borderId="172" xfId="0" applyFont="1" applyFill="1" applyBorder="1" applyAlignment="1">
      <alignment horizontal="distributed" vertical="center" justifyLastLine="1"/>
    </xf>
    <xf numFmtId="0" fontId="24" fillId="29" borderId="173" xfId="0" applyFont="1" applyFill="1" applyBorder="1" applyAlignment="1">
      <alignment horizontal="distributed" vertical="center" justifyLastLine="1"/>
    </xf>
    <xf numFmtId="0" fontId="26" fillId="29" borderId="25" xfId="0" applyFont="1" applyFill="1" applyBorder="1" applyAlignment="1">
      <alignment horizontal="center" vertical="center" wrapText="1"/>
    </xf>
    <xf numFmtId="0" fontId="24" fillId="29" borderId="26" xfId="0" applyFont="1" applyFill="1" applyBorder="1" applyAlignment="1">
      <alignment horizontal="center" vertical="center"/>
    </xf>
    <xf numFmtId="0" fontId="24" fillId="29" borderId="27" xfId="0" applyFont="1" applyFill="1" applyBorder="1" applyAlignment="1">
      <alignment horizontal="center" vertical="center"/>
    </xf>
    <xf numFmtId="0" fontId="24" fillId="29" borderId="28" xfId="0" applyFont="1" applyFill="1" applyBorder="1" applyAlignment="1">
      <alignment horizontal="center" vertical="center"/>
    </xf>
    <xf numFmtId="0" fontId="24" fillId="29" borderId="0" xfId="0" applyFont="1" applyFill="1" applyBorder="1" applyAlignment="1">
      <alignment horizontal="center" vertical="center"/>
    </xf>
    <xf numFmtId="0" fontId="24" fillId="29" borderId="29" xfId="0" applyFont="1" applyFill="1" applyBorder="1" applyAlignment="1">
      <alignment horizontal="center" vertical="center"/>
    </xf>
    <xf numFmtId="0" fontId="24" fillId="29" borderId="174" xfId="0" applyFont="1" applyFill="1" applyBorder="1" applyAlignment="1">
      <alignment horizontal="center" vertical="center"/>
    </xf>
    <xf numFmtId="0" fontId="24" fillId="29" borderId="15" xfId="0" applyFont="1" applyFill="1" applyBorder="1" applyAlignment="1">
      <alignment horizontal="center" vertical="center"/>
    </xf>
    <xf numFmtId="0" fontId="24" fillId="29" borderId="175" xfId="0" applyFont="1" applyFill="1" applyBorder="1" applyAlignment="1">
      <alignment horizontal="center" vertical="center"/>
    </xf>
    <xf numFmtId="38" fontId="26" fillId="25" borderId="30" xfId="33" applyNumberFormat="1" applyFont="1" applyFill="1" applyBorder="1" applyAlignment="1">
      <alignment horizontal="center" vertical="center"/>
    </xf>
    <xf numFmtId="38" fontId="24" fillId="25" borderId="31" xfId="33" applyNumberFormat="1" applyFont="1" applyFill="1" applyBorder="1" applyAlignment="1">
      <alignment vertical="center"/>
    </xf>
    <xf numFmtId="38" fontId="24" fillId="25" borderId="32" xfId="33" applyNumberFormat="1" applyFont="1" applyFill="1" applyBorder="1" applyAlignment="1">
      <alignment vertical="center"/>
    </xf>
    <xf numFmtId="0" fontId="24" fillId="29" borderId="26" xfId="0" applyFont="1" applyFill="1" applyBorder="1" applyAlignment="1">
      <alignment horizontal="distributed" vertical="center" justifyLastLine="1"/>
    </xf>
    <xf numFmtId="0" fontId="24" fillId="29" borderId="27" xfId="0" applyFont="1" applyFill="1" applyBorder="1" applyAlignment="1">
      <alignment horizontal="distributed" vertical="center" justifyLastLine="1"/>
    </xf>
    <xf numFmtId="38" fontId="26" fillId="25" borderId="165" xfId="0" applyNumberFormat="1" applyFont="1" applyFill="1" applyBorder="1" applyAlignment="1">
      <alignment horizontal="center" vertical="center"/>
    </xf>
    <xf numFmtId="38" fontId="26" fillId="25" borderId="176" xfId="0" applyNumberFormat="1" applyFont="1" applyFill="1" applyBorder="1" applyAlignment="1">
      <alignment horizontal="center" vertical="center"/>
    </xf>
    <xf numFmtId="0" fontId="24" fillId="29" borderId="164" xfId="0" applyFont="1" applyFill="1" applyBorder="1" applyAlignment="1">
      <alignment horizontal="distributed" vertical="center" justifyLastLine="1"/>
    </xf>
    <xf numFmtId="0" fontId="24" fillId="29" borderId="28" xfId="0" applyFont="1" applyFill="1" applyBorder="1" applyAlignment="1">
      <alignment horizontal="distributed" vertical="center" justifyLastLine="1"/>
    </xf>
    <xf numFmtId="0" fontId="24" fillId="29" borderId="0" xfId="0" applyFont="1" applyFill="1" applyBorder="1" applyAlignment="1">
      <alignment horizontal="distributed" vertical="center" justifyLastLine="1"/>
    </xf>
    <xf numFmtId="0" fontId="24" fillId="29" borderId="29" xfId="0" applyFont="1" applyFill="1" applyBorder="1" applyAlignment="1">
      <alignment horizontal="distributed" vertical="center" justifyLastLine="1"/>
    </xf>
    <xf numFmtId="0" fontId="26" fillId="26" borderId="0" xfId="0" applyFont="1" applyFill="1" applyBorder="1" applyAlignment="1">
      <alignment vertical="center" wrapText="1"/>
    </xf>
    <xf numFmtId="0" fontId="24" fillId="26" borderId="0" xfId="0" applyFont="1" applyFill="1" applyAlignment="1">
      <alignment vertical="center" wrapText="1"/>
    </xf>
    <xf numFmtId="0" fontId="24" fillId="26" borderId="0" xfId="0" applyFont="1" applyFill="1" applyAlignment="1">
      <alignment vertical="center"/>
    </xf>
    <xf numFmtId="38" fontId="26" fillId="25" borderId="166" xfId="0" applyNumberFormat="1" applyFont="1" applyFill="1" applyBorder="1" applyAlignment="1">
      <alignment horizontal="center" vertical="center"/>
    </xf>
    <xf numFmtId="0" fontId="24" fillId="29" borderId="26" xfId="0" applyFont="1" applyFill="1" applyBorder="1" applyAlignment="1">
      <alignment horizontal="distributed" vertical="center"/>
    </xf>
    <xf numFmtId="0" fontId="24" fillId="29" borderId="27" xfId="0" applyFont="1" applyFill="1" applyBorder="1" applyAlignment="1">
      <alignment horizontal="distributed" vertical="center"/>
    </xf>
    <xf numFmtId="38" fontId="26" fillId="25" borderId="33" xfId="0" applyNumberFormat="1" applyFont="1" applyFill="1" applyBorder="1" applyAlignment="1">
      <alignment horizontal="center" vertical="center"/>
    </xf>
    <xf numFmtId="38" fontId="26" fillId="25" borderId="38" xfId="0" applyNumberFormat="1" applyFont="1" applyFill="1" applyBorder="1" applyAlignment="1">
      <alignment horizontal="center" vertical="center"/>
    </xf>
    <xf numFmtId="38" fontId="26" fillId="25" borderId="39" xfId="0" applyNumberFormat="1" applyFont="1" applyFill="1" applyBorder="1" applyAlignment="1">
      <alignment horizontal="center" vertical="center"/>
    </xf>
    <xf numFmtId="38" fontId="26" fillId="25" borderId="38" xfId="0" applyNumberFormat="1" applyFont="1" applyFill="1" applyBorder="1" applyAlignment="1">
      <alignment horizontal="distributed" vertical="center" justifyLastLine="1"/>
    </xf>
    <xf numFmtId="38" fontId="26" fillId="25" borderId="39" xfId="0" applyNumberFormat="1" applyFont="1" applyFill="1" applyBorder="1" applyAlignment="1">
      <alignment horizontal="distributed" vertical="center" justifyLastLine="1"/>
    </xf>
    <xf numFmtId="38" fontId="24" fillId="25" borderId="166" xfId="0" applyNumberFormat="1" applyFont="1" applyFill="1" applyBorder="1" applyAlignment="1">
      <alignment horizontal="center" vertical="center"/>
    </xf>
    <xf numFmtId="38" fontId="24" fillId="25" borderId="167" xfId="0" applyNumberFormat="1" applyFont="1" applyFill="1" applyBorder="1" applyAlignment="1">
      <alignment horizontal="center" vertical="center"/>
    </xf>
    <xf numFmtId="0" fontId="24" fillId="29" borderId="177" xfId="0" applyFont="1" applyFill="1" applyBorder="1" applyAlignment="1">
      <alignment horizontal="distributed" vertical="center" justifyLastLine="1"/>
    </xf>
    <xf numFmtId="38" fontId="24" fillId="25" borderId="176" xfId="0" applyNumberFormat="1" applyFont="1" applyFill="1" applyBorder="1" applyAlignment="1">
      <alignment horizontal="center" vertical="center"/>
    </xf>
    <xf numFmtId="0" fontId="26" fillId="29" borderId="178" xfId="0" applyFont="1" applyFill="1" applyBorder="1" applyAlignment="1">
      <alignment horizontal="distributed" vertical="center" justifyLastLine="1"/>
    </xf>
    <xf numFmtId="0" fontId="24" fillId="29" borderId="168" xfId="0" applyFont="1" applyFill="1" applyBorder="1" applyAlignment="1">
      <alignment horizontal="distributed" vertical="center"/>
    </xf>
    <xf numFmtId="0" fontId="24" fillId="29" borderId="169" xfId="0" applyFont="1" applyFill="1" applyBorder="1" applyAlignment="1">
      <alignment horizontal="distributed" vertical="center"/>
    </xf>
    <xf numFmtId="0" fontId="24" fillId="29" borderId="179" xfId="0" applyFont="1" applyFill="1" applyBorder="1" applyAlignment="1">
      <alignment horizontal="distributed" vertical="center" justifyLastLine="1"/>
    </xf>
    <xf numFmtId="0" fontId="24" fillId="29" borderId="13" xfId="0" applyFont="1" applyFill="1" applyBorder="1" applyAlignment="1">
      <alignment horizontal="distributed" vertical="center" justifyLastLine="1"/>
    </xf>
    <xf numFmtId="0" fontId="24" fillId="29" borderId="13" xfId="0" applyFont="1" applyFill="1" applyBorder="1" applyAlignment="1">
      <alignment horizontal="distributed" vertical="center"/>
    </xf>
    <xf numFmtId="0" fontId="24" fillId="29" borderId="180" xfId="0" applyFont="1" applyFill="1" applyBorder="1" applyAlignment="1">
      <alignment horizontal="distributed" vertical="center"/>
    </xf>
    <xf numFmtId="38" fontId="24" fillId="25" borderId="38" xfId="0" applyNumberFormat="1" applyFont="1" applyFill="1" applyBorder="1" applyAlignment="1">
      <alignment horizontal="center" vertical="center"/>
    </xf>
    <xf numFmtId="38" fontId="24" fillId="25" borderId="39" xfId="0" applyNumberFormat="1" applyFont="1" applyFill="1" applyBorder="1" applyAlignment="1">
      <alignment horizontal="center" vertical="center"/>
    </xf>
    <xf numFmtId="0" fontId="24" fillId="25" borderId="176" xfId="0" applyFont="1" applyFill="1" applyBorder="1" applyAlignment="1">
      <alignment horizontal="center" vertical="center"/>
    </xf>
    <xf numFmtId="0" fontId="26" fillId="29" borderId="13" xfId="0" applyFont="1" applyFill="1" applyBorder="1" applyAlignment="1">
      <alignment horizontal="distributed" vertical="center" justifyLastLine="1"/>
    </xf>
    <xf numFmtId="0" fontId="24" fillId="29" borderId="174" xfId="0" applyFont="1" applyFill="1" applyBorder="1" applyAlignment="1">
      <alignment horizontal="distributed" vertical="center" justifyLastLine="1"/>
    </xf>
    <xf numFmtId="0" fontId="24" fillId="29" borderId="15" xfId="0" applyFont="1" applyFill="1" applyBorder="1" applyAlignment="1">
      <alignment horizontal="distributed" vertical="center" justifyLastLine="1"/>
    </xf>
    <xf numFmtId="0" fontId="24" fillId="29" borderId="175" xfId="0" applyFont="1" applyFill="1" applyBorder="1" applyAlignment="1">
      <alignment horizontal="distributed" vertical="center" justifyLastLine="1"/>
    </xf>
    <xf numFmtId="0" fontId="34" fillId="27" borderId="181" xfId="44" applyFont="1" applyFill="1" applyBorder="1" applyAlignment="1">
      <alignment horizontal="distributed" vertical="center"/>
    </xf>
    <xf numFmtId="0" fontId="34" fillId="27" borderId="182" xfId="0" applyFont="1" applyFill="1" applyBorder="1" applyAlignment="1">
      <alignment horizontal="distributed" vertical="center"/>
    </xf>
    <xf numFmtId="0" fontId="34" fillId="27" borderId="183" xfId="0" applyFont="1" applyFill="1" applyBorder="1" applyAlignment="1">
      <alignment horizontal="distributed" vertical="center"/>
    </xf>
    <xf numFmtId="0" fontId="36" fillId="27" borderId="184" xfId="44" applyFont="1" applyFill="1" applyBorder="1" applyAlignment="1">
      <alignment horizontal="distributed" vertical="center" wrapText="1"/>
    </xf>
    <xf numFmtId="0" fontId="34" fillId="27" borderId="185" xfId="0" applyFont="1" applyFill="1" applyBorder="1" applyAlignment="1">
      <alignment horizontal="distributed" vertical="center" wrapText="1"/>
    </xf>
    <xf numFmtId="0" fontId="34" fillId="27" borderId="186" xfId="0" applyFont="1" applyFill="1" applyBorder="1" applyAlignment="1">
      <alignment horizontal="distributed" vertical="center" wrapText="1"/>
    </xf>
    <xf numFmtId="0" fontId="36" fillId="27" borderId="187" xfId="44" applyFont="1" applyFill="1" applyBorder="1" applyAlignment="1">
      <alignment horizontal="distributed" vertical="center" wrapText="1"/>
    </xf>
    <xf numFmtId="0" fontId="36" fillId="27" borderId="188" xfId="0" applyFont="1" applyFill="1" applyBorder="1" applyAlignment="1">
      <alignment horizontal="distributed" vertical="center" wrapText="1"/>
    </xf>
    <xf numFmtId="0" fontId="36" fillId="27" borderId="189" xfId="0" applyFont="1" applyFill="1" applyBorder="1" applyAlignment="1">
      <alignment horizontal="distributed" vertical="center" wrapText="1"/>
    </xf>
    <xf numFmtId="0" fontId="34" fillId="27" borderId="25" xfId="44" applyFont="1" applyFill="1" applyBorder="1" applyAlignment="1">
      <alignment horizontal="distributed" vertical="center" justifyLastLine="1"/>
    </xf>
    <xf numFmtId="0" fontId="34" fillId="27" borderId="26" xfId="0" applyFont="1" applyFill="1" applyBorder="1" applyAlignment="1">
      <alignment horizontal="distributed" vertical="center" justifyLastLine="1"/>
    </xf>
    <xf numFmtId="0" fontId="34" fillId="27" borderId="27" xfId="0" applyFont="1" applyFill="1" applyBorder="1" applyAlignment="1">
      <alignment horizontal="distributed" vertical="center" justifyLastLine="1"/>
    </xf>
    <xf numFmtId="0" fontId="34" fillId="27" borderId="28" xfId="0" applyFont="1" applyFill="1" applyBorder="1" applyAlignment="1">
      <alignment horizontal="distributed" vertical="center" justifyLastLine="1"/>
    </xf>
    <xf numFmtId="0" fontId="34" fillId="27" borderId="0" xfId="0" applyFont="1" applyFill="1" applyBorder="1" applyAlignment="1">
      <alignment horizontal="distributed" vertical="center" justifyLastLine="1"/>
    </xf>
    <xf numFmtId="0" fontId="34" fillId="27" borderId="29" xfId="0" applyFont="1" applyFill="1" applyBorder="1" applyAlignment="1">
      <alignment horizontal="distributed" vertical="center" justifyLastLine="1"/>
    </xf>
    <xf numFmtId="0" fontId="34" fillId="27" borderId="174" xfId="0" applyFont="1" applyFill="1" applyBorder="1" applyAlignment="1">
      <alignment horizontal="distributed" vertical="center" justifyLastLine="1"/>
    </xf>
    <xf numFmtId="0" fontId="34" fillId="27" borderId="15" xfId="0" applyFont="1" applyFill="1" applyBorder="1" applyAlignment="1">
      <alignment horizontal="distributed" vertical="center" justifyLastLine="1"/>
    </xf>
    <xf numFmtId="0" fontId="34" fillId="27" borderId="175" xfId="0" applyFont="1" applyFill="1" applyBorder="1" applyAlignment="1">
      <alignment horizontal="distributed" vertical="center" justifyLastLine="1"/>
    </xf>
    <xf numFmtId="0" fontId="36" fillId="27" borderId="41" xfId="44" applyFont="1" applyFill="1" applyBorder="1" applyAlignment="1">
      <alignment horizontal="distributed" vertical="center" wrapText="1"/>
    </xf>
    <xf numFmtId="0" fontId="36" fillId="27" borderId="43" xfId="0" applyFont="1" applyFill="1" applyBorder="1" applyAlignment="1">
      <alignment horizontal="distributed" vertical="center" wrapText="1"/>
    </xf>
    <xf numFmtId="0" fontId="36" fillId="27" borderId="190" xfId="0" applyFont="1" applyFill="1" applyBorder="1" applyAlignment="1">
      <alignment horizontal="distributed" vertical="center" wrapText="1"/>
    </xf>
    <xf numFmtId="0" fontId="36" fillId="27" borderId="191" xfId="44" applyFont="1" applyFill="1" applyBorder="1" applyAlignment="1">
      <alignment horizontal="distributed" vertical="center" wrapText="1"/>
    </xf>
    <xf numFmtId="0" fontId="36" fillId="27" borderId="182" xfId="0" applyFont="1" applyFill="1" applyBorder="1" applyAlignment="1">
      <alignment horizontal="distributed" vertical="center"/>
    </xf>
    <xf numFmtId="0" fontId="36" fillId="27" borderId="192" xfId="0" applyFont="1" applyFill="1" applyBorder="1" applyAlignment="1">
      <alignment horizontal="distributed" vertical="center"/>
    </xf>
    <xf numFmtId="0" fontId="26" fillId="26" borderId="193" xfId="49" applyNumberFormat="1" applyFont="1" applyFill="1" applyBorder="1" applyAlignment="1">
      <alignment horizontal="distributed" vertical="center" justifyLastLine="1"/>
    </xf>
    <xf numFmtId="0" fontId="24" fillId="26" borderId="194" xfId="0" applyNumberFormat="1" applyFont="1" applyFill="1" applyBorder="1" applyAlignment="1">
      <alignment horizontal="distributed" vertical="center" justifyLastLine="1"/>
    </xf>
    <xf numFmtId="0" fontId="36" fillId="27" borderId="188" xfId="0" applyFont="1" applyFill="1" applyBorder="1" applyAlignment="1">
      <alignment horizontal="distributed" vertical="center"/>
    </xf>
    <xf numFmtId="0" fontId="36" fillId="27" borderId="189" xfId="0" applyFont="1" applyFill="1" applyBorder="1" applyAlignment="1">
      <alignment horizontal="distributed" vertical="center"/>
    </xf>
    <xf numFmtId="0" fontId="36" fillId="27" borderId="43" xfId="0" applyFont="1" applyFill="1" applyBorder="1" applyAlignment="1">
      <alignment horizontal="distributed" vertical="center"/>
    </xf>
    <xf numFmtId="0" fontId="36" fillId="27" borderId="190" xfId="0" applyFont="1" applyFill="1" applyBorder="1" applyAlignment="1">
      <alignment horizontal="distributed" vertical="center"/>
    </xf>
    <xf numFmtId="0" fontId="34" fillId="27" borderId="43" xfId="0" applyFont="1" applyFill="1" applyBorder="1" applyAlignment="1">
      <alignment horizontal="distributed" vertical="center" wrapText="1"/>
    </xf>
    <xf numFmtId="0" fontId="34" fillId="27" borderId="190" xfId="0" applyFont="1" applyFill="1" applyBorder="1" applyAlignment="1">
      <alignment horizontal="distributed" vertical="center" wrapText="1"/>
    </xf>
    <xf numFmtId="0" fontId="24" fillId="26" borderId="25" xfId="48" applyNumberFormat="1" applyFont="1" applyFill="1" applyBorder="1" applyAlignment="1">
      <alignment horizontal="center" vertical="center" wrapText="1"/>
    </xf>
    <xf numFmtId="0" fontId="24" fillId="26" borderId="27" xfId="0" applyFont="1" applyFill="1" applyBorder="1" applyAlignment="1">
      <alignment horizontal="center" vertical="center"/>
    </xf>
    <xf numFmtId="0" fontId="24" fillId="26" borderId="28" xfId="0" applyFont="1" applyFill="1" applyBorder="1" applyAlignment="1">
      <alignment horizontal="center" vertical="center"/>
    </xf>
    <xf numFmtId="0" fontId="24" fillId="26" borderId="29" xfId="0" applyFont="1" applyFill="1" applyBorder="1" applyAlignment="1">
      <alignment horizontal="center" vertical="center"/>
    </xf>
    <xf numFmtId="0" fontId="24" fillId="26" borderId="30" xfId="0" applyFont="1" applyFill="1" applyBorder="1" applyAlignment="1">
      <alignment horizontal="center" vertical="center"/>
    </xf>
    <xf numFmtId="0" fontId="24" fillId="26" borderId="32" xfId="0" applyFont="1" applyFill="1" applyBorder="1" applyAlignment="1">
      <alignment horizontal="center" vertical="center"/>
    </xf>
    <xf numFmtId="0" fontId="34" fillId="27" borderId="25" xfId="44" applyFont="1" applyFill="1" applyBorder="1" applyAlignment="1">
      <alignment horizontal="distributed" vertical="center" wrapText="1" justifyLastLine="1"/>
    </xf>
    <xf numFmtId="0" fontId="34" fillId="27" borderId="26" xfId="44" applyFont="1" applyFill="1" applyBorder="1" applyAlignment="1">
      <alignment horizontal="distributed" vertical="center" wrapText="1" justifyLastLine="1"/>
    </xf>
    <xf numFmtId="0" fontId="34" fillId="27" borderId="27" xfId="44" applyFont="1" applyFill="1" applyBorder="1" applyAlignment="1">
      <alignment horizontal="distributed" vertical="center" wrapText="1" justifyLastLine="1"/>
    </xf>
    <xf numFmtId="0" fontId="34" fillId="27" borderId="28" xfId="0" applyFont="1" applyFill="1" applyBorder="1" applyAlignment="1">
      <alignment horizontal="distributed" vertical="center" wrapText="1" justifyLastLine="1"/>
    </xf>
    <xf numFmtId="0" fontId="34" fillId="27" borderId="0" xfId="0" applyFont="1" applyFill="1" applyBorder="1" applyAlignment="1">
      <alignment horizontal="distributed" vertical="center" wrapText="1" justifyLastLine="1"/>
    </xf>
    <xf numFmtId="0" fontId="34" fillId="27" borderId="29" xfId="0" applyFont="1" applyFill="1" applyBorder="1" applyAlignment="1">
      <alignment horizontal="distributed" vertical="center" wrapText="1" justifyLastLine="1"/>
    </xf>
    <xf numFmtId="0" fontId="34" fillId="27" borderId="174" xfId="0" applyFont="1" applyFill="1" applyBorder="1" applyAlignment="1">
      <alignment horizontal="distributed" vertical="center" wrapText="1" justifyLastLine="1"/>
    </xf>
    <xf numFmtId="0" fontId="34" fillId="27" borderId="15" xfId="0" applyFont="1" applyFill="1" applyBorder="1" applyAlignment="1">
      <alignment horizontal="distributed" vertical="center" wrapText="1" justifyLastLine="1"/>
    </xf>
    <xf numFmtId="0" fontId="34" fillId="27" borderId="175" xfId="0" applyFont="1" applyFill="1" applyBorder="1" applyAlignment="1">
      <alignment horizontal="distributed" vertical="center" wrapText="1" justifyLastLine="1"/>
    </xf>
    <xf numFmtId="0" fontId="36" fillId="27" borderId="43" xfId="44" applyFont="1" applyFill="1" applyBorder="1" applyAlignment="1">
      <alignment horizontal="distributed" vertical="center" wrapText="1"/>
    </xf>
    <xf numFmtId="0" fontId="34" fillId="27" borderId="190" xfId="44" applyFont="1" applyFill="1" applyBorder="1" applyAlignment="1">
      <alignment horizontal="distributed" vertical="center" wrapText="1"/>
    </xf>
    <xf numFmtId="0" fontId="26" fillId="26" borderId="30" xfId="49" applyFont="1" applyFill="1" applyBorder="1" applyAlignment="1">
      <alignment horizontal="center" vertical="center"/>
    </xf>
    <xf numFmtId="0" fontId="26" fillId="26" borderId="32" xfId="49" applyFont="1" applyFill="1" applyBorder="1" applyAlignment="1">
      <alignment horizontal="center" vertical="center"/>
    </xf>
    <xf numFmtId="0" fontId="26" fillId="26" borderId="25" xfId="48" applyNumberFormat="1" applyFont="1" applyFill="1" applyBorder="1" applyAlignment="1">
      <alignment horizontal="center" vertical="center" wrapText="1"/>
    </xf>
    <xf numFmtId="0" fontId="26" fillId="26" borderId="26" xfId="0" applyFont="1" applyFill="1" applyBorder="1" applyAlignment="1">
      <alignment horizontal="center" vertical="center"/>
    </xf>
    <xf numFmtId="0" fontId="26" fillId="26" borderId="28" xfId="48" applyNumberFormat="1" applyFont="1" applyFill="1" applyBorder="1" applyAlignment="1">
      <alignment horizontal="center" vertical="center" wrapText="1"/>
    </xf>
    <xf numFmtId="0" fontId="26" fillId="26" borderId="0" xfId="0" applyFont="1" applyFill="1" applyBorder="1" applyAlignment="1">
      <alignment horizontal="center" vertical="center"/>
    </xf>
    <xf numFmtId="0" fontId="26" fillId="26" borderId="28" xfId="0" applyFont="1" applyFill="1" applyBorder="1" applyAlignment="1">
      <alignment horizontal="center" vertical="center"/>
    </xf>
    <xf numFmtId="0" fontId="26" fillId="26" borderId="174" xfId="0" applyFont="1" applyFill="1" applyBorder="1" applyAlignment="1">
      <alignment horizontal="center" vertical="center"/>
    </xf>
    <xf numFmtId="0" fontId="26" fillId="26" borderId="15" xfId="0" applyFont="1" applyFill="1" applyBorder="1" applyAlignment="1">
      <alignment horizontal="center" vertical="center"/>
    </xf>
    <xf numFmtId="0" fontId="36" fillId="27" borderId="19" xfId="0" applyFont="1" applyFill="1" applyBorder="1" applyAlignment="1">
      <alignment horizontal="distributed" vertical="center" wrapText="1"/>
    </xf>
    <xf numFmtId="0" fontId="34" fillId="27" borderId="42" xfId="0" applyFont="1" applyFill="1" applyBorder="1" applyAlignment="1">
      <alignment horizontal="distributed" vertical="center" wrapText="1"/>
    </xf>
    <xf numFmtId="0" fontId="36" fillId="27" borderId="197" xfId="0" applyFont="1" applyFill="1" applyBorder="1" applyAlignment="1">
      <alignment horizontal="distributed" vertical="center" wrapText="1"/>
    </xf>
    <xf numFmtId="0" fontId="36" fillId="27" borderId="28" xfId="0" applyFont="1" applyFill="1" applyBorder="1" applyAlignment="1">
      <alignment horizontal="distributed" vertical="center" wrapText="1"/>
    </xf>
    <xf numFmtId="0" fontId="36" fillId="27" borderId="174" xfId="0" applyFont="1" applyFill="1" applyBorder="1" applyAlignment="1">
      <alignment horizontal="distributed" vertical="center" wrapText="1"/>
    </xf>
    <xf numFmtId="0" fontId="36" fillId="27" borderId="42" xfId="0" applyFont="1" applyFill="1" applyBorder="1" applyAlignment="1">
      <alignment horizontal="distributed" vertical="center" wrapText="1"/>
    </xf>
    <xf numFmtId="0" fontId="36" fillId="27" borderId="171" xfId="0" applyFont="1" applyFill="1" applyBorder="1" applyAlignment="1">
      <alignment horizontal="distributed" vertical="center"/>
    </xf>
    <xf numFmtId="0" fontId="36" fillId="27" borderId="172" xfId="0" applyFont="1" applyFill="1" applyBorder="1" applyAlignment="1">
      <alignment horizontal="distributed" vertical="center"/>
    </xf>
    <xf numFmtId="0" fontId="36" fillId="27" borderId="173" xfId="0" applyFont="1" applyFill="1" applyBorder="1" applyAlignment="1">
      <alignment horizontal="distributed" vertical="center"/>
    </xf>
    <xf numFmtId="0" fontId="36" fillId="27" borderId="17" xfId="0" applyFont="1" applyFill="1" applyBorder="1" applyAlignment="1">
      <alignment horizontal="distributed" vertical="center" wrapText="1"/>
    </xf>
    <xf numFmtId="0" fontId="34" fillId="27" borderId="17" xfId="0" applyFont="1" applyFill="1" applyBorder="1" applyAlignment="1">
      <alignment horizontal="distributed" vertical="center" wrapText="1"/>
    </xf>
    <xf numFmtId="0" fontId="34" fillId="27" borderId="12" xfId="0" applyFont="1" applyFill="1" applyBorder="1" applyAlignment="1">
      <alignment horizontal="distributed" vertical="center" wrapText="1"/>
    </xf>
    <xf numFmtId="0" fontId="36" fillId="27" borderId="18" xfId="0" applyFont="1" applyFill="1" applyBorder="1" applyAlignment="1">
      <alignment horizontal="distributed" vertical="center"/>
    </xf>
    <xf numFmtId="0" fontId="36" fillId="27" borderId="14" xfId="0" applyFont="1" applyFill="1" applyBorder="1" applyAlignment="1">
      <alignment horizontal="distributed" vertical="center"/>
    </xf>
    <xf numFmtId="0" fontId="34" fillId="27" borderId="14" xfId="0" applyFont="1" applyFill="1" applyBorder="1" applyAlignment="1">
      <alignment horizontal="distributed" vertical="center"/>
    </xf>
    <xf numFmtId="0" fontId="34" fillId="27" borderId="16" xfId="0" applyFont="1" applyFill="1" applyBorder="1" applyAlignment="1">
      <alignment horizontal="distributed" vertical="center"/>
    </xf>
    <xf numFmtId="0" fontId="36" fillId="27" borderId="41" xfId="0" applyFont="1" applyFill="1" applyBorder="1" applyAlignment="1">
      <alignment horizontal="distributed" vertical="center" wrapText="1"/>
    </xf>
    <xf numFmtId="0" fontId="36" fillId="27" borderId="18" xfId="0" applyFont="1" applyFill="1" applyBorder="1" applyAlignment="1">
      <alignment horizontal="distributed" vertical="center" wrapText="1"/>
    </xf>
    <xf numFmtId="0" fontId="36" fillId="27" borderId="14" xfId="0" applyFont="1" applyFill="1" applyBorder="1" applyAlignment="1">
      <alignment horizontal="distributed" vertical="center" wrapText="1"/>
    </xf>
    <xf numFmtId="0" fontId="34" fillId="27" borderId="14" xfId="0" applyFont="1" applyFill="1" applyBorder="1" applyAlignment="1">
      <alignment horizontal="distributed" vertical="center" wrapText="1"/>
    </xf>
    <xf numFmtId="0" fontId="34" fillId="27" borderId="16" xfId="0" applyFont="1" applyFill="1" applyBorder="1" applyAlignment="1">
      <alignment horizontal="distributed" vertical="center" wrapText="1"/>
    </xf>
    <xf numFmtId="0" fontId="36" fillId="27" borderId="187" xfId="0" applyFont="1" applyFill="1" applyBorder="1" applyAlignment="1">
      <alignment horizontal="distributed" vertical="center" wrapText="1"/>
    </xf>
    <xf numFmtId="0" fontId="34" fillId="27" borderId="188" xfId="0" applyFont="1" applyFill="1" applyBorder="1" applyAlignment="1">
      <alignment horizontal="distributed" vertical="center" wrapText="1"/>
    </xf>
    <xf numFmtId="0" fontId="34" fillId="27" borderId="196" xfId="0" applyFont="1" applyFill="1" applyBorder="1" applyAlignment="1">
      <alignment horizontal="distributed" vertical="center" wrapText="1"/>
    </xf>
    <xf numFmtId="0" fontId="36" fillId="27" borderId="12" xfId="0" applyFont="1" applyFill="1" applyBorder="1" applyAlignment="1">
      <alignment horizontal="distributed" vertical="center" wrapText="1"/>
    </xf>
    <xf numFmtId="0" fontId="36" fillId="27" borderId="184" xfId="0" applyFont="1" applyFill="1" applyBorder="1" applyAlignment="1">
      <alignment horizontal="distributed" vertical="center" wrapText="1"/>
    </xf>
    <xf numFmtId="0" fontId="34" fillId="27" borderId="195" xfId="0" applyFont="1" applyFill="1" applyBorder="1" applyAlignment="1">
      <alignment horizontal="distributed" vertical="center" wrapText="1"/>
    </xf>
    <xf numFmtId="0" fontId="36" fillId="27" borderId="171" xfId="0" applyFont="1" applyFill="1" applyBorder="1" applyAlignment="1">
      <alignment horizontal="distributed" vertical="center" indent="1"/>
    </xf>
    <xf numFmtId="0" fontId="0" fillId="0" borderId="173" xfId="0" applyBorder="1" applyAlignment="1">
      <alignment horizontal="distributed" vertical="center" indent="1"/>
    </xf>
    <xf numFmtId="0" fontId="34" fillId="27" borderId="173" xfId="0" applyFont="1" applyFill="1" applyBorder="1" applyAlignment="1">
      <alignment horizontal="distributed" vertical="center" indent="1"/>
    </xf>
    <xf numFmtId="0" fontId="36" fillId="27" borderId="173" xfId="0" applyFont="1" applyFill="1" applyBorder="1" applyAlignment="1">
      <alignment horizontal="distributed" vertical="center" indent="1"/>
    </xf>
    <xf numFmtId="0" fontId="34" fillId="27" borderId="13" xfId="0" applyFont="1" applyFill="1" applyBorder="1" applyAlignment="1">
      <alignment horizontal="distributed" vertical="center" justifyLastLine="1"/>
    </xf>
    <xf numFmtId="0" fontId="34" fillId="27" borderId="42" xfId="0" applyFont="1" applyFill="1" applyBorder="1" applyAlignment="1">
      <alignment horizontal="distributed" vertical="center" justifyLastLine="1"/>
    </xf>
    <xf numFmtId="0" fontId="25" fillId="29" borderId="40" xfId="0" applyFont="1" applyFill="1" applyBorder="1" applyAlignment="1">
      <alignment horizontal="distributed" vertical="center" justifyLastLine="1"/>
    </xf>
    <xf numFmtId="0" fontId="24" fillId="29" borderId="22" xfId="0" applyFont="1" applyFill="1" applyBorder="1" applyAlignment="1">
      <alignment horizontal="distributed" vertical="center" justifyLastLine="1"/>
    </xf>
    <xf numFmtId="0" fontId="36" fillId="27" borderId="21" xfId="0" applyFont="1" applyFill="1" applyBorder="1" applyAlignment="1" applyProtection="1">
      <alignment horizontal="distributed" vertical="center" wrapText="1" justifyLastLine="1"/>
    </xf>
    <xf numFmtId="0" fontId="34" fillId="27" borderId="22" xfId="0" applyFont="1" applyFill="1" applyBorder="1" applyAlignment="1">
      <alignment horizontal="distributed" vertical="center" wrapText="1" justifyLastLine="1"/>
    </xf>
    <xf numFmtId="0" fontId="34" fillId="27" borderId="19" xfId="0" applyFont="1" applyFill="1" applyBorder="1" applyAlignment="1">
      <alignment horizontal="distributed" vertical="center" justifyLastLine="1"/>
    </xf>
    <xf numFmtId="0" fontId="34" fillId="27" borderId="20" xfId="0" applyFont="1" applyFill="1" applyBorder="1" applyAlignment="1">
      <alignment horizontal="distributed" vertical="center" justifyLastLine="1"/>
    </xf>
    <xf numFmtId="0" fontId="34" fillId="27" borderId="18" xfId="0" applyFont="1" applyFill="1" applyBorder="1" applyAlignment="1">
      <alignment horizontal="distributed" vertical="center" justifyLastLine="1"/>
    </xf>
    <xf numFmtId="0" fontId="24" fillId="29" borderId="19" xfId="0" applyFont="1" applyFill="1" applyBorder="1" applyAlignment="1">
      <alignment horizontal="distributed" vertical="center" justifyLastLine="1"/>
    </xf>
    <xf numFmtId="0" fontId="24" fillId="29" borderId="20" xfId="0" applyFont="1" applyFill="1" applyBorder="1" applyAlignment="1">
      <alignment horizontal="distributed" vertical="center" justifyLastLine="1"/>
    </xf>
    <xf numFmtId="0" fontId="24" fillId="29" borderId="18" xfId="0" applyFont="1" applyFill="1" applyBorder="1" applyAlignment="1">
      <alignment horizontal="distributed" vertical="center" justifyLastLine="1"/>
    </xf>
    <xf numFmtId="0" fontId="24" fillId="29" borderId="12" xfId="0" applyFont="1" applyFill="1" applyBorder="1" applyAlignment="1">
      <alignment horizontal="distributed" vertical="center" justifyLastLine="1"/>
    </xf>
    <xf numFmtId="0" fontId="24" fillId="29" borderId="16" xfId="0" applyFont="1" applyFill="1" applyBorder="1" applyAlignment="1">
      <alignment horizontal="distributed" vertical="center" justifyLastLine="1"/>
    </xf>
    <xf numFmtId="0" fontId="24" fillId="29" borderId="40" xfId="0" applyFont="1" applyFill="1" applyBorder="1" applyAlignment="1">
      <alignment horizontal="distributed" vertical="center" indent="12"/>
    </xf>
    <xf numFmtId="0" fontId="24" fillId="29" borderId="21" xfId="0" applyFont="1" applyFill="1" applyBorder="1" applyAlignment="1">
      <alignment horizontal="distributed" vertical="center" indent="12"/>
    </xf>
    <xf numFmtId="0" fontId="24" fillId="29" borderId="22" xfId="0" applyFont="1" applyFill="1" applyBorder="1" applyAlignment="1">
      <alignment horizontal="distributed" vertical="center" indent="12"/>
    </xf>
    <xf numFmtId="0" fontId="24" fillId="26" borderId="19" xfId="0" applyFont="1" applyFill="1" applyBorder="1" applyAlignment="1" applyProtection="1">
      <alignment horizontal="center" vertical="center" wrapText="1"/>
    </xf>
    <xf numFmtId="0" fontId="24" fillId="26" borderId="20" xfId="0" applyFont="1" applyFill="1" applyBorder="1" applyAlignment="1">
      <alignment horizontal="center" vertical="center" wrapText="1"/>
    </xf>
    <xf numFmtId="0" fontId="24" fillId="26" borderId="12" xfId="0" applyFont="1" applyFill="1" applyBorder="1" applyAlignment="1">
      <alignment horizontal="center" vertical="center" wrapText="1"/>
    </xf>
    <xf numFmtId="0" fontId="24" fillId="26" borderId="15" xfId="0" applyFont="1" applyFill="1" applyBorder="1" applyAlignment="1">
      <alignment horizontal="center" vertical="center" wrapText="1"/>
    </xf>
    <xf numFmtId="0" fontId="26" fillId="28" borderId="40" xfId="0" applyNumberFormat="1" applyFont="1" applyFill="1" applyBorder="1" applyAlignment="1" applyProtection="1">
      <alignment horizontal="distributed" vertical="center" justifyLastLine="1"/>
    </xf>
    <xf numFmtId="0" fontId="24" fillId="28" borderId="21" xfId="0" applyNumberFormat="1" applyFont="1" applyFill="1" applyBorder="1" applyAlignment="1">
      <alignment horizontal="distributed" vertical="center" justifyLastLine="1"/>
    </xf>
    <xf numFmtId="0" fontId="26" fillId="28" borderId="40" xfId="0" applyFont="1" applyFill="1" applyBorder="1" applyAlignment="1" applyProtection="1">
      <alignment horizontal="distributed" vertical="center" justifyLastLine="1"/>
    </xf>
    <xf numFmtId="0" fontId="24" fillId="28" borderId="21" xfId="0" applyFont="1" applyFill="1" applyBorder="1" applyAlignment="1">
      <alignment horizontal="distributed" vertical="center"/>
    </xf>
    <xf numFmtId="0" fontId="24" fillId="28" borderId="21" xfId="0" applyFont="1" applyFill="1" applyBorder="1" applyAlignment="1">
      <alignment horizontal="distributed" vertical="center" justifyLastLine="1"/>
    </xf>
    <xf numFmtId="0" fontId="34" fillId="27" borderId="41" xfId="0" applyNumberFormat="1" applyFont="1" applyFill="1" applyBorder="1" applyAlignment="1">
      <alignment horizontal="distributed" vertical="center" justifyLastLine="1"/>
    </xf>
    <xf numFmtId="0" fontId="34" fillId="27" borderId="42" xfId="0" applyNumberFormat="1" applyFont="1" applyFill="1" applyBorder="1" applyAlignment="1">
      <alignment horizontal="distributed" vertical="center" justifyLastLine="1"/>
    </xf>
    <xf numFmtId="0" fontId="36" fillId="27" borderId="40" xfId="0" applyFont="1" applyFill="1" applyBorder="1" applyAlignment="1">
      <alignment horizontal="distributed" vertical="center" justifyLastLine="1"/>
    </xf>
    <xf numFmtId="0" fontId="34" fillId="27" borderId="22" xfId="0" applyFont="1" applyFill="1" applyBorder="1" applyAlignment="1">
      <alignment horizontal="distributed" vertical="center" justifyLastLine="1"/>
    </xf>
    <xf numFmtId="0" fontId="36" fillId="27" borderId="41" xfId="33" applyNumberFormat="1" applyFont="1" applyFill="1" applyBorder="1" applyAlignment="1">
      <alignment horizontal="distributed" vertical="center" wrapText="1"/>
    </xf>
    <xf numFmtId="0" fontId="36" fillId="27" borderId="43" xfId="43" applyNumberFormat="1" applyFont="1" applyFill="1" applyBorder="1" applyAlignment="1">
      <alignment horizontal="distributed" vertical="center" wrapText="1"/>
    </xf>
    <xf numFmtId="0" fontId="36" fillId="27" borderId="13" xfId="0" applyFont="1" applyFill="1" applyBorder="1" applyAlignment="1">
      <alignment horizontal="distributed" vertical="center" wrapText="1"/>
    </xf>
    <xf numFmtId="0" fontId="26" fillId="26" borderId="40" xfId="49" applyFont="1" applyFill="1" applyBorder="1" applyAlignment="1">
      <alignment horizontal="center" vertical="center"/>
    </xf>
    <xf numFmtId="0" fontId="26" fillId="26" borderId="21" xfId="49" applyFont="1" applyFill="1" applyBorder="1" applyAlignment="1">
      <alignment horizontal="center" vertical="center"/>
    </xf>
    <xf numFmtId="0" fontId="26" fillId="26" borderId="13" xfId="48" applyNumberFormat="1" applyFont="1" applyFill="1" applyBorder="1" applyAlignment="1">
      <alignment horizontal="center" vertical="center" wrapText="1"/>
    </xf>
    <xf numFmtId="0" fontId="24" fillId="26" borderId="40" xfId="0" applyFont="1" applyFill="1" applyBorder="1" applyAlignment="1">
      <alignment horizontal="center" vertical="center"/>
    </xf>
    <xf numFmtId="0" fontId="24" fillId="26" borderId="13" xfId="0" applyFont="1" applyFill="1" applyBorder="1" applyAlignment="1">
      <alignment horizontal="center" vertical="center"/>
    </xf>
    <xf numFmtId="0" fontId="24" fillId="26" borderId="41" xfId="0" applyFont="1" applyFill="1" applyBorder="1" applyAlignment="1">
      <alignment horizontal="center" vertical="center"/>
    </xf>
    <xf numFmtId="0" fontId="24" fillId="26" borderId="19" xfId="0" applyFont="1" applyFill="1" applyBorder="1" applyAlignment="1">
      <alignment horizontal="center" vertical="center"/>
    </xf>
    <xf numFmtId="0" fontId="24" fillId="28" borderId="19" xfId="48" applyNumberFormat="1" applyFont="1" applyFill="1" applyBorder="1" applyAlignment="1">
      <alignment horizontal="center" vertical="center" wrapText="1"/>
    </xf>
    <xf numFmtId="0" fontId="24" fillId="28" borderId="18" xfId="47" applyFont="1" applyFill="1" applyBorder="1" applyAlignment="1">
      <alignment horizontal="center" vertical="center"/>
    </xf>
    <xf numFmtId="0" fontId="24" fillId="28" borderId="12" xfId="47" applyFont="1" applyFill="1" applyBorder="1" applyAlignment="1">
      <alignment horizontal="center" vertical="center"/>
    </xf>
    <xf numFmtId="0" fontId="24" fillId="28" borderId="16" xfId="47" applyFont="1" applyFill="1" applyBorder="1" applyAlignment="1">
      <alignment horizontal="center" vertical="center"/>
    </xf>
    <xf numFmtId="0" fontId="36" fillId="27" borderId="41" xfId="48" applyNumberFormat="1" applyFont="1" applyFill="1" applyBorder="1" applyAlignment="1">
      <alignment horizontal="distributed" vertical="center" wrapText="1"/>
    </xf>
    <xf numFmtId="0" fontId="34" fillId="27" borderId="42" xfId="45" applyNumberFormat="1" applyFont="1" applyFill="1" applyBorder="1" applyAlignment="1">
      <alignment horizontal="distributed" vertical="center"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00000000-0005-0000-0000-00002A000000}"/>
    <cellStyle name="標準_■原稿　雇用表(36)" xfId="43" xr:uid="{00000000-0005-0000-0000-00002B000000}"/>
    <cellStyle name="標準_群馬県１（需要）" xfId="44" xr:uid="{00000000-0005-0000-0000-00002C000000}"/>
    <cellStyle name="標準_長崎県１（需要）逆行列係数表" xfId="45" xr:uid="{00000000-0005-0000-0000-00002D000000}"/>
    <cellStyle name="標準_長崎県１（需要）出力シート②" xfId="46" xr:uid="{00000000-0005-0000-0000-00002E000000}"/>
    <cellStyle name="標準_長崎県１（需要）投入係数表" xfId="47" xr:uid="{00000000-0005-0000-0000-00002F000000}"/>
    <cellStyle name="標準_内生１" xfId="48" xr:uid="{00000000-0005-0000-0000-000030000000}"/>
    <cellStyle name="標準_内生２" xfId="49" xr:uid="{00000000-0005-0000-0000-000031000000}"/>
    <cellStyle name="良い" xfId="50" builtinId="26" customBuiltin="1"/>
  </cellStyles>
  <dxfs count="0"/>
  <tableStyles count="0" defaultTableStyle="TableStyleMedium9" defaultPivotStyle="PivotStyleLight16"/>
  <colors>
    <mruColors>
      <color rgb="FFFFFF99"/>
      <color rgb="FFFFFFCC"/>
      <color rgb="FF0000FF"/>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生産誘発額の内訳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pieChart>
        <c:varyColors val="1"/>
        <c:ser>
          <c:idx val="0"/>
          <c:order val="0"/>
          <c:spPr>
            <a:scene3d>
              <a:camera prst="orthographicFront"/>
              <a:lightRig rig="threePt" dir="t"/>
            </a:scene3d>
            <a:sp3d>
              <a:bevelT w="114300" prst="artDeco"/>
            </a:sp3d>
          </c:spPr>
          <c:dPt>
            <c:idx val="0"/>
            <c:bubble3D val="0"/>
            <c:spPr>
              <a:solidFill>
                <a:schemeClr val="accent1"/>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1-F4D6-4B13-B3E8-B4437B364447}"/>
              </c:ext>
            </c:extLst>
          </c:dPt>
          <c:dPt>
            <c:idx val="1"/>
            <c:bubble3D val="0"/>
            <c:spPr>
              <a:solidFill>
                <a:schemeClr val="accent2"/>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3-F4D6-4B13-B3E8-B4437B364447}"/>
              </c:ext>
            </c:extLst>
          </c:dPt>
          <c:dPt>
            <c:idx val="2"/>
            <c:bubble3D val="0"/>
            <c:spPr>
              <a:solidFill>
                <a:schemeClr val="accent3"/>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5-F4D6-4B13-B3E8-B4437B364447}"/>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④出力Ⅰ!$G$6:$I$6</c:f>
              <c:strCache>
                <c:ptCount val="3"/>
                <c:pt idx="0">
                  <c:v>直接効果</c:v>
                </c:pt>
                <c:pt idx="1">
                  <c:v>第1次間接
波及効果</c:v>
                </c:pt>
                <c:pt idx="2">
                  <c:v>第2次間接
波及効果</c:v>
                </c:pt>
              </c:strCache>
            </c:strRef>
          </c:cat>
          <c:val>
            <c:numRef>
              <c:f>④出力Ⅰ!$G$8:$I$8</c:f>
              <c:numCache>
                <c:formatCode>#,##0_);[Red]\(#,##0\)</c:formatCode>
                <c:ptCount val="3"/>
                <c:pt idx="0">
                  <c:v>0</c:v>
                </c:pt>
                <c:pt idx="1">
                  <c:v>0</c:v>
                </c:pt>
                <c:pt idx="2">
                  <c:v>0</c:v>
                </c:pt>
              </c:numCache>
            </c:numRef>
          </c:val>
          <c:extLst>
            <c:ext xmlns:c16="http://schemas.microsoft.com/office/drawing/2014/chart" uri="{C3380CC4-5D6E-409C-BE32-E72D297353CC}">
              <c16:uniqueId val="{00000006-F4D6-4B13-B3E8-B4437B364447}"/>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8-F4D6-4B13-B3E8-B4437B36444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A-F4D6-4B13-B3E8-B4437B36444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C-F4D6-4B13-B3E8-B4437B364447}"/>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④出力Ⅰ!$G$6:$I$6</c:f>
              <c:strCache>
                <c:ptCount val="3"/>
                <c:pt idx="0">
                  <c:v>直接効果</c:v>
                </c:pt>
                <c:pt idx="1">
                  <c:v>第1次間接
波及効果</c:v>
                </c:pt>
                <c:pt idx="2">
                  <c:v>第2次間接
波及効果</c:v>
                </c:pt>
              </c:strCache>
            </c:strRef>
          </c:cat>
          <c:val>
            <c:numRef>
              <c:f>④出力Ⅰ!$G$9:$I$9</c:f>
              <c:numCache>
                <c:formatCode>#,##0_);[Red]\(#,##0\)</c:formatCode>
                <c:ptCount val="3"/>
              </c:numCache>
            </c:numRef>
          </c:val>
          <c:extLst>
            <c:ext xmlns:c16="http://schemas.microsoft.com/office/drawing/2014/chart" uri="{C3380CC4-5D6E-409C-BE32-E72D297353CC}">
              <c16:uniqueId val="{0000000D-F4D6-4B13-B3E8-B4437B364447}"/>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部門別生産誘発額</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bar"/>
        <c:grouping val="clustered"/>
        <c:varyColors val="0"/>
        <c:ser>
          <c:idx val="0"/>
          <c:order val="0"/>
          <c:spPr>
            <a:solidFill>
              <a:schemeClr val="accent1"/>
            </a:solidFill>
            <a:ln w="19050">
              <a:solidFill>
                <a:schemeClr val="lt1"/>
              </a:solid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⑤出力Ⅱ!$C$60:$C$101</c:f>
              <c:strCache>
                <c:ptCount val="42"/>
                <c:pt idx="0">
                  <c:v>農林業</c:v>
                </c:pt>
                <c:pt idx="1">
                  <c:v>水産業</c:v>
                </c:pt>
                <c:pt idx="2">
                  <c:v>鉱業</c:v>
                </c:pt>
                <c:pt idx="3">
                  <c:v>飲食料品</c:v>
                </c:pt>
                <c:pt idx="4">
                  <c:v>繊維製品</c:v>
                </c:pt>
                <c:pt idx="5">
                  <c:v>パルプ・紙・木製品</c:v>
                </c:pt>
                <c:pt idx="6">
                  <c:v>化学製品</c:v>
                </c:pt>
                <c:pt idx="7">
                  <c:v>石油・石炭製品</c:v>
                </c:pt>
                <c:pt idx="8">
                  <c:v>プラスチック・ゴム製品</c:v>
                </c:pt>
                <c:pt idx="9">
                  <c:v>窯業・土石製品</c:v>
                </c:pt>
                <c:pt idx="10">
                  <c:v>陶磁器</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船舶・同修理</c:v>
                </c:pt>
                <c:pt idx="22">
                  <c:v>その他の製造工業製品</c:v>
                </c:pt>
                <c:pt idx="23">
                  <c:v>建設</c:v>
                </c:pt>
                <c:pt idx="24">
                  <c:v>電力・ガス・熱供給</c:v>
                </c:pt>
                <c:pt idx="25">
                  <c:v>水道</c:v>
                </c:pt>
                <c:pt idx="26">
                  <c:v>廃棄物処理</c:v>
                </c:pt>
                <c:pt idx="27">
                  <c:v>商業</c:v>
                </c:pt>
                <c:pt idx="28">
                  <c:v>金融・保険</c:v>
                </c:pt>
                <c:pt idx="29">
                  <c:v>不動産</c:v>
                </c:pt>
                <c:pt idx="30">
                  <c:v>運輸・郵便</c:v>
                </c:pt>
                <c:pt idx="31">
                  <c:v>情報通信</c:v>
                </c:pt>
                <c:pt idx="32">
                  <c:v>公務</c:v>
                </c:pt>
                <c:pt idx="33">
                  <c:v>教育・研究</c:v>
                </c:pt>
                <c:pt idx="34">
                  <c:v>医療・福祉</c:v>
                </c:pt>
                <c:pt idx="35">
                  <c:v>他に分類されない会員制団体</c:v>
                </c:pt>
                <c:pt idx="36">
                  <c:v>対事業所サービス</c:v>
                </c:pt>
                <c:pt idx="37">
                  <c:v>宿泊業</c:v>
                </c:pt>
                <c:pt idx="38">
                  <c:v>飲食・娯楽サービス</c:v>
                </c:pt>
                <c:pt idx="39">
                  <c:v>その他の対個人サービス</c:v>
                </c:pt>
                <c:pt idx="40">
                  <c:v>事務用品</c:v>
                </c:pt>
                <c:pt idx="41">
                  <c:v>分類不明</c:v>
                </c:pt>
              </c:strCache>
            </c:strRef>
          </c:cat>
          <c:val>
            <c:numRef>
              <c:f>⑤出力Ⅱ!$J$60:$J$101</c:f>
              <c:numCache>
                <c:formatCode>#,##0</c:formatCode>
                <c:ptCount val="4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numCache>
            </c:numRef>
          </c:val>
          <c:extLst>
            <c:ext xmlns:c16="http://schemas.microsoft.com/office/drawing/2014/chart" uri="{C3380CC4-5D6E-409C-BE32-E72D297353CC}">
              <c16:uniqueId val="{00000000-BEB9-4C19-864F-E5659A931A12}"/>
            </c:ext>
          </c:extLst>
        </c:ser>
        <c:dLbls>
          <c:dLblPos val="outEnd"/>
          <c:showLegendKey val="0"/>
          <c:showVal val="1"/>
          <c:showCatName val="0"/>
          <c:showSerName val="0"/>
          <c:showPercent val="0"/>
          <c:showBubbleSize val="0"/>
        </c:dLbls>
        <c:gapWidth val="50"/>
        <c:axId val="654686688"/>
        <c:axId val="654687016"/>
      </c:barChart>
      <c:valAx>
        <c:axId val="654687016"/>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54686688"/>
        <c:crosses val="autoZero"/>
        <c:crossBetween val="between"/>
      </c:valAx>
      <c:catAx>
        <c:axId val="654686688"/>
        <c:scaling>
          <c:orientation val="maxMin"/>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54687016"/>
        <c:crosses val="autoZero"/>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部門別就業者誘発数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bar"/>
        <c:grouping val="clustered"/>
        <c:varyColors val="0"/>
        <c:ser>
          <c:idx val="0"/>
          <c:order val="0"/>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⑤出力Ⅱ!$C$60:$C$101</c:f>
              <c:strCache>
                <c:ptCount val="42"/>
                <c:pt idx="0">
                  <c:v>農林業</c:v>
                </c:pt>
                <c:pt idx="1">
                  <c:v>水産業</c:v>
                </c:pt>
                <c:pt idx="2">
                  <c:v>鉱業</c:v>
                </c:pt>
                <c:pt idx="3">
                  <c:v>飲食料品</c:v>
                </c:pt>
                <c:pt idx="4">
                  <c:v>繊維製品</c:v>
                </c:pt>
                <c:pt idx="5">
                  <c:v>パルプ・紙・木製品</c:v>
                </c:pt>
                <c:pt idx="6">
                  <c:v>化学製品</c:v>
                </c:pt>
                <c:pt idx="7">
                  <c:v>石油・石炭製品</c:v>
                </c:pt>
                <c:pt idx="8">
                  <c:v>プラスチック・ゴム製品</c:v>
                </c:pt>
                <c:pt idx="9">
                  <c:v>窯業・土石製品</c:v>
                </c:pt>
                <c:pt idx="10">
                  <c:v>陶磁器</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船舶・同修理</c:v>
                </c:pt>
                <c:pt idx="22">
                  <c:v>その他の製造工業製品</c:v>
                </c:pt>
                <c:pt idx="23">
                  <c:v>建設</c:v>
                </c:pt>
                <c:pt idx="24">
                  <c:v>電力・ガス・熱供給</c:v>
                </c:pt>
                <c:pt idx="25">
                  <c:v>水道</c:v>
                </c:pt>
                <c:pt idx="26">
                  <c:v>廃棄物処理</c:v>
                </c:pt>
                <c:pt idx="27">
                  <c:v>商業</c:v>
                </c:pt>
                <c:pt idx="28">
                  <c:v>金融・保険</c:v>
                </c:pt>
                <c:pt idx="29">
                  <c:v>不動産</c:v>
                </c:pt>
                <c:pt idx="30">
                  <c:v>運輸・郵便</c:v>
                </c:pt>
                <c:pt idx="31">
                  <c:v>情報通信</c:v>
                </c:pt>
                <c:pt idx="32">
                  <c:v>公務</c:v>
                </c:pt>
                <c:pt idx="33">
                  <c:v>教育・研究</c:v>
                </c:pt>
                <c:pt idx="34">
                  <c:v>医療・福祉</c:v>
                </c:pt>
                <c:pt idx="35">
                  <c:v>他に分類されない会員制団体</c:v>
                </c:pt>
                <c:pt idx="36">
                  <c:v>対事業所サービス</c:v>
                </c:pt>
                <c:pt idx="37">
                  <c:v>宿泊業</c:v>
                </c:pt>
                <c:pt idx="38">
                  <c:v>飲食・娯楽サービス</c:v>
                </c:pt>
                <c:pt idx="39">
                  <c:v>その他の対個人サービス</c:v>
                </c:pt>
                <c:pt idx="40">
                  <c:v>事務用品</c:v>
                </c:pt>
                <c:pt idx="41">
                  <c:v>分類不明</c:v>
                </c:pt>
              </c:strCache>
            </c:strRef>
          </c:cat>
          <c:val>
            <c:numRef>
              <c:f>⑤出力Ⅱ!$N$60:$N$101</c:f>
              <c:numCache>
                <c:formatCode>#,##0</c:formatCode>
                <c:ptCount val="4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numCache>
            </c:numRef>
          </c:val>
          <c:extLst>
            <c:ext xmlns:c16="http://schemas.microsoft.com/office/drawing/2014/chart" uri="{C3380CC4-5D6E-409C-BE32-E72D297353CC}">
              <c16:uniqueId val="{00000000-4C37-414C-9148-C5833B18D772}"/>
            </c:ext>
          </c:extLst>
        </c:ser>
        <c:dLbls>
          <c:dLblPos val="outEnd"/>
          <c:showLegendKey val="0"/>
          <c:showVal val="1"/>
          <c:showCatName val="0"/>
          <c:showSerName val="0"/>
          <c:showPercent val="0"/>
          <c:showBubbleSize val="0"/>
        </c:dLbls>
        <c:gapWidth val="50"/>
        <c:axId val="697478176"/>
        <c:axId val="697477520"/>
      </c:barChart>
      <c:catAx>
        <c:axId val="69747817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97477520"/>
        <c:crosses val="autoZero"/>
        <c:auto val="1"/>
        <c:lblAlgn val="ctr"/>
        <c:lblOffset val="100"/>
        <c:noMultiLvlLbl val="0"/>
      </c:catAx>
      <c:valAx>
        <c:axId val="697477520"/>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974781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各誘発額</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col"/>
        <c:grouping val="clustered"/>
        <c:varyColors val="0"/>
        <c:ser>
          <c:idx val="0"/>
          <c:order val="0"/>
          <c:tx>
            <c:v>①　生産誘発額</c:v>
          </c:tx>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④出力Ⅰ!$E$8:$E$9</c15:sqref>
                  </c15:fullRef>
                </c:ext>
              </c:extLst>
              <c:f>④出力Ⅰ!$E$8</c:f>
              <c:strCache>
                <c:ptCount val="1"/>
                <c:pt idx="0">
                  <c:v>生産
誘発額</c:v>
                </c:pt>
              </c:strCache>
            </c:strRef>
          </c:cat>
          <c:val>
            <c:numRef>
              <c:extLst>
                <c:ext xmlns:c15="http://schemas.microsoft.com/office/drawing/2012/chart" uri="{02D57815-91ED-43cb-92C2-25804820EDAC}">
                  <c15:fullRef>
                    <c15:sqref>④出力Ⅰ!$J$8:$J$9</c15:sqref>
                  </c15:fullRef>
                </c:ext>
              </c:extLst>
              <c:f>④出力Ⅰ!$J$8</c:f>
              <c:numCache>
                <c:formatCode>#,##0_);[Red]\(#,##0\)</c:formatCode>
                <c:ptCount val="1"/>
                <c:pt idx="0">
                  <c:v>0</c:v>
                </c:pt>
              </c:numCache>
            </c:numRef>
          </c:val>
          <c:extLst>
            <c:ext xmlns:c16="http://schemas.microsoft.com/office/drawing/2014/chart" uri="{C3380CC4-5D6E-409C-BE32-E72D297353CC}">
              <c16:uniqueId val="{00000000-8AB7-42B9-8290-713F92633BAD}"/>
            </c:ext>
          </c:extLst>
        </c:ser>
        <c:ser>
          <c:idx val="1"/>
          <c:order val="1"/>
          <c:tx>
            <c:v>②　①のうち粗付加価値誘発額</c:v>
          </c:tx>
          <c:spPr>
            <a:solidFill>
              <a:schemeClr val="accent2"/>
            </a:solidFill>
            <a:ln>
              <a:noFill/>
            </a:ln>
            <a:effectLst/>
            <a:scene3d>
              <a:camera prst="orthographicFront"/>
              <a:lightRig rig="threePt" dir="t"/>
            </a:scene3d>
            <a:sp3d>
              <a:bevelT w="114300" prst="artDeco"/>
            </a:sp3d>
          </c:spPr>
          <c:invertIfNegative val="0"/>
          <c:dLbls>
            <c:dLbl>
              <c:idx val="0"/>
              <c:layout>
                <c:manualLayout>
                  <c:x val="3.6772978768465032E-2"/>
                  <c:y val="-3.880802525516347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67E-419F-BC18-8572F6CBBEAC}"/>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生産
誘発額</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④出力Ⅰ!$J$10</c15:sqref>
                  </c15:fullRef>
                </c:ext>
              </c:extLst>
              <c:f>④出力Ⅰ!$J$10</c:f>
              <c:numCache>
                <c:formatCode>#,##0_);[Red]\(#,##0\)</c:formatCode>
                <c:ptCount val="1"/>
                <c:pt idx="0">
                  <c:v>0</c:v>
                </c:pt>
              </c:numCache>
            </c:numRef>
          </c:val>
          <c:extLst>
            <c:ext xmlns:c16="http://schemas.microsoft.com/office/drawing/2014/chart" uri="{C3380CC4-5D6E-409C-BE32-E72D297353CC}">
              <c16:uniqueId val="{00000001-8AB7-42B9-8290-713F92633BAD}"/>
            </c:ext>
          </c:extLst>
        </c:ser>
        <c:ser>
          <c:idx val="2"/>
          <c:order val="2"/>
          <c:tx>
            <c:v>③　②のうち純付加価値誘発額</c:v>
          </c:tx>
          <c:spPr>
            <a:solidFill>
              <a:schemeClr val="accent3"/>
            </a:solidFill>
            <a:ln>
              <a:noFill/>
            </a:ln>
            <a:effectLst/>
            <a:scene3d>
              <a:camera prst="orthographicFront"/>
              <a:lightRig rig="threePt" dir="t"/>
            </a:scene3d>
            <a:sp3d>
              <a:bevelT w="114300" prst="artDeco"/>
            </a:sp3d>
          </c:spPr>
          <c:invertIfNegative val="0"/>
          <c:dLbls>
            <c:dLbl>
              <c:idx val="0"/>
              <c:layout>
                <c:manualLayout>
                  <c:x val="3.677297876846513E-2"/>
                  <c:y val="3.880802525516347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67E-419F-BC18-8572F6CBBEAC}"/>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生産
誘発額</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④出力Ⅰ!$J$12</c15:sqref>
                  </c15:fullRef>
                </c:ext>
              </c:extLst>
              <c:f>④出力Ⅰ!$J$12</c:f>
              <c:numCache>
                <c:formatCode>#,##0_);[Red]\(#,##0\)</c:formatCode>
                <c:ptCount val="1"/>
                <c:pt idx="0">
                  <c:v>0</c:v>
                </c:pt>
              </c:numCache>
            </c:numRef>
          </c:val>
          <c:extLst>
            <c:ext xmlns:c16="http://schemas.microsoft.com/office/drawing/2014/chart" uri="{C3380CC4-5D6E-409C-BE32-E72D297353CC}">
              <c16:uniqueId val="{00000002-8AB7-42B9-8290-713F92633BAD}"/>
            </c:ext>
          </c:extLst>
        </c:ser>
        <c:ser>
          <c:idx val="3"/>
          <c:order val="3"/>
          <c:tx>
            <c:v>④　③のうち雇用者所得誘発額</c:v>
          </c:tx>
          <c:spPr>
            <a:solidFill>
              <a:schemeClr val="accent4"/>
            </a:solidFill>
            <a:ln>
              <a:noFill/>
            </a:ln>
            <a:effectLst/>
            <a:scene3d>
              <a:camera prst="orthographicFront"/>
              <a:lightRig rig="threePt" dir="t"/>
            </a:scene3d>
            <a:sp3d>
              <a:bevelT w="114300" prst="artDeco"/>
            </a:sp3d>
          </c:spPr>
          <c:invertIfNegative val="0"/>
          <c:dLbls>
            <c:dLbl>
              <c:idx val="0"/>
              <c:layout>
                <c:manualLayout>
                  <c:x val="2.8893054746651135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67E-419F-BC18-8572F6CBBEAC}"/>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生産
誘発額</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④出力Ⅰ!$J$14</c15:sqref>
                  </c15:fullRef>
                </c:ext>
              </c:extLst>
              <c:f>④出力Ⅰ!$J$14</c:f>
              <c:numCache>
                <c:formatCode>#,##0_);[Red]\(#,##0\)</c:formatCode>
                <c:ptCount val="1"/>
                <c:pt idx="0">
                  <c:v>0</c:v>
                </c:pt>
              </c:numCache>
            </c:numRef>
          </c:val>
          <c:extLst>
            <c:ext xmlns:c16="http://schemas.microsoft.com/office/drawing/2014/chart" uri="{C3380CC4-5D6E-409C-BE32-E72D297353CC}">
              <c16:uniqueId val="{00000003-8AB7-42B9-8290-713F92633BAD}"/>
            </c:ext>
          </c:extLst>
        </c:ser>
        <c:dLbls>
          <c:showLegendKey val="0"/>
          <c:showVal val="0"/>
          <c:showCatName val="0"/>
          <c:showSerName val="0"/>
          <c:showPercent val="0"/>
          <c:showBubbleSize val="0"/>
        </c:dLbls>
        <c:gapWidth val="219"/>
        <c:overlap val="36"/>
        <c:axId val="1007409776"/>
        <c:axId val="1007392392"/>
      </c:barChart>
      <c:catAx>
        <c:axId val="1007409776"/>
        <c:scaling>
          <c:orientation val="minMax"/>
        </c:scaling>
        <c:delete val="1"/>
        <c:axPos val="b"/>
        <c:numFmt formatCode="General" sourceLinked="1"/>
        <c:majorTickMark val="none"/>
        <c:minorTickMark val="none"/>
        <c:tickLblPos val="nextTo"/>
        <c:crossAx val="1007392392"/>
        <c:crosses val="autoZero"/>
        <c:auto val="1"/>
        <c:lblAlgn val="ctr"/>
        <c:lblOffset val="100"/>
        <c:noMultiLvlLbl val="0"/>
      </c:catAx>
      <c:valAx>
        <c:axId val="1007392392"/>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100740977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就業者誘発数、雇用者誘発数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col"/>
        <c:grouping val="clustered"/>
        <c:varyColors val="0"/>
        <c:ser>
          <c:idx val="0"/>
          <c:order val="0"/>
          <c:tx>
            <c:v>①　就業者誘発数</c:v>
          </c:tx>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④出力Ⅰ!$E$16:$E$17</c15:sqref>
                  </c15:fullRef>
                </c:ext>
              </c:extLst>
              <c:f>④出力Ⅰ!$E$16</c:f>
              <c:strCache>
                <c:ptCount val="1"/>
                <c:pt idx="0">
                  <c:v>就業者
誘発数</c:v>
                </c:pt>
              </c:strCache>
            </c:strRef>
          </c:cat>
          <c:val>
            <c:numRef>
              <c:extLst>
                <c:ext xmlns:c15="http://schemas.microsoft.com/office/drawing/2012/chart" uri="{02D57815-91ED-43cb-92C2-25804820EDAC}">
                  <c15:fullRef>
                    <c15:sqref>④出力Ⅰ!$J$16:$J$17</c15:sqref>
                  </c15:fullRef>
                </c:ext>
              </c:extLst>
              <c:f>④出力Ⅰ!$J$16</c:f>
              <c:numCache>
                <c:formatCode>#,##0_);[Red]\(#,##0\)</c:formatCode>
                <c:ptCount val="1"/>
                <c:pt idx="0">
                  <c:v>0</c:v>
                </c:pt>
              </c:numCache>
            </c:numRef>
          </c:val>
          <c:extLst>
            <c:ext xmlns:c16="http://schemas.microsoft.com/office/drawing/2014/chart" uri="{C3380CC4-5D6E-409C-BE32-E72D297353CC}">
              <c16:uniqueId val="{00000000-ECA4-4665-AC65-D9D28A26D159}"/>
            </c:ext>
          </c:extLst>
        </c:ser>
        <c:ser>
          <c:idx val="1"/>
          <c:order val="1"/>
          <c:tx>
            <c:v>②　①のうち雇用者誘発数</c:v>
          </c:tx>
          <c:spPr>
            <a:solidFill>
              <a:schemeClr val="accent2"/>
            </a:solidFill>
            <a:ln>
              <a:noFill/>
            </a:ln>
            <a:effectLst/>
            <a:scene3d>
              <a:camera prst="orthographicFront"/>
              <a:lightRig rig="threePt" dir="t"/>
            </a:scene3d>
            <a:sp3d>
              <a:bevelT w="114300" prst="artDeco"/>
            </a:sp3d>
          </c:spPr>
          <c:invertIfNegative val="0"/>
          <c:dLbls>
            <c:dLbl>
              <c:idx val="0"/>
              <c:layout>
                <c:manualLayout>
                  <c:x val="1.242235538813307E-2"/>
                  <c:y val="-3.9265203845910031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A99-4342-8628-47EE392857E2}"/>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就業者
誘発数</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④出力Ⅰ!$J$18</c15:sqref>
                  </c15:fullRef>
                </c:ext>
              </c:extLst>
              <c:f>④出力Ⅰ!$J$18</c:f>
              <c:numCache>
                <c:formatCode>#,##0_);[Red]\(#,##0\)</c:formatCode>
                <c:ptCount val="1"/>
                <c:pt idx="0">
                  <c:v>0</c:v>
                </c:pt>
              </c:numCache>
            </c:numRef>
          </c:val>
          <c:extLst>
            <c:ext xmlns:c16="http://schemas.microsoft.com/office/drawing/2014/chart" uri="{C3380CC4-5D6E-409C-BE32-E72D297353CC}">
              <c16:uniqueId val="{00000001-ECA4-4665-AC65-D9D28A26D159}"/>
            </c:ext>
          </c:extLst>
        </c:ser>
        <c:dLbls>
          <c:dLblPos val="outEnd"/>
          <c:showLegendKey val="0"/>
          <c:showVal val="1"/>
          <c:showCatName val="0"/>
          <c:showSerName val="0"/>
          <c:showPercent val="0"/>
          <c:showBubbleSize val="0"/>
        </c:dLbls>
        <c:gapWidth val="332"/>
        <c:overlap val="36"/>
        <c:axId val="972368840"/>
        <c:axId val="972371464"/>
      </c:barChart>
      <c:catAx>
        <c:axId val="972368840"/>
        <c:scaling>
          <c:orientation val="minMax"/>
        </c:scaling>
        <c:delete val="1"/>
        <c:axPos val="b"/>
        <c:numFmt formatCode="General" sourceLinked="1"/>
        <c:majorTickMark val="none"/>
        <c:minorTickMark val="none"/>
        <c:tickLblPos val="nextTo"/>
        <c:crossAx val="972371464"/>
        <c:crosses val="autoZero"/>
        <c:auto val="1"/>
        <c:lblAlgn val="ctr"/>
        <c:lblOffset val="100"/>
        <c:noMultiLvlLbl val="0"/>
      </c:catAx>
      <c:valAx>
        <c:axId val="972371464"/>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97236884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247649</xdr:colOff>
      <xdr:row>83</xdr:row>
      <xdr:rowOff>19050</xdr:rowOff>
    </xdr:from>
    <xdr:to>
      <xdr:col>9</xdr:col>
      <xdr:colOff>447674</xdr:colOff>
      <xdr:row>94</xdr:row>
      <xdr:rowOff>93784</xdr:rowOff>
    </xdr:to>
    <xdr:pic>
      <xdr:nvPicPr>
        <xdr:cNvPr id="4" name="図 3">
          <a:extLst>
            <a:ext uri="{FF2B5EF4-FFF2-40B4-BE49-F238E27FC236}">
              <a16:creationId xmlns:a16="http://schemas.microsoft.com/office/drawing/2014/main" id="{0CEAD4A7-ACDC-C661-9F18-262D6882ADAA}"/>
            </a:ext>
          </a:extLst>
        </xdr:cNvPr>
        <xdr:cNvPicPr>
          <a:picLocks noChangeAspect="1"/>
        </xdr:cNvPicPr>
      </xdr:nvPicPr>
      <xdr:blipFill>
        <a:blip xmlns:r="http://schemas.openxmlformats.org/officeDocument/2006/relationships" r:embed="rId1"/>
        <a:stretch>
          <a:fillRect/>
        </a:stretch>
      </xdr:blipFill>
      <xdr:spPr>
        <a:xfrm>
          <a:off x="247649" y="14649450"/>
          <a:ext cx="6372225" cy="1960684"/>
        </a:xfrm>
        <a:prstGeom prst="rect">
          <a:avLst/>
        </a:prstGeom>
      </xdr:spPr>
    </xdr:pic>
    <xdr:clientData/>
  </xdr:twoCellAnchor>
  <xdr:twoCellAnchor editAs="oneCell">
    <xdr:from>
      <xdr:col>0</xdr:col>
      <xdr:colOff>0</xdr:colOff>
      <xdr:row>10</xdr:row>
      <xdr:rowOff>123825</xdr:rowOff>
    </xdr:from>
    <xdr:to>
      <xdr:col>10</xdr:col>
      <xdr:colOff>28575</xdr:colOff>
      <xdr:row>14</xdr:row>
      <xdr:rowOff>0</xdr:rowOff>
    </xdr:to>
    <xdr:pic>
      <xdr:nvPicPr>
        <xdr:cNvPr id="7" name="図 6">
          <a:extLst>
            <a:ext uri="{FF2B5EF4-FFF2-40B4-BE49-F238E27FC236}">
              <a16:creationId xmlns:a16="http://schemas.microsoft.com/office/drawing/2014/main" id="{05213483-3DDF-449F-A37F-4FDCC9826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990725"/>
          <a:ext cx="68865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10</xdr:row>
      <xdr:rowOff>123825</xdr:rowOff>
    </xdr:from>
    <xdr:to>
      <xdr:col>9</xdr:col>
      <xdr:colOff>354496</xdr:colOff>
      <xdr:row>14</xdr:row>
      <xdr:rowOff>19050</xdr:rowOff>
    </xdr:to>
    <xdr:sp macro="" textlink="">
      <xdr:nvSpPr>
        <xdr:cNvPr id="3" name="四角形: 角を丸くする 2">
          <a:extLst>
            <a:ext uri="{FF2B5EF4-FFF2-40B4-BE49-F238E27FC236}">
              <a16:creationId xmlns:a16="http://schemas.microsoft.com/office/drawing/2014/main" id="{5B5F8380-6AFB-40A0-9139-42A8190A1E02}"/>
            </a:ext>
          </a:extLst>
        </xdr:cNvPr>
        <xdr:cNvSpPr/>
      </xdr:nvSpPr>
      <xdr:spPr>
        <a:xfrm>
          <a:off x="2057400" y="1990725"/>
          <a:ext cx="4469296" cy="581025"/>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593725</xdr:colOff>
      <xdr:row>8</xdr:row>
      <xdr:rowOff>133350</xdr:rowOff>
    </xdr:from>
    <xdr:to>
      <xdr:col>13</xdr:col>
      <xdr:colOff>88900</xdr:colOff>
      <xdr:row>12</xdr:row>
      <xdr:rowOff>105189</xdr:rowOff>
    </xdr:to>
    <xdr:sp macro="" textlink="">
      <xdr:nvSpPr>
        <xdr:cNvPr id="5" name="吹き出し: 角を丸めた四角形 4">
          <a:extLst>
            <a:ext uri="{FF2B5EF4-FFF2-40B4-BE49-F238E27FC236}">
              <a16:creationId xmlns:a16="http://schemas.microsoft.com/office/drawing/2014/main" id="{9F3864CE-2FCC-4F5B-99C5-E34B83915ADB}"/>
            </a:ext>
          </a:extLst>
        </xdr:cNvPr>
        <xdr:cNvSpPr/>
      </xdr:nvSpPr>
      <xdr:spPr>
        <a:xfrm>
          <a:off x="6737350" y="1816100"/>
          <a:ext cx="2225675" cy="670339"/>
        </a:xfrm>
        <a:prstGeom prst="wedgeRoundRectCallout">
          <a:avLst>
            <a:gd name="adj1" fmla="val -38305"/>
            <a:gd name="adj2" fmla="val 71192"/>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分析テーマを入力</a:t>
          </a:r>
        </a:p>
      </xdr:txBody>
    </xdr:sp>
    <xdr:clientData/>
  </xdr:twoCellAnchor>
  <xdr:twoCellAnchor editAs="oneCell">
    <xdr:from>
      <xdr:col>0</xdr:col>
      <xdr:colOff>114300</xdr:colOff>
      <xdr:row>26</xdr:row>
      <xdr:rowOff>0</xdr:rowOff>
    </xdr:from>
    <xdr:to>
      <xdr:col>10</xdr:col>
      <xdr:colOff>200025</xdr:colOff>
      <xdr:row>68</xdr:row>
      <xdr:rowOff>95250</xdr:rowOff>
    </xdr:to>
    <xdr:pic>
      <xdr:nvPicPr>
        <xdr:cNvPr id="6" name="図 5">
          <a:extLst>
            <a:ext uri="{FF2B5EF4-FFF2-40B4-BE49-F238E27FC236}">
              <a16:creationId xmlns:a16="http://schemas.microsoft.com/office/drawing/2014/main" id="{40D25CF8-20FA-4359-90C2-AE3BA201766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4300" y="4657725"/>
          <a:ext cx="6943725" cy="7296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260348</xdr:colOff>
      <xdr:row>30</xdr:row>
      <xdr:rowOff>123823</xdr:rowOff>
    </xdr:from>
    <xdr:to>
      <xdr:col>12</xdr:col>
      <xdr:colOff>323849</xdr:colOff>
      <xdr:row>45</xdr:row>
      <xdr:rowOff>114300</xdr:rowOff>
    </xdr:to>
    <xdr:sp macro="" textlink="">
      <xdr:nvSpPr>
        <xdr:cNvPr id="8" name="吹き出し: 角を丸めた四角形 7">
          <a:extLst>
            <a:ext uri="{FF2B5EF4-FFF2-40B4-BE49-F238E27FC236}">
              <a16:creationId xmlns:a16="http://schemas.microsoft.com/office/drawing/2014/main" id="{2F23FED2-7515-474B-84B5-2797B07FF8EF}"/>
            </a:ext>
          </a:extLst>
        </xdr:cNvPr>
        <xdr:cNvSpPr/>
      </xdr:nvSpPr>
      <xdr:spPr>
        <a:xfrm>
          <a:off x="5060948" y="5467348"/>
          <a:ext cx="3492501" cy="2562227"/>
        </a:xfrm>
        <a:prstGeom prst="wedgeRoundRectCallout">
          <a:avLst>
            <a:gd name="adj1" fmla="val -66022"/>
            <a:gd name="adj2" fmla="val 21534"/>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１～６のうち、</a:t>
          </a:r>
          <a:r>
            <a:rPr kumimoji="1" lang="ja-JP" altLang="en-US" sz="1800">
              <a:solidFill>
                <a:srgbClr val="FF0000"/>
              </a:solidFill>
            </a:rPr>
            <a:t>いずれか一つ</a:t>
          </a:r>
          <a:r>
            <a:rPr kumimoji="1" lang="ja-JP" altLang="en-US" sz="1800">
              <a:solidFill>
                <a:schemeClr val="tx1"/>
              </a:solidFill>
            </a:rPr>
            <a:t>を選択し、入力する</a:t>
          </a:r>
          <a:endParaRPr kumimoji="1" lang="en-US" altLang="ja-JP" sz="1800">
            <a:solidFill>
              <a:schemeClr val="tx1"/>
            </a:solidFill>
          </a:endParaRPr>
        </a:p>
        <a:p>
          <a:pPr algn="l"/>
          <a:r>
            <a:rPr kumimoji="1" lang="en-US" altLang="ja-JP" sz="1500">
              <a:solidFill>
                <a:schemeClr val="tx1"/>
              </a:solidFill>
            </a:rPr>
            <a:t>※</a:t>
          </a:r>
          <a:r>
            <a:rPr kumimoji="1" lang="ja-JP" altLang="en-US" sz="1500">
              <a:solidFill>
                <a:schemeClr val="tx1"/>
              </a:solidFill>
            </a:rPr>
            <a:t>数が大きい番号に入力するほど精度が高くなります。</a:t>
          </a:r>
          <a:endParaRPr kumimoji="1" lang="en-US" altLang="ja-JP" sz="1500">
            <a:solidFill>
              <a:schemeClr val="tx1"/>
            </a:solidFill>
          </a:endParaRPr>
        </a:p>
        <a:p>
          <a:pPr algn="l"/>
          <a:r>
            <a:rPr kumimoji="1" lang="ja-JP" altLang="en-US" sz="1500">
              <a:solidFill>
                <a:schemeClr val="tx1"/>
              </a:solidFill>
            </a:rPr>
            <a:t>例えば、「１．観光客数」と「３．観光消費額」の両方が分かっている場合は、「３」に入力してください。</a:t>
          </a:r>
        </a:p>
      </xdr:txBody>
    </xdr:sp>
    <xdr:clientData/>
  </xdr:twoCellAnchor>
  <xdr:twoCellAnchor>
    <xdr:from>
      <xdr:col>3</xdr:col>
      <xdr:colOff>152400</xdr:colOff>
      <xdr:row>83</xdr:row>
      <xdr:rowOff>76200</xdr:rowOff>
    </xdr:from>
    <xdr:to>
      <xdr:col>6</xdr:col>
      <xdr:colOff>219075</xdr:colOff>
      <xdr:row>86</xdr:row>
      <xdr:rowOff>142875</xdr:rowOff>
    </xdr:to>
    <xdr:sp macro="" textlink="">
      <xdr:nvSpPr>
        <xdr:cNvPr id="12" name="四角形: 角を丸くする 11">
          <a:extLst>
            <a:ext uri="{FF2B5EF4-FFF2-40B4-BE49-F238E27FC236}">
              <a16:creationId xmlns:a16="http://schemas.microsoft.com/office/drawing/2014/main" id="{183EF29A-269B-485E-8C68-B753C4D028CE}"/>
            </a:ext>
          </a:extLst>
        </xdr:cNvPr>
        <xdr:cNvSpPr/>
      </xdr:nvSpPr>
      <xdr:spPr>
        <a:xfrm>
          <a:off x="2209800" y="14554200"/>
          <a:ext cx="2124075" cy="581025"/>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136071</xdr:colOff>
      <xdr:row>101</xdr:row>
      <xdr:rowOff>27215</xdr:rowOff>
    </xdr:from>
    <xdr:to>
      <xdr:col>7</xdr:col>
      <xdr:colOff>288471</xdr:colOff>
      <xdr:row>106</xdr:row>
      <xdr:rowOff>103415</xdr:rowOff>
    </xdr:to>
    <xdr:pic>
      <xdr:nvPicPr>
        <xdr:cNvPr id="13" name="図 12">
          <a:extLst>
            <a:ext uri="{FF2B5EF4-FFF2-40B4-BE49-F238E27FC236}">
              <a16:creationId xmlns:a16="http://schemas.microsoft.com/office/drawing/2014/main" id="{66391009-7068-4E38-A5F0-F3DFB5C70A6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6071" y="17757322"/>
          <a:ext cx="4914900" cy="9606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57385</xdr:colOff>
      <xdr:row>81</xdr:row>
      <xdr:rowOff>152636</xdr:rowOff>
    </xdr:from>
    <xdr:to>
      <xdr:col>10</xdr:col>
      <xdr:colOff>276677</xdr:colOff>
      <xdr:row>85</xdr:row>
      <xdr:rowOff>8873</xdr:rowOff>
    </xdr:to>
    <xdr:sp macro="" textlink="">
      <xdr:nvSpPr>
        <xdr:cNvPr id="15" name="吹き出し: 角を丸めた四角形 14">
          <a:extLst>
            <a:ext uri="{FF2B5EF4-FFF2-40B4-BE49-F238E27FC236}">
              <a16:creationId xmlns:a16="http://schemas.microsoft.com/office/drawing/2014/main" id="{4456B631-A63F-4AFC-8D45-68A6429863CD}"/>
            </a:ext>
          </a:extLst>
        </xdr:cNvPr>
        <xdr:cNvSpPr/>
      </xdr:nvSpPr>
      <xdr:spPr>
        <a:xfrm>
          <a:off x="4857985" y="12535136"/>
          <a:ext cx="2276692" cy="542037"/>
        </a:xfrm>
        <a:prstGeom prst="wedgeRoundRectCallout">
          <a:avLst>
            <a:gd name="adj1" fmla="val -66566"/>
            <a:gd name="adj2" fmla="val 36969"/>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プルダウンで選択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495300</xdr:colOff>
      <xdr:row>83</xdr:row>
      <xdr:rowOff>76200</xdr:rowOff>
    </xdr:from>
    <xdr:to>
      <xdr:col>3</xdr:col>
      <xdr:colOff>819150</xdr:colOff>
      <xdr:row>84</xdr:row>
      <xdr:rowOff>114300</xdr:rowOff>
    </xdr:to>
    <xdr:sp macro="" textlink="">
      <xdr:nvSpPr>
        <xdr:cNvPr id="1234" name="AutoShape 2">
          <a:extLst>
            <a:ext uri="{FF2B5EF4-FFF2-40B4-BE49-F238E27FC236}">
              <a16:creationId xmlns:a16="http://schemas.microsoft.com/office/drawing/2014/main" id="{66D2F053-BF85-4EC5-BAB1-C71A9EE21F7C}"/>
            </a:ext>
          </a:extLst>
        </xdr:cNvPr>
        <xdr:cNvSpPr>
          <a:spLocks noChangeArrowheads="1"/>
        </xdr:cNvSpPr>
      </xdr:nvSpPr>
      <xdr:spPr bwMode="auto">
        <a:xfrm>
          <a:off x="2857500" y="14868525"/>
          <a:ext cx="323850" cy="219075"/>
        </a:xfrm>
        <a:prstGeom prst="upArrow">
          <a:avLst>
            <a:gd name="adj1" fmla="val 50000"/>
            <a:gd name="adj2" fmla="val 25000"/>
          </a:avLst>
        </a:prstGeom>
        <a:solidFill>
          <a:srgbClr val="FF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137581</xdr:colOff>
      <xdr:row>56</xdr:row>
      <xdr:rowOff>40820</xdr:rowOff>
    </xdr:from>
    <xdr:to>
      <xdr:col>21</xdr:col>
      <xdr:colOff>328083</xdr:colOff>
      <xdr:row>114</xdr:row>
      <xdr:rowOff>105833</xdr:rowOff>
    </xdr:to>
    <xdr:sp macro="" textlink="">
      <xdr:nvSpPr>
        <xdr:cNvPr id="2" name="四角形: 角を丸くする 1">
          <a:extLst>
            <a:ext uri="{FF2B5EF4-FFF2-40B4-BE49-F238E27FC236}">
              <a16:creationId xmlns:a16="http://schemas.microsoft.com/office/drawing/2014/main" id="{F594AD7C-E01C-416B-92FA-51A3CEF89ACD}"/>
            </a:ext>
          </a:extLst>
        </xdr:cNvPr>
        <xdr:cNvSpPr/>
      </xdr:nvSpPr>
      <xdr:spPr>
        <a:xfrm>
          <a:off x="137581" y="9915070"/>
          <a:ext cx="15176502" cy="9854596"/>
        </a:xfrm>
        <a:prstGeom prst="roundRect">
          <a:avLst/>
        </a:prstGeom>
        <a:solidFill>
          <a:srgbClr val="CCFFCC">
            <a:alpha val="23000"/>
          </a:srgb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170845</xdr:colOff>
      <xdr:row>2</xdr:row>
      <xdr:rowOff>114148</xdr:rowOff>
    </xdr:from>
    <xdr:to>
      <xdr:col>21</xdr:col>
      <xdr:colOff>338666</xdr:colOff>
      <xdr:row>54</xdr:row>
      <xdr:rowOff>296334</xdr:rowOff>
    </xdr:to>
    <xdr:sp macro="" textlink="">
      <xdr:nvSpPr>
        <xdr:cNvPr id="3" name="四角形: 角を丸くする 2">
          <a:extLst>
            <a:ext uri="{FF2B5EF4-FFF2-40B4-BE49-F238E27FC236}">
              <a16:creationId xmlns:a16="http://schemas.microsoft.com/office/drawing/2014/main" id="{926A1BF3-7AA9-4481-BE3C-D03BC18CAC98}"/>
            </a:ext>
          </a:extLst>
        </xdr:cNvPr>
        <xdr:cNvSpPr/>
      </xdr:nvSpPr>
      <xdr:spPr>
        <a:xfrm>
          <a:off x="170845" y="463398"/>
          <a:ext cx="15153821" cy="9273269"/>
        </a:xfrm>
        <a:prstGeom prst="roundRect">
          <a:avLst/>
        </a:prstGeom>
        <a:solidFill>
          <a:srgbClr val="CCFFCC">
            <a:alpha val="23000"/>
          </a:srgb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kumimoji="1" lang="ja-JP" altLang="en-US" sz="1100">
            <a:latin typeface="HGSｺﾞｼｯｸM" panose="020B0600000000000000" pitchFamily="50" charset="-128"/>
            <a:ea typeface="HGSｺﾞｼｯｸM" panose="020B0600000000000000" pitchFamily="50" charset="-128"/>
          </a:endParaRPr>
        </a:p>
      </xdr:txBody>
    </xdr:sp>
    <xdr:clientData/>
  </xdr:twoCellAnchor>
  <xdr:twoCellAnchor>
    <xdr:from>
      <xdr:col>9</xdr:col>
      <xdr:colOff>77106</xdr:colOff>
      <xdr:row>4</xdr:row>
      <xdr:rowOff>43091</xdr:rowOff>
    </xdr:from>
    <xdr:to>
      <xdr:col>13</xdr:col>
      <xdr:colOff>104320</xdr:colOff>
      <xdr:row>6</xdr:row>
      <xdr:rowOff>56698</xdr:rowOff>
    </xdr:to>
    <xdr:sp macro="" textlink="">
      <xdr:nvSpPr>
        <xdr:cNvPr id="7" name="四角形: メモ 6">
          <a:extLst>
            <a:ext uri="{FF2B5EF4-FFF2-40B4-BE49-F238E27FC236}">
              <a16:creationId xmlns:a16="http://schemas.microsoft.com/office/drawing/2014/main" id="{8C608B3E-3FDA-4CEF-A221-8F7B82BC4804}"/>
            </a:ext>
          </a:extLst>
        </xdr:cNvPr>
        <xdr:cNvSpPr/>
      </xdr:nvSpPr>
      <xdr:spPr>
        <a:xfrm>
          <a:off x="5858781" y="214541"/>
          <a:ext cx="2494189" cy="575582"/>
        </a:xfrm>
        <a:prstGeom prst="foldedCorner">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latin typeface="HGPｺﾞｼｯｸM" panose="020B0600000000000000" pitchFamily="50" charset="-128"/>
              <a:ea typeface="HGPｺﾞｼｯｸM" panose="020B0600000000000000" pitchFamily="50" charset="-128"/>
            </a:rPr>
            <a:t>生産誘発等</a:t>
          </a:r>
        </a:p>
      </xdr:txBody>
    </xdr:sp>
    <xdr:clientData/>
  </xdr:twoCellAnchor>
  <xdr:twoCellAnchor>
    <xdr:from>
      <xdr:col>8</xdr:col>
      <xdr:colOff>365124</xdr:colOff>
      <xdr:row>58</xdr:row>
      <xdr:rowOff>74837</xdr:rowOff>
    </xdr:from>
    <xdr:to>
      <xdr:col>13</xdr:col>
      <xdr:colOff>625928</xdr:colOff>
      <xdr:row>61</xdr:row>
      <xdr:rowOff>119740</xdr:rowOff>
    </xdr:to>
    <xdr:sp macro="" textlink="">
      <xdr:nvSpPr>
        <xdr:cNvPr id="8" name="四角形: メモ 7">
          <a:extLst>
            <a:ext uri="{FF2B5EF4-FFF2-40B4-BE49-F238E27FC236}">
              <a16:creationId xmlns:a16="http://schemas.microsoft.com/office/drawing/2014/main" id="{2EAE515B-FD8C-41CA-980C-31D255E207B9}"/>
            </a:ext>
          </a:extLst>
        </xdr:cNvPr>
        <xdr:cNvSpPr/>
      </xdr:nvSpPr>
      <xdr:spPr>
        <a:xfrm>
          <a:off x="5460999" y="10142762"/>
          <a:ext cx="3413579" cy="559253"/>
        </a:xfrm>
        <a:prstGeom prst="foldedCorner">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latin typeface="HGPｺﾞｼｯｸM" panose="020B0600000000000000" pitchFamily="50" charset="-128"/>
              <a:ea typeface="HGPｺﾞｼｯｸM" panose="020B0600000000000000" pitchFamily="50" charset="-128"/>
            </a:rPr>
            <a:t>就業者誘発数等</a:t>
          </a:r>
        </a:p>
      </xdr:txBody>
    </xdr:sp>
    <xdr:clientData/>
  </xdr:twoCellAnchor>
  <xdr:twoCellAnchor>
    <xdr:from>
      <xdr:col>1</xdr:col>
      <xdr:colOff>488344</xdr:colOff>
      <xdr:row>31</xdr:row>
      <xdr:rowOff>92982</xdr:rowOff>
    </xdr:from>
    <xdr:to>
      <xdr:col>8</xdr:col>
      <xdr:colOff>42332</xdr:colOff>
      <xdr:row>51</xdr:row>
      <xdr:rowOff>21167</xdr:rowOff>
    </xdr:to>
    <xdr:graphicFrame macro="">
      <xdr:nvGraphicFramePr>
        <xdr:cNvPr id="9" name="グラフ 8">
          <a:extLst>
            <a:ext uri="{FF2B5EF4-FFF2-40B4-BE49-F238E27FC236}">
              <a16:creationId xmlns:a16="http://schemas.microsoft.com/office/drawing/2014/main" id="{114963C2-A7DF-4A72-9B19-2A6749DEC1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86177</xdr:colOff>
      <xdr:row>8</xdr:row>
      <xdr:rowOff>124732</xdr:rowOff>
    </xdr:from>
    <xdr:to>
      <xdr:col>20</xdr:col>
      <xdr:colOff>137581</xdr:colOff>
      <xdr:row>53</xdr:row>
      <xdr:rowOff>84668</xdr:rowOff>
    </xdr:to>
    <xdr:graphicFrame macro="">
      <xdr:nvGraphicFramePr>
        <xdr:cNvPr id="10" name="グラフ 9">
          <a:extLst>
            <a:ext uri="{FF2B5EF4-FFF2-40B4-BE49-F238E27FC236}">
              <a16:creationId xmlns:a16="http://schemas.microsoft.com/office/drawing/2014/main" id="{4F681016-00CF-42E7-A3C0-23C03BEDFC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21166</xdr:colOff>
      <xdr:row>65</xdr:row>
      <xdr:rowOff>63046</xdr:rowOff>
    </xdr:from>
    <xdr:to>
      <xdr:col>20</xdr:col>
      <xdr:colOff>21164</xdr:colOff>
      <xdr:row>111</xdr:row>
      <xdr:rowOff>116416</xdr:rowOff>
    </xdr:to>
    <xdr:graphicFrame macro="">
      <xdr:nvGraphicFramePr>
        <xdr:cNvPr id="12" name="グラフ 11">
          <a:extLst>
            <a:ext uri="{FF2B5EF4-FFF2-40B4-BE49-F238E27FC236}">
              <a16:creationId xmlns:a16="http://schemas.microsoft.com/office/drawing/2014/main" id="{A7ADD23E-C32B-42C1-BC8A-388ADD238E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520096</xdr:colOff>
      <xdr:row>8</xdr:row>
      <xdr:rowOff>103564</xdr:rowOff>
    </xdr:from>
    <xdr:to>
      <xdr:col>8</xdr:col>
      <xdr:colOff>95251</xdr:colOff>
      <xdr:row>27</xdr:row>
      <xdr:rowOff>158750</xdr:rowOff>
    </xdr:to>
    <xdr:graphicFrame macro="">
      <xdr:nvGraphicFramePr>
        <xdr:cNvPr id="13" name="グラフ 12">
          <a:extLst>
            <a:ext uri="{FF2B5EF4-FFF2-40B4-BE49-F238E27FC236}">
              <a16:creationId xmlns:a16="http://schemas.microsoft.com/office/drawing/2014/main" id="{55FA167E-5D2F-4D77-ABE4-9EBCA527E9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52915</xdr:colOff>
      <xdr:row>65</xdr:row>
      <xdr:rowOff>104319</xdr:rowOff>
    </xdr:from>
    <xdr:to>
      <xdr:col>8</xdr:col>
      <xdr:colOff>592667</xdr:colOff>
      <xdr:row>83</xdr:row>
      <xdr:rowOff>21166</xdr:rowOff>
    </xdr:to>
    <xdr:graphicFrame macro="">
      <xdr:nvGraphicFramePr>
        <xdr:cNvPr id="14" name="グラフ 13">
          <a:extLst>
            <a:ext uri="{FF2B5EF4-FFF2-40B4-BE49-F238E27FC236}">
              <a16:creationId xmlns:a16="http://schemas.microsoft.com/office/drawing/2014/main" id="{A5DD95D0-EB0D-4164-83CB-FEEFE630D0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200025</xdr:colOff>
      <xdr:row>22</xdr:row>
      <xdr:rowOff>0</xdr:rowOff>
    </xdr:from>
    <xdr:to>
      <xdr:col>3</xdr:col>
      <xdr:colOff>28575</xdr:colOff>
      <xdr:row>29</xdr:row>
      <xdr:rowOff>133350</xdr:rowOff>
    </xdr:to>
    <xdr:sp macro="" textlink="">
      <xdr:nvSpPr>
        <xdr:cNvPr id="14042" name="AutoShape 6">
          <a:extLst>
            <a:ext uri="{FF2B5EF4-FFF2-40B4-BE49-F238E27FC236}">
              <a16:creationId xmlns:a16="http://schemas.microsoft.com/office/drawing/2014/main" id="{DB3B61AF-C949-412E-8302-5F2E3EFEDF0D}"/>
            </a:ext>
          </a:extLst>
        </xdr:cNvPr>
        <xdr:cNvSpPr>
          <a:spLocks noChangeArrowheads="1"/>
        </xdr:cNvSpPr>
      </xdr:nvSpPr>
      <xdr:spPr bwMode="auto">
        <a:xfrm>
          <a:off x="600075" y="3086100"/>
          <a:ext cx="514350" cy="1152525"/>
        </a:xfrm>
        <a:prstGeom prst="downArrow">
          <a:avLst>
            <a:gd name="adj1" fmla="val 50000"/>
            <a:gd name="adj2" fmla="val 56019"/>
          </a:avLst>
        </a:prstGeom>
        <a:solidFill>
          <a:srgbClr val="FFFF00"/>
        </a:solidFill>
        <a:ln w="9525">
          <a:solidFill>
            <a:srgbClr val="000000"/>
          </a:solidFill>
          <a:miter lim="800000"/>
          <a:headEnd/>
          <a:tailEnd/>
        </a:ln>
      </xdr:spPr>
    </xdr:sp>
    <xdr:clientData/>
  </xdr:twoCellAnchor>
  <xdr:twoCellAnchor>
    <xdr:from>
      <xdr:col>7</xdr:col>
      <xdr:colOff>104775</xdr:colOff>
      <xdr:row>46</xdr:row>
      <xdr:rowOff>76200</xdr:rowOff>
    </xdr:from>
    <xdr:to>
      <xdr:col>8</xdr:col>
      <xdr:colOff>495300</xdr:colOff>
      <xdr:row>48</xdr:row>
      <xdr:rowOff>142875</xdr:rowOff>
    </xdr:to>
    <xdr:sp macro="" textlink="">
      <xdr:nvSpPr>
        <xdr:cNvPr id="14043" name="AutoShape 10">
          <a:extLst>
            <a:ext uri="{FF2B5EF4-FFF2-40B4-BE49-F238E27FC236}">
              <a16:creationId xmlns:a16="http://schemas.microsoft.com/office/drawing/2014/main" id="{88A11CE2-7C31-44FE-A18B-2FBECBAB7FA8}"/>
            </a:ext>
          </a:extLst>
        </xdr:cNvPr>
        <xdr:cNvSpPr>
          <a:spLocks noChangeArrowheads="1"/>
        </xdr:cNvSpPr>
      </xdr:nvSpPr>
      <xdr:spPr bwMode="auto">
        <a:xfrm>
          <a:off x="3724275" y="6315075"/>
          <a:ext cx="1076325" cy="409575"/>
        </a:xfrm>
        <a:prstGeom prst="rightArrow">
          <a:avLst>
            <a:gd name="adj1" fmla="val 50000"/>
            <a:gd name="adj2" fmla="val 65698"/>
          </a:avLst>
        </a:prstGeom>
        <a:solidFill>
          <a:srgbClr val="FF0000"/>
        </a:solidFill>
        <a:ln w="9525">
          <a:solidFill>
            <a:srgbClr val="000000"/>
          </a:solidFill>
          <a:miter lim="800000"/>
          <a:headEnd/>
          <a:tailEnd/>
        </a:ln>
      </xdr:spPr>
    </xdr:sp>
    <xdr:clientData/>
  </xdr:twoCellAnchor>
  <xdr:twoCellAnchor>
    <xdr:from>
      <xdr:col>6</xdr:col>
      <xdr:colOff>200025</xdr:colOff>
      <xdr:row>12</xdr:row>
      <xdr:rowOff>19050</xdr:rowOff>
    </xdr:from>
    <xdr:to>
      <xdr:col>7</xdr:col>
      <xdr:colOff>0</xdr:colOff>
      <xdr:row>14</xdr:row>
      <xdr:rowOff>9525</xdr:rowOff>
    </xdr:to>
    <xdr:sp macro="" textlink="">
      <xdr:nvSpPr>
        <xdr:cNvPr id="14044" name="AutoShape 1">
          <a:extLst>
            <a:ext uri="{FF2B5EF4-FFF2-40B4-BE49-F238E27FC236}">
              <a16:creationId xmlns:a16="http://schemas.microsoft.com/office/drawing/2014/main" id="{8076A884-4CE2-45A0-9CAD-184EBEF258A2}"/>
            </a:ext>
          </a:extLst>
        </xdr:cNvPr>
        <xdr:cNvSpPr>
          <a:spLocks noChangeArrowheads="1"/>
        </xdr:cNvSpPr>
      </xdr:nvSpPr>
      <xdr:spPr bwMode="auto">
        <a:xfrm>
          <a:off x="3133725" y="176212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4</xdr:col>
      <xdr:colOff>85725</xdr:colOff>
      <xdr:row>22</xdr:row>
      <xdr:rowOff>0</xdr:rowOff>
    </xdr:from>
    <xdr:to>
      <xdr:col>4</xdr:col>
      <xdr:colOff>571500</xdr:colOff>
      <xdr:row>23</xdr:row>
      <xdr:rowOff>161925</xdr:rowOff>
    </xdr:to>
    <xdr:sp macro="" textlink="">
      <xdr:nvSpPr>
        <xdr:cNvPr id="14045" name="AutoShape 1">
          <a:extLst>
            <a:ext uri="{FF2B5EF4-FFF2-40B4-BE49-F238E27FC236}">
              <a16:creationId xmlns:a16="http://schemas.microsoft.com/office/drawing/2014/main" id="{DEAEF8DC-526C-40F2-96C1-EF298664ECC6}"/>
            </a:ext>
          </a:extLst>
        </xdr:cNvPr>
        <xdr:cNvSpPr>
          <a:spLocks noChangeArrowheads="1"/>
        </xdr:cNvSpPr>
      </xdr:nvSpPr>
      <xdr:spPr bwMode="auto">
        <a:xfrm>
          <a:off x="1857375" y="308610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9</xdr:col>
      <xdr:colOff>95250</xdr:colOff>
      <xdr:row>22</xdr:row>
      <xdr:rowOff>0</xdr:rowOff>
    </xdr:from>
    <xdr:to>
      <xdr:col>10</xdr:col>
      <xdr:colOff>0</xdr:colOff>
      <xdr:row>23</xdr:row>
      <xdr:rowOff>161925</xdr:rowOff>
    </xdr:to>
    <xdr:sp macro="" textlink="">
      <xdr:nvSpPr>
        <xdr:cNvPr id="14046" name="AutoShape 1">
          <a:extLst>
            <a:ext uri="{FF2B5EF4-FFF2-40B4-BE49-F238E27FC236}">
              <a16:creationId xmlns:a16="http://schemas.microsoft.com/office/drawing/2014/main" id="{BF4C33CD-B4FE-4E61-9200-56DCBD15A465}"/>
            </a:ext>
          </a:extLst>
        </xdr:cNvPr>
        <xdr:cNvSpPr>
          <a:spLocks noChangeArrowheads="1"/>
        </xdr:cNvSpPr>
      </xdr:nvSpPr>
      <xdr:spPr bwMode="auto">
        <a:xfrm>
          <a:off x="4981575" y="308610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76200</xdr:colOff>
      <xdr:row>34</xdr:row>
      <xdr:rowOff>28575</xdr:rowOff>
    </xdr:from>
    <xdr:to>
      <xdr:col>3</xdr:col>
      <xdr:colOff>561975</xdr:colOff>
      <xdr:row>36</xdr:row>
      <xdr:rowOff>19050</xdr:rowOff>
    </xdr:to>
    <xdr:sp macro="" textlink="">
      <xdr:nvSpPr>
        <xdr:cNvPr id="14047" name="AutoShape 1">
          <a:extLst>
            <a:ext uri="{FF2B5EF4-FFF2-40B4-BE49-F238E27FC236}">
              <a16:creationId xmlns:a16="http://schemas.microsoft.com/office/drawing/2014/main" id="{A5CED050-A9DC-4A75-9979-2CEC7D7E20A3}"/>
            </a:ext>
          </a:extLst>
        </xdr:cNvPr>
        <xdr:cNvSpPr>
          <a:spLocks noChangeArrowheads="1"/>
        </xdr:cNvSpPr>
      </xdr:nvSpPr>
      <xdr:spPr bwMode="auto">
        <a:xfrm>
          <a:off x="1162050" y="481012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85725</xdr:colOff>
      <xdr:row>40</xdr:row>
      <xdr:rowOff>0</xdr:rowOff>
    </xdr:from>
    <xdr:to>
      <xdr:col>3</xdr:col>
      <xdr:colOff>571500</xdr:colOff>
      <xdr:row>41</xdr:row>
      <xdr:rowOff>161925</xdr:rowOff>
    </xdr:to>
    <xdr:sp macro="" textlink="">
      <xdr:nvSpPr>
        <xdr:cNvPr id="14048" name="AutoShape 1">
          <a:extLst>
            <a:ext uri="{FF2B5EF4-FFF2-40B4-BE49-F238E27FC236}">
              <a16:creationId xmlns:a16="http://schemas.microsoft.com/office/drawing/2014/main" id="{70871E6A-1015-4C5B-A6D9-4A8407B62B8A}"/>
            </a:ext>
          </a:extLst>
        </xdr:cNvPr>
        <xdr:cNvSpPr>
          <a:spLocks noChangeArrowheads="1"/>
        </xdr:cNvSpPr>
      </xdr:nvSpPr>
      <xdr:spPr bwMode="auto">
        <a:xfrm>
          <a:off x="1171575" y="555307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2</xdr:col>
      <xdr:colOff>85725</xdr:colOff>
      <xdr:row>50</xdr:row>
      <xdr:rowOff>0</xdr:rowOff>
    </xdr:from>
    <xdr:to>
      <xdr:col>2</xdr:col>
      <xdr:colOff>571500</xdr:colOff>
      <xdr:row>51</xdr:row>
      <xdr:rowOff>161925</xdr:rowOff>
    </xdr:to>
    <xdr:sp macro="" textlink="">
      <xdr:nvSpPr>
        <xdr:cNvPr id="14049" name="AutoShape 1">
          <a:extLst>
            <a:ext uri="{FF2B5EF4-FFF2-40B4-BE49-F238E27FC236}">
              <a16:creationId xmlns:a16="http://schemas.microsoft.com/office/drawing/2014/main" id="{60361653-781D-40FE-A3AA-CF5412B7051C}"/>
            </a:ext>
          </a:extLst>
        </xdr:cNvPr>
        <xdr:cNvSpPr>
          <a:spLocks noChangeArrowheads="1"/>
        </xdr:cNvSpPr>
      </xdr:nvSpPr>
      <xdr:spPr bwMode="auto">
        <a:xfrm>
          <a:off x="485775" y="681990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95250</xdr:colOff>
      <xdr:row>64</xdr:row>
      <xdr:rowOff>19050</xdr:rowOff>
    </xdr:from>
    <xdr:to>
      <xdr:col>3</xdr:col>
      <xdr:colOff>581025</xdr:colOff>
      <xdr:row>66</xdr:row>
      <xdr:rowOff>9525</xdr:rowOff>
    </xdr:to>
    <xdr:sp macro="" textlink="">
      <xdr:nvSpPr>
        <xdr:cNvPr id="14050" name="AutoShape 1">
          <a:extLst>
            <a:ext uri="{FF2B5EF4-FFF2-40B4-BE49-F238E27FC236}">
              <a16:creationId xmlns:a16="http://schemas.microsoft.com/office/drawing/2014/main" id="{41A04CCD-AF11-4A17-AE17-745BD2F1F954}"/>
            </a:ext>
          </a:extLst>
        </xdr:cNvPr>
        <xdr:cNvSpPr>
          <a:spLocks noChangeArrowheads="1"/>
        </xdr:cNvSpPr>
      </xdr:nvSpPr>
      <xdr:spPr bwMode="auto">
        <a:xfrm>
          <a:off x="1181100" y="868680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95250</xdr:colOff>
      <xdr:row>70</xdr:row>
      <xdr:rowOff>9525</xdr:rowOff>
    </xdr:from>
    <xdr:to>
      <xdr:col>3</xdr:col>
      <xdr:colOff>581025</xdr:colOff>
      <xdr:row>72</xdr:row>
      <xdr:rowOff>0</xdr:rowOff>
    </xdr:to>
    <xdr:sp macro="" textlink="">
      <xdr:nvSpPr>
        <xdr:cNvPr id="14051" name="AutoShape 1">
          <a:extLst>
            <a:ext uri="{FF2B5EF4-FFF2-40B4-BE49-F238E27FC236}">
              <a16:creationId xmlns:a16="http://schemas.microsoft.com/office/drawing/2014/main" id="{0C3AE678-B762-4887-B05C-98A5327777A7}"/>
            </a:ext>
          </a:extLst>
        </xdr:cNvPr>
        <xdr:cNvSpPr>
          <a:spLocks noChangeArrowheads="1"/>
        </xdr:cNvSpPr>
      </xdr:nvSpPr>
      <xdr:spPr bwMode="auto">
        <a:xfrm>
          <a:off x="1181100" y="948690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95250</xdr:colOff>
      <xdr:row>76</xdr:row>
      <xdr:rowOff>9525</xdr:rowOff>
    </xdr:from>
    <xdr:to>
      <xdr:col>3</xdr:col>
      <xdr:colOff>581025</xdr:colOff>
      <xdr:row>78</xdr:row>
      <xdr:rowOff>0</xdr:rowOff>
    </xdr:to>
    <xdr:sp macro="" textlink="">
      <xdr:nvSpPr>
        <xdr:cNvPr id="14052" name="AutoShape 1">
          <a:extLst>
            <a:ext uri="{FF2B5EF4-FFF2-40B4-BE49-F238E27FC236}">
              <a16:creationId xmlns:a16="http://schemas.microsoft.com/office/drawing/2014/main" id="{46F0F1A6-23BE-4010-A684-8DC49B8ED834}"/>
            </a:ext>
          </a:extLst>
        </xdr:cNvPr>
        <xdr:cNvSpPr>
          <a:spLocks noChangeArrowheads="1"/>
        </xdr:cNvSpPr>
      </xdr:nvSpPr>
      <xdr:spPr bwMode="auto">
        <a:xfrm>
          <a:off x="1181100" y="1029652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104775</xdr:colOff>
      <xdr:row>86</xdr:row>
      <xdr:rowOff>9525</xdr:rowOff>
    </xdr:from>
    <xdr:to>
      <xdr:col>3</xdr:col>
      <xdr:colOff>590550</xdr:colOff>
      <xdr:row>88</xdr:row>
      <xdr:rowOff>0</xdr:rowOff>
    </xdr:to>
    <xdr:sp macro="" textlink="">
      <xdr:nvSpPr>
        <xdr:cNvPr id="14053" name="AutoShape 1">
          <a:extLst>
            <a:ext uri="{FF2B5EF4-FFF2-40B4-BE49-F238E27FC236}">
              <a16:creationId xmlns:a16="http://schemas.microsoft.com/office/drawing/2014/main" id="{CA5B0C0A-02CF-4EEA-834D-F0F9D63D5087}"/>
            </a:ext>
          </a:extLst>
        </xdr:cNvPr>
        <xdr:cNvSpPr>
          <a:spLocks noChangeArrowheads="1"/>
        </xdr:cNvSpPr>
      </xdr:nvSpPr>
      <xdr:spPr bwMode="auto">
        <a:xfrm>
          <a:off x="1190625" y="1156335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8</xdr:col>
      <xdr:colOff>561975</xdr:colOff>
      <xdr:row>86</xdr:row>
      <xdr:rowOff>9525</xdr:rowOff>
    </xdr:from>
    <xdr:to>
      <xdr:col>9</xdr:col>
      <xdr:colOff>466725</xdr:colOff>
      <xdr:row>88</xdr:row>
      <xdr:rowOff>0</xdr:rowOff>
    </xdr:to>
    <xdr:sp macro="" textlink="">
      <xdr:nvSpPr>
        <xdr:cNvPr id="14054" name="AutoShape 1">
          <a:extLst>
            <a:ext uri="{FF2B5EF4-FFF2-40B4-BE49-F238E27FC236}">
              <a16:creationId xmlns:a16="http://schemas.microsoft.com/office/drawing/2014/main" id="{C7FEBE6E-7CE7-4F7E-8D2A-8E7B46F3380A}"/>
            </a:ext>
          </a:extLst>
        </xdr:cNvPr>
        <xdr:cNvSpPr>
          <a:spLocks noChangeArrowheads="1"/>
        </xdr:cNvSpPr>
      </xdr:nvSpPr>
      <xdr:spPr bwMode="auto">
        <a:xfrm>
          <a:off x="4867275" y="1156335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7</xdr:col>
      <xdr:colOff>219075</xdr:colOff>
      <xdr:row>29</xdr:row>
      <xdr:rowOff>66675</xdr:rowOff>
    </xdr:from>
    <xdr:to>
      <xdr:col>8</xdr:col>
      <xdr:colOff>19050</xdr:colOff>
      <xdr:row>59</xdr:row>
      <xdr:rowOff>161925</xdr:rowOff>
    </xdr:to>
    <xdr:sp macro="" textlink="">
      <xdr:nvSpPr>
        <xdr:cNvPr id="14055" name="AutoShape 12">
          <a:extLst>
            <a:ext uri="{FF2B5EF4-FFF2-40B4-BE49-F238E27FC236}">
              <a16:creationId xmlns:a16="http://schemas.microsoft.com/office/drawing/2014/main" id="{E1B778B2-FA73-476B-B0B6-A7148A8389DA}"/>
            </a:ext>
          </a:extLst>
        </xdr:cNvPr>
        <xdr:cNvSpPr>
          <a:spLocks noChangeArrowheads="1"/>
        </xdr:cNvSpPr>
      </xdr:nvSpPr>
      <xdr:spPr bwMode="auto">
        <a:xfrm>
          <a:off x="3838575" y="4171950"/>
          <a:ext cx="485775" cy="4019550"/>
        </a:xfrm>
        <a:prstGeom prst="downArrow">
          <a:avLst>
            <a:gd name="adj1" fmla="val 50000"/>
            <a:gd name="adj2" fmla="val 122547"/>
          </a:avLst>
        </a:prstGeom>
        <a:solidFill>
          <a:srgbClr val="FFFF00"/>
        </a:solidFill>
        <a:ln w="9525">
          <a:solidFill>
            <a:srgbClr val="7F7F7F"/>
          </a:solidFill>
          <a:miter lim="800000"/>
          <a:headEnd/>
          <a:tailEnd/>
        </a:ln>
      </xdr:spPr>
    </xdr:sp>
    <xdr:clientData/>
  </xdr:twoCellAnchor>
  <xdr:twoCellAnchor>
    <xdr:from>
      <xdr:col>5</xdr:col>
      <xdr:colOff>76200</xdr:colOff>
      <xdr:row>58</xdr:row>
      <xdr:rowOff>0</xdr:rowOff>
    </xdr:from>
    <xdr:to>
      <xdr:col>6</xdr:col>
      <xdr:colOff>28575</xdr:colOff>
      <xdr:row>59</xdr:row>
      <xdr:rowOff>161925</xdr:rowOff>
    </xdr:to>
    <xdr:sp macro="" textlink="">
      <xdr:nvSpPr>
        <xdr:cNvPr id="14056" name="AutoShape 13">
          <a:extLst>
            <a:ext uri="{FF2B5EF4-FFF2-40B4-BE49-F238E27FC236}">
              <a16:creationId xmlns:a16="http://schemas.microsoft.com/office/drawing/2014/main" id="{7EE1AAEA-3176-447A-840D-F48D245865D3}"/>
            </a:ext>
          </a:extLst>
        </xdr:cNvPr>
        <xdr:cNvSpPr>
          <a:spLocks noChangeArrowheads="1"/>
        </xdr:cNvSpPr>
      </xdr:nvSpPr>
      <xdr:spPr bwMode="auto">
        <a:xfrm>
          <a:off x="2428875" y="7858125"/>
          <a:ext cx="533400" cy="333375"/>
        </a:xfrm>
        <a:prstGeom prst="downArrow">
          <a:avLst>
            <a:gd name="adj1" fmla="val 50000"/>
            <a:gd name="adj2" fmla="val 42144"/>
          </a:avLst>
        </a:prstGeom>
        <a:solidFill>
          <a:srgbClr val="FFFF00"/>
        </a:solidFill>
        <a:ln w="9525">
          <a:solidFill>
            <a:srgbClr val="7F7F7F"/>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925830</xdr:colOff>
      <xdr:row>0</xdr:row>
      <xdr:rowOff>0</xdr:rowOff>
    </xdr:from>
    <xdr:to>
      <xdr:col>2</xdr:col>
      <xdr:colOff>923925</xdr:colOff>
      <xdr:row>0</xdr:row>
      <xdr:rowOff>0</xdr:rowOff>
    </xdr:to>
    <xdr:sp macro="" textlink="">
      <xdr:nvSpPr>
        <xdr:cNvPr id="40961" name="Text Box 1">
          <a:extLst>
            <a:ext uri="{FF2B5EF4-FFF2-40B4-BE49-F238E27FC236}">
              <a16:creationId xmlns:a16="http://schemas.microsoft.com/office/drawing/2014/main" id="{65E2376E-14FE-44EE-8531-7774F4E9ED79}"/>
            </a:ext>
          </a:extLst>
        </xdr:cNvPr>
        <xdr:cNvSpPr txBox="1">
          <a:spLocks noChangeArrowheads="1"/>
        </xdr:cNvSpPr>
      </xdr:nvSpPr>
      <xdr:spPr bwMode="auto">
        <a:xfrm>
          <a:off x="1051560" y="0"/>
          <a:ext cx="693420" cy="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明朝"/>
              <a:ea typeface="ＭＳ Ｐ明朝"/>
            </a:rPr>
            <a:t>推計順序</a:t>
          </a:r>
        </a:p>
      </xdr:txBody>
    </xdr:sp>
    <xdr:clientData/>
  </xdr:twoCellAnchor>
  <xdr:twoCellAnchor>
    <xdr:from>
      <xdr:col>1</xdr:col>
      <xdr:colOff>139065</xdr:colOff>
      <xdr:row>0</xdr:row>
      <xdr:rowOff>0</xdr:rowOff>
    </xdr:from>
    <xdr:to>
      <xdr:col>2</xdr:col>
      <xdr:colOff>764251</xdr:colOff>
      <xdr:row>0</xdr:row>
      <xdr:rowOff>0</xdr:rowOff>
    </xdr:to>
    <xdr:sp macro="" textlink="">
      <xdr:nvSpPr>
        <xdr:cNvPr id="40962" name="Text Box 2">
          <a:extLst>
            <a:ext uri="{FF2B5EF4-FFF2-40B4-BE49-F238E27FC236}">
              <a16:creationId xmlns:a16="http://schemas.microsoft.com/office/drawing/2014/main" id="{99C9C1FC-B5DE-41F3-BA88-28E8318BE1C2}"/>
            </a:ext>
          </a:extLst>
        </xdr:cNvPr>
        <xdr:cNvSpPr txBox="1">
          <a:spLocks noChangeArrowheads="1"/>
        </xdr:cNvSpPr>
      </xdr:nvSpPr>
      <xdr:spPr bwMode="auto">
        <a:xfrm>
          <a:off x="129540" y="0"/>
          <a:ext cx="769620" cy="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明朝"/>
              <a:ea typeface="ＭＳ Ｐ明朝"/>
            </a:rPr>
            <a:t>部　　門</a:t>
          </a:r>
        </a:p>
      </xdr:txBody>
    </xdr:sp>
    <xdr:clientData/>
  </xdr:twoCellAnchor>
  <xdr:twoCellAnchor>
    <xdr:from>
      <xdr:col>2</xdr:col>
      <xdr:colOff>925830</xdr:colOff>
      <xdr:row>0</xdr:row>
      <xdr:rowOff>0</xdr:rowOff>
    </xdr:from>
    <xdr:to>
      <xdr:col>2</xdr:col>
      <xdr:colOff>923925</xdr:colOff>
      <xdr:row>0</xdr:row>
      <xdr:rowOff>0</xdr:rowOff>
    </xdr:to>
    <xdr:sp macro="" textlink="">
      <xdr:nvSpPr>
        <xdr:cNvPr id="40963" name="Text Box 3">
          <a:extLst>
            <a:ext uri="{FF2B5EF4-FFF2-40B4-BE49-F238E27FC236}">
              <a16:creationId xmlns:a16="http://schemas.microsoft.com/office/drawing/2014/main" id="{C82501B6-2E6C-40DD-A445-654797FF01BC}"/>
            </a:ext>
          </a:extLst>
        </xdr:cNvPr>
        <xdr:cNvSpPr txBox="1">
          <a:spLocks noChangeArrowheads="1"/>
        </xdr:cNvSpPr>
      </xdr:nvSpPr>
      <xdr:spPr bwMode="auto">
        <a:xfrm>
          <a:off x="1051560" y="0"/>
          <a:ext cx="693420" cy="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明朝"/>
              <a:ea typeface="ＭＳ Ｐ明朝"/>
            </a:rPr>
            <a:t>推計順序</a:t>
          </a:r>
        </a:p>
      </xdr:txBody>
    </xdr:sp>
    <xdr:clientData/>
  </xdr:twoCellAnchor>
  <xdr:twoCellAnchor>
    <xdr:from>
      <xdr:col>1</xdr:col>
      <xdr:colOff>139065</xdr:colOff>
      <xdr:row>0</xdr:row>
      <xdr:rowOff>0</xdr:rowOff>
    </xdr:from>
    <xdr:to>
      <xdr:col>2</xdr:col>
      <xdr:colOff>764251</xdr:colOff>
      <xdr:row>0</xdr:row>
      <xdr:rowOff>0</xdr:rowOff>
    </xdr:to>
    <xdr:sp macro="" textlink="">
      <xdr:nvSpPr>
        <xdr:cNvPr id="40964" name="Text Box 4">
          <a:extLst>
            <a:ext uri="{FF2B5EF4-FFF2-40B4-BE49-F238E27FC236}">
              <a16:creationId xmlns:a16="http://schemas.microsoft.com/office/drawing/2014/main" id="{B514F91A-C7ED-42FB-9383-CDE25CDE0B57}"/>
            </a:ext>
          </a:extLst>
        </xdr:cNvPr>
        <xdr:cNvSpPr txBox="1">
          <a:spLocks noChangeArrowheads="1"/>
        </xdr:cNvSpPr>
      </xdr:nvSpPr>
      <xdr:spPr bwMode="auto">
        <a:xfrm>
          <a:off x="129540" y="0"/>
          <a:ext cx="769620" cy="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明朝"/>
              <a:ea typeface="ＭＳ Ｐ明朝"/>
            </a:rPr>
            <a:t>部　　門</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9525</xdr:colOff>
      <xdr:row>8</xdr:row>
      <xdr:rowOff>0</xdr:rowOff>
    </xdr:from>
    <xdr:to>
      <xdr:col>15</xdr:col>
      <xdr:colOff>0</xdr:colOff>
      <xdr:row>50</xdr:row>
      <xdr:rowOff>0</xdr:rowOff>
    </xdr:to>
    <xdr:sp macro="" textlink="">
      <xdr:nvSpPr>
        <xdr:cNvPr id="3259" name="Line 1">
          <a:extLst>
            <a:ext uri="{FF2B5EF4-FFF2-40B4-BE49-F238E27FC236}">
              <a16:creationId xmlns:a16="http://schemas.microsoft.com/office/drawing/2014/main" id="{6F7A9696-9026-4E6D-922B-A3271C0A5368}"/>
            </a:ext>
          </a:extLst>
        </xdr:cNvPr>
        <xdr:cNvSpPr>
          <a:spLocks noChangeShapeType="1"/>
        </xdr:cNvSpPr>
      </xdr:nvSpPr>
      <xdr:spPr bwMode="auto">
        <a:xfrm flipH="1">
          <a:off x="7781925" y="1219200"/>
          <a:ext cx="390525" cy="72009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009810/LOCALS~1/Temp/B2Temp/Attach/&#24195;&#23798;&#30476;/&#38656;&#35201;&#25313;&#228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総括表"/>
      <sheetName val="フロー図"/>
      <sheetName val="１次効果"/>
      <sheetName val="２次効果"/>
      <sheetName val="総合効果"/>
      <sheetName val="分析履歴"/>
      <sheetName val="各種係数"/>
      <sheetName val="投入係数"/>
      <sheetName val="逆行列(IM)"/>
    </sheetNames>
    <sheetDataSet>
      <sheetData sheetId="0"/>
      <sheetData sheetId="1"/>
      <sheetData sheetId="2"/>
      <sheetData sheetId="3"/>
      <sheetData sheetId="4"/>
      <sheetData sheetId="5"/>
      <sheetData sheetId="6">
        <row r="7">
          <cell r="A7" t="str">
            <v>新規入力…</v>
          </cell>
        </row>
        <row r="8">
          <cell r="A8" t="str">
            <v>県内で県内産の自動車に対する需要が１００億円増加した場合の経済波及効果</v>
          </cell>
        </row>
      </sheetData>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B1:B145"/>
  <sheetViews>
    <sheetView tabSelected="1" zoomScaleNormal="100" workbookViewId="0"/>
  </sheetViews>
  <sheetFormatPr defaultColWidth="9" defaultRowHeight="15" customHeight="1" x14ac:dyDescent="0.15"/>
  <cols>
    <col min="1" max="1" width="3.625" style="1" customWidth="1"/>
    <col min="2" max="2" width="79.75" style="1" customWidth="1"/>
    <col min="3" max="16384" width="9" style="1"/>
  </cols>
  <sheetData>
    <row r="1" spans="2:2" ht="15" customHeight="1" thickBot="1" x14ac:dyDescent="0.2"/>
    <row r="2" spans="2:2" ht="19.5" thickTop="1" x14ac:dyDescent="0.15">
      <c r="B2" s="480" t="s">
        <v>398</v>
      </c>
    </row>
    <row r="3" spans="2:2" ht="15" customHeight="1" x14ac:dyDescent="0.15">
      <c r="B3" s="2"/>
    </row>
    <row r="4" spans="2:2" ht="15" customHeight="1" x14ac:dyDescent="0.15">
      <c r="B4" s="410" t="s">
        <v>365</v>
      </c>
    </row>
    <row r="5" spans="2:2" ht="15" customHeight="1" x14ac:dyDescent="0.15">
      <c r="B5" s="410" t="s">
        <v>217</v>
      </c>
    </row>
    <row r="6" spans="2:2" ht="15" customHeight="1" x14ac:dyDescent="0.15">
      <c r="B6" s="410"/>
    </row>
    <row r="7" spans="2:2" ht="15" customHeight="1" x14ac:dyDescent="0.15">
      <c r="B7" s="410" t="s">
        <v>367</v>
      </c>
    </row>
    <row r="8" spans="2:2" ht="15" customHeight="1" x14ac:dyDescent="0.15">
      <c r="B8" s="410" t="s">
        <v>496</v>
      </c>
    </row>
    <row r="9" spans="2:2" ht="15" customHeight="1" x14ac:dyDescent="0.15">
      <c r="B9" s="410" t="s">
        <v>366</v>
      </c>
    </row>
    <row r="10" spans="2:2" ht="6" customHeight="1" x14ac:dyDescent="0.15">
      <c r="B10" s="410"/>
    </row>
    <row r="11" spans="2:2" ht="15" customHeight="1" x14ac:dyDescent="0.15">
      <c r="B11" s="410" t="s">
        <v>324</v>
      </c>
    </row>
    <row r="12" spans="2:2" ht="15" customHeight="1" x14ac:dyDescent="0.15">
      <c r="B12" s="2"/>
    </row>
    <row r="13" spans="2:2" ht="15" customHeight="1" x14ac:dyDescent="0.15">
      <c r="B13" s="411" t="s">
        <v>218</v>
      </c>
    </row>
    <row r="14" spans="2:2" ht="15" customHeight="1" x14ac:dyDescent="0.15">
      <c r="B14" s="411" t="s">
        <v>325</v>
      </c>
    </row>
    <row r="15" spans="2:2" ht="15" customHeight="1" x14ac:dyDescent="0.15">
      <c r="B15" s="411" t="s">
        <v>326</v>
      </c>
    </row>
    <row r="16" spans="2:2" ht="15" customHeight="1" x14ac:dyDescent="0.15">
      <c r="B16" s="411" t="s">
        <v>327</v>
      </c>
    </row>
    <row r="17" spans="2:2" ht="15" customHeight="1" x14ac:dyDescent="0.15">
      <c r="B17" s="411" t="s">
        <v>328</v>
      </c>
    </row>
    <row r="18" spans="2:2" ht="15" customHeight="1" x14ac:dyDescent="0.15">
      <c r="B18" s="3"/>
    </row>
    <row r="19" spans="2:2" ht="15" customHeight="1" x14ac:dyDescent="0.15">
      <c r="B19" s="409" t="s">
        <v>368</v>
      </c>
    </row>
    <row r="20" spans="2:2" ht="15" customHeight="1" x14ac:dyDescent="0.15">
      <c r="B20" s="408" t="s">
        <v>369</v>
      </c>
    </row>
    <row r="21" spans="2:2" ht="15" customHeight="1" x14ac:dyDescent="0.15">
      <c r="B21" s="409" t="s">
        <v>371</v>
      </c>
    </row>
    <row r="22" spans="2:2" ht="15" customHeight="1" x14ac:dyDescent="0.15">
      <c r="B22" s="408" t="s">
        <v>370</v>
      </c>
    </row>
    <row r="23" spans="2:2" ht="15" customHeight="1" x14ac:dyDescent="0.15">
      <c r="B23" s="408" t="s">
        <v>372</v>
      </c>
    </row>
    <row r="24" spans="2:2" ht="15" customHeight="1" x14ac:dyDescent="0.15">
      <c r="B24" s="409" t="s">
        <v>329</v>
      </c>
    </row>
    <row r="25" spans="2:2" ht="15" customHeight="1" x14ac:dyDescent="0.15">
      <c r="B25" s="2"/>
    </row>
    <row r="26" spans="2:2" ht="15" customHeight="1" x14ac:dyDescent="0.15">
      <c r="B26" s="411" t="s">
        <v>330</v>
      </c>
    </row>
    <row r="27" spans="2:2" ht="15" customHeight="1" x14ac:dyDescent="0.15">
      <c r="B27" s="410" t="s">
        <v>519</v>
      </c>
    </row>
    <row r="28" spans="2:2" ht="15" customHeight="1" x14ac:dyDescent="0.15">
      <c r="B28" s="2"/>
    </row>
    <row r="29" spans="2:2" ht="15" customHeight="1" x14ac:dyDescent="0.15">
      <c r="B29" s="410" t="s">
        <v>521</v>
      </c>
    </row>
    <row r="30" spans="2:2" ht="15" customHeight="1" x14ac:dyDescent="0.15">
      <c r="B30" s="410"/>
    </row>
    <row r="31" spans="2:2" ht="15" customHeight="1" x14ac:dyDescent="0.15">
      <c r="B31" s="410" t="s">
        <v>509</v>
      </c>
    </row>
    <row r="32" spans="2:2" ht="15" customHeight="1" x14ac:dyDescent="0.15">
      <c r="B32" s="410"/>
    </row>
    <row r="33" spans="2:2" ht="15" customHeight="1" x14ac:dyDescent="0.15">
      <c r="B33" s="410" t="s">
        <v>510</v>
      </c>
    </row>
    <row r="34" spans="2:2" ht="15" customHeight="1" x14ac:dyDescent="0.15">
      <c r="B34" s="410" t="s">
        <v>392</v>
      </c>
    </row>
    <row r="35" spans="2:2" ht="15" customHeight="1" x14ac:dyDescent="0.15">
      <c r="B35" s="412" t="s">
        <v>359</v>
      </c>
    </row>
    <row r="36" spans="2:2" ht="15" customHeight="1" x14ac:dyDescent="0.15">
      <c r="B36" s="412" t="s">
        <v>331</v>
      </c>
    </row>
    <row r="37" spans="2:2" ht="15" customHeight="1" x14ac:dyDescent="0.15">
      <c r="B37" s="410"/>
    </row>
    <row r="38" spans="2:2" ht="15" customHeight="1" x14ac:dyDescent="0.15">
      <c r="B38" s="410" t="s">
        <v>511</v>
      </c>
    </row>
    <row r="39" spans="2:2" ht="15" customHeight="1" x14ac:dyDescent="0.15">
      <c r="B39" s="410" t="s">
        <v>393</v>
      </c>
    </row>
    <row r="40" spans="2:2" ht="15" customHeight="1" x14ac:dyDescent="0.15">
      <c r="B40" s="410"/>
    </row>
    <row r="41" spans="2:2" ht="15" customHeight="1" x14ac:dyDescent="0.15">
      <c r="B41" s="410" t="s">
        <v>512</v>
      </c>
    </row>
    <row r="42" spans="2:2" ht="15" customHeight="1" x14ac:dyDescent="0.15">
      <c r="B42" s="410"/>
    </row>
    <row r="43" spans="2:2" ht="15" customHeight="1" x14ac:dyDescent="0.15">
      <c r="B43" s="410" t="s">
        <v>513</v>
      </c>
    </row>
    <row r="44" spans="2:2" ht="15" customHeight="1" x14ac:dyDescent="0.15">
      <c r="B44" s="410"/>
    </row>
    <row r="45" spans="2:2" ht="15" customHeight="1" x14ac:dyDescent="0.15">
      <c r="B45" s="410" t="s">
        <v>514</v>
      </c>
    </row>
    <row r="46" spans="2:2" ht="15" customHeight="1" x14ac:dyDescent="0.15">
      <c r="B46" s="3"/>
    </row>
    <row r="47" spans="2:2" ht="15" customHeight="1" x14ac:dyDescent="0.15">
      <c r="B47" s="410" t="s">
        <v>515</v>
      </c>
    </row>
    <row r="48" spans="2:2" ht="15" customHeight="1" x14ac:dyDescent="0.15">
      <c r="B48" s="410" t="s">
        <v>394</v>
      </c>
    </row>
    <row r="49" spans="2:2" ht="15" customHeight="1" x14ac:dyDescent="0.15">
      <c r="B49" s="410" t="s">
        <v>332</v>
      </c>
    </row>
    <row r="50" spans="2:2" ht="15" customHeight="1" x14ac:dyDescent="0.15">
      <c r="B50" s="410" t="s">
        <v>333</v>
      </c>
    </row>
    <row r="51" spans="2:2" ht="15" customHeight="1" x14ac:dyDescent="0.15">
      <c r="B51" s="2"/>
    </row>
    <row r="52" spans="2:2" ht="15" customHeight="1" x14ac:dyDescent="0.15">
      <c r="B52" s="410" t="s">
        <v>516</v>
      </c>
    </row>
    <row r="53" spans="2:2" ht="15" customHeight="1" x14ac:dyDescent="0.15">
      <c r="B53" s="410" t="s">
        <v>395</v>
      </c>
    </row>
    <row r="54" spans="2:2" ht="15" customHeight="1" x14ac:dyDescent="0.15">
      <c r="B54" s="2"/>
    </row>
    <row r="55" spans="2:2" ht="15" customHeight="1" x14ac:dyDescent="0.15">
      <c r="B55" s="409" t="s">
        <v>517</v>
      </c>
    </row>
    <row r="56" spans="2:2" ht="15" customHeight="1" x14ac:dyDescent="0.15">
      <c r="B56" s="409" t="s">
        <v>396</v>
      </c>
    </row>
    <row r="57" spans="2:2" ht="15" customHeight="1" x14ac:dyDescent="0.15">
      <c r="B57" s="2"/>
    </row>
    <row r="58" spans="2:2" ht="15" customHeight="1" x14ac:dyDescent="0.15">
      <c r="B58" s="410" t="s">
        <v>518</v>
      </c>
    </row>
    <row r="59" spans="2:2" ht="15" customHeight="1" x14ac:dyDescent="0.15">
      <c r="B59" s="410" t="s">
        <v>495</v>
      </c>
    </row>
    <row r="60" spans="2:2" ht="15" customHeight="1" x14ac:dyDescent="0.15">
      <c r="B60" s="409" t="s">
        <v>354</v>
      </c>
    </row>
    <row r="61" spans="2:2" ht="15" customHeight="1" x14ac:dyDescent="0.15">
      <c r="B61" s="572" t="s">
        <v>527</v>
      </c>
    </row>
    <row r="62" spans="2:2" ht="15" customHeight="1" x14ac:dyDescent="0.15">
      <c r="B62" s="572" t="s">
        <v>528</v>
      </c>
    </row>
    <row r="63" spans="2:2" ht="15" customHeight="1" x14ac:dyDescent="0.15">
      <c r="B63" s="572" t="s">
        <v>529</v>
      </c>
    </row>
    <row r="64" spans="2:2" ht="15" customHeight="1" x14ac:dyDescent="0.15">
      <c r="B64" s="483"/>
    </row>
    <row r="65" spans="2:2" ht="18.75" x14ac:dyDescent="0.15">
      <c r="B65" s="481" t="s">
        <v>355</v>
      </c>
    </row>
    <row r="66" spans="2:2" ht="15" customHeight="1" x14ac:dyDescent="0.15">
      <c r="B66" s="4"/>
    </row>
    <row r="67" spans="2:2" ht="15" customHeight="1" x14ac:dyDescent="0.15">
      <c r="B67" s="411" t="s">
        <v>373</v>
      </c>
    </row>
    <row r="68" spans="2:2" ht="15" customHeight="1" x14ac:dyDescent="0.15">
      <c r="B68" s="411" t="s">
        <v>374</v>
      </c>
    </row>
    <row r="69" spans="2:2" ht="15" customHeight="1" x14ac:dyDescent="0.15">
      <c r="B69" s="411" t="s">
        <v>375</v>
      </c>
    </row>
    <row r="70" spans="2:2" ht="15" customHeight="1" x14ac:dyDescent="0.15">
      <c r="B70" s="411"/>
    </row>
    <row r="71" spans="2:2" ht="15" customHeight="1" x14ac:dyDescent="0.15">
      <c r="B71" s="411" t="s">
        <v>334</v>
      </c>
    </row>
    <row r="72" spans="2:2" ht="15" customHeight="1" x14ac:dyDescent="0.15">
      <c r="B72" s="411"/>
    </row>
    <row r="73" spans="2:2" ht="15" customHeight="1" x14ac:dyDescent="0.15">
      <c r="B73" s="411" t="s">
        <v>209</v>
      </c>
    </row>
    <row r="74" spans="2:2" ht="15" customHeight="1" x14ac:dyDescent="0.15">
      <c r="B74" s="411"/>
    </row>
    <row r="75" spans="2:2" ht="15" customHeight="1" x14ac:dyDescent="0.15">
      <c r="B75" s="413" t="s">
        <v>335</v>
      </c>
    </row>
    <row r="76" spans="2:2" ht="15" customHeight="1" x14ac:dyDescent="0.15">
      <c r="B76" s="413" t="s">
        <v>336</v>
      </c>
    </row>
    <row r="77" spans="2:2" ht="15" customHeight="1" x14ac:dyDescent="0.15">
      <c r="B77" s="411"/>
    </row>
    <row r="78" spans="2:2" ht="15" customHeight="1" x14ac:dyDescent="0.15">
      <c r="B78" s="537" t="s">
        <v>438</v>
      </c>
    </row>
    <row r="79" spans="2:2" ht="15" customHeight="1" x14ac:dyDescent="0.15">
      <c r="B79" s="537" t="s">
        <v>337</v>
      </c>
    </row>
    <row r="80" spans="2:2" ht="6" customHeight="1" x14ac:dyDescent="0.15">
      <c r="B80" s="411"/>
    </row>
    <row r="81" spans="2:2" ht="15" customHeight="1" x14ac:dyDescent="0.15">
      <c r="B81" s="410" t="s">
        <v>338</v>
      </c>
    </row>
    <row r="82" spans="2:2" ht="15" customHeight="1" x14ac:dyDescent="0.15">
      <c r="B82" s="410" t="s">
        <v>339</v>
      </c>
    </row>
    <row r="83" spans="2:2" ht="15" customHeight="1" x14ac:dyDescent="0.15">
      <c r="B83" s="410" t="s">
        <v>340</v>
      </c>
    </row>
    <row r="84" spans="2:2" ht="15" customHeight="1" x14ac:dyDescent="0.15">
      <c r="B84" s="411"/>
    </row>
    <row r="85" spans="2:2" ht="15" customHeight="1" x14ac:dyDescent="0.15">
      <c r="B85" s="411" t="s">
        <v>210</v>
      </c>
    </row>
    <row r="86" spans="2:2" ht="15" customHeight="1" x14ac:dyDescent="0.15">
      <c r="B86" s="411"/>
    </row>
    <row r="87" spans="2:2" ht="15" customHeight="1" x14ac:dyDescent="0.15">
      <c r="B87" s="413" t="s">
        <v>211</v>
      </c>
    </row>
    <row r="88" spans="2:2" ht="15" customHeight="1" x14ac:dyDescent="0.15">
      <c r="B88" s="411"/>
    </row>
    <row r="89" spans="2:2" ht="15" customHeight="1" x14ac:dyDescent="0.15">
      <c r="B89" s="410" t="s">
        <v>376</v>
      </c>
    </row>
    <row r="90" spans="2:2" ht="15" customHeight="1" x14ac:dyDescent="0.15">
      <c r="B90" s="410" t="s">
        <v>497</v>
      </c>
    </row>
    <row r="91" spans="2:2" ht="15" customHeight="1" x14ac:dyDescent="0.15">
      <c r="B91" s="410" t="s">
        <v>341</v>
      </c>
    </row>
    <row r="92" spans="2:2" ht="15" customHeight="1" x14ac:dyDescent="0.15">
      <c r="B92" s="410" t="s">
        <v>498</v>
      </c>
    </row>
    <row r="93" spans="2:2" ht="15" customHeight="1" x14ac:dyDescent="0.15">
      <c r="B93" s="410" t="s">
        <v>358</v>
      </c>
    </row>
    <row r="94" spans="2:2" ht="15" customHeight="1" x14ac:dyDescent="0.15">
      <c r="B94" s="411"/>
    </row>
    <row r="95" spans="2:2" ht="15" customHeight="1" x14ac:dyDescent="0.15">
      <c r="B95" s="413" t="s">
        <v>212</v>
      </c>
    </row>
    <row r="96" spans="2:2" ht="15" customHeight="1" x14ac:dyDescent="0.15">
      <c r="B96" s="411"/>
    </row>
    <row r="97" spans="2:2" ht="15" customHeight="1" x14ac:dyDescent="0.15">
      <c r="B97" s="410" t="s">
        <v>377</v>
      </c>
    </row>
    <row r="98" spans="2:2" ht="15" customHeight="1" x14ac:dyDescent="0.15">
      <c r="B98" s="410" t="s">
        <v>219</v>
      </c>
    </row>
    <row r="99" spans="2:2" ht="15" customHeight="1" x14ac:dyDescent="0.15">
      <c r="B99" s="410" t="s">
        <v>378</v>
      </c>
    </row>
    <row r="100" spans="2:2" ht="15" customHeight="1" x14ac:dyDescent="0.15">
      <c r="B100" s="411"/>
    </row>
    <row r="101" spans="2:2" ht="15" customHeight="1" x14ac:dyDescent="0.15">
      <c r="B101" s="413" t="s">
        <v>213</v>
      </c>
    </row>
    <row r="102" spans="2:2" ht="15" customHeight="1" x14ac:dyDescent="0.15">
      <c r="B102" s="411"/>
    </row>
    <row r="103" spans="2:2" ht="15" customHeight="1" x14ac:dyDescent="0.15">
      <c r="B103" s="410" t="s">
        <v>379</v>
      </c>
    </row>
    <row r="104" spans="2:2" ht="15" customHeight="1" x14ac:dyDescent="0.15">
      <c r="B104" s="410" t="s">
        <v>440</v>
      </c>
    </row>
    <row r="105" spans="2:2" ht="15" customHeight="1" x14ac:dyDescent="0.15">
      <c r="B105" s="411"/>
    </row>
    <row r="106" spans="2:2" ht="15" customHeight="1" x14ac:dyDescent="0.15">
      <c r="B106" s="413" t="s">
        <v>214</v>
      </c>
    </row>
    <row r="107" spans="2:2" ht="15" customHeight="1" x14ac:dyDescent="0.15">
      <c r="B107" s="411"/>
    </row>
    <row r="108" spans="2:2" ht="15" customHeight="1" x14ac:dyDescent="0.15">
      <c r="B108" s="410" t="s">
        <v>380</v>
      </c>
    </row>
    <row r="109" spans="2:2" ht="15" customHeight="1" x14ac:dyDescent="0.15">
      <c r="B109" s="410" t="s">
        <v>381</v>
      </c>
    </row>
    <row r="110" spans="2:2" ht="15" customHeight="1" x14ac:dyDescent="0.15">
      <c r="B110" s="410" t="s">
        <v>382</v>
      </c>
    </row>
    <row r="111" spans="2:2" ht="15" customHeight="1" x14ac:dyDescent="0.15">
      <c r="B111" s="411"/>
    </row>
    <row r="112" spans="2:2" ht="15" customHeight="1" x14ac:dyDescent="0.15">
      <c r="B112" s="413" t="s">
        <v>356</v>
      </c>
    </row>
    <row r="113" spans="2:2" ht="15" customHeight="1" x14ac:dyDescent="0.15">
      <c r="B113" s="411"/>
    </row>
    <row r="114" spans="2:2" ht="15" customHeight="1" x14ac:dyDescent="0.15">
      <c r="B114" s="410" t="s">
        <v>383</v>
      </c>
    </row>
    <row r="115" spans="2:2" ht="15" customHeight="1" x14ac:dyDescent="0.15">
      <c r="B115" s="411"/>
    </row>
    <row r="116" spans="2:2" ht="15" customHeight="1" x14ac:dyDescent="0.15">
      <c r="B116" s="413" t="s">
        <v>357</v>
      </c>
    </row>
    <row r="117" spans="2:2" ht="15" customHeight="1" x14ac:dyDescent="0.15">
      <c r="B117" s="411"/>
    </row>
    <row r="118" spans="2:2" ht="15" customHeight="1" x14ac:dyDescent="0.15">
      <c r="B118" s="410" t="s">
        <v>342</v>
      </c>
    </row>
    <row r="119" spans="2:2" ht="15" customHeight="1" x14ac:dyDescent="0.15">
      <c r="B119" s="410" t="s">
        <v>384</v>
      </c>
    </row>
    <row r="120" spans="2:2" ht="15" customHeight="1" x14ac:dyDescent="0.15">
      <c r="B120" s="410" t="s">
        <v>385</v>
      </c>
    </row>
    <row r="121" spans="2:2" ht="15" customHeight="1" x14ac:dyDescent="0.15">
      <c r="B121" s="410" t="s">
        <v>386</v>
      </c>
    </row>
    <row r="122" spans="2:2" ht="15" customHeight="1" x14ac:dyDescent="0.15">
      <c r="B122" s="538" t="s">
        <v>343</v>
      </c>
    </row>
    <row r="123" spans="2:2" ht="15" customHeight="1" x14ac:dyDescent="0.15">
      <c r="B123" s="484"/>
    </row>
    <row r="124" spans="2:2" ht="15" customHeight="1" x14ac:dyDescent="0.15">
      <c r="B124" s="411" t="s">
        <v>344</v>
      </c>
    </row>
    <row r="125" spans="2:2" ht="15" customHeight="1" x14ac:dyDescent="0.15">
      <c r="B125" s="411"/>
    </row>
    <row r="126" spans="2:2" ht="15" customHeight="1" x14ac:dyDescent="0.15">
      <c r="B126" s="411" t="s">
        <v>361</v>
      </c>
    </row>
    <row r="127" spans="2:2" ht="15" customHeight="1" x14ac:dyDescent="0.15">
      <c r="B127" s="411"/>
    </row>
    <row r="128" spans="2:2" ht="15" customHeight="1" x14ac:dyDescent="0.15">
      <c r="B128" s="414" t="s">
        <v>362</v>
      </c>
    </row>
    <row r="129" spans="2:2" ht="15" customHeight="1" x14ac:dyDescent="0.15">
      <c r="B129" s="414" t="s">
        <v>348</v>
      </c>
    </row>
    <row r="130" spans="2:2" ht="15" customHeight="1" x14ac:dyDescent="0.15">
      <c r="B130" s="410" t="s">
        <v>387</v>
      </c>
    </row>
    <row r="131" spans="2:2" ht="15" customHeight="1" x14ac:dyDescent="0.15">
      <c r="B131" s="410" t="s">
        <v>349</v>
      </c>
    </row>
    <row r="132" spans="2:2" ht="15" customHeight="1" x14ac:dyDescent="0.15">
      <c r="B132" s="411"/>
    </row>
    <row r="133" spans="2:2" ht="15" customHeight="1" x14ac:dyDescent="0.15">
      <c r="B133" s="411" t="s">
        <v>215</v>
      </c>
    </row>
    <row r="134" spans="2:2" ht="15" customHeight="1" x14ac:dyDescent="0.15">
      <c r="B134" s="411"/>
    </row>
    <row r="135" spans="2:2" ht="15" customHeight="1" x14ac:dyDescent="0.15">
      <c r="B135" s="410" t="s">
        <v>363</v>
      </c>
    </row>
    <row r="136" spans="2:2" ht="15" customHeight="1" x14ac:dyDescent="0.15">
      <c r="B136" s="409" t="s">
        <v>388</v>
      </c>
    </row>
    <row r="137" spans="2:2" ht="15" customHeight="1" x14ac:dyDescent="0.15">
      <c r="B137" s="409" t="s">
        <v>389</v>
      </c>
    </row>
    <row r="138" spans="2:2" ht="15" customHeight="1" x14ac:dyDescent="0.15">
      <c r="B138" s="410" t="s">
        <v>345</v>
      </c>
    </row>
    <row r="139" spans="2:2" ht="15" customHeight="1" x14ac:dyDescent="0.15">
      <c r="B139" s="411"/>
    </row>
    <row r="140" spans="2:2" ht="15" customHeight="1" x14ac:dyDescent="0.15">
      <c r="B140" s="411" t="s">
        <v>216</v>
      </c>
    </row>
    <row r="141" spans="2:2" ht="15" customHeight="1" x14ac:dyDescent="0.15">
      <c r="B141" s="411"/>
    </row>
    <row r="142" spans="2:2" ht="15" customHeight="1" x14ac:dyDescent="0.15">
      <c r="B142" s="410" t="s">
        <v>390</v>
      </c>
    </row>
    <row r="143" spans="2:2" ht="15" customHeight="1" x14ac:dyDescent="0.15">
      <c r="B143" s="410" t="s">
        <v>391</v>
      </c>
    </row>
    <row r="144" spans="2:2" ht="15" customHeight="1" thickBot="1" x14ac:dyDescent="0.2">
      <c r="B144" s="5"/>
    </row>
    <row r="145" ht="15" customHeight="1" thickTop="1" x14ac:dyDescent="0.15"/>
  </sheetData>
  <sheetProtection sheet="1" objects="1" scenarios="1"/>
  <phoneticPr fontId="2"/>
  <printOptions horizontalCentered="1"/>
  <pageMargins left="0.70866141732283472" right="0.70866141732283472" top="0.74803149606299213" bottom="0.74803149606299213" header="0.31496062992125984" footer="0.31496062992125984"/>
  <pageSetup paperSize="9" scale="86" orientation="portrait" horizontalDpi="300" verticalDpi="300" r:id="rId1"/>
  <rowBreaks count="2" manualBreakCount="2">
    <brk id="64" min="1" max="1" man="1"/>
    <brk id="122" min="1" max="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66FFFF"/>
  </sheetPr>
  <dimension ref="B2:S185"/>
  <sheetViews>
    <sheetView workbookViewId="0"/>
  </sheetViews>
  <sheetFormatPr defaultColWidth="9" defaultRowHeight="13.5" x14ac:dyDescent="0.15"/>
  <cols>
    <col min="1" max="1" width="2.625" style="6" customWidth="1"/>
    <col min="2" max="2" width="3.625" style="6" customWidth="1"/>
    <col min="3" max="3" width="11.125" style="6" bestFit="1" customWidth="1"/>
    <col min="4" max="4" width="13" style="6" customWidth="1"/>
    <col min="5" max="5" width="14.875" style="6" customWidth="1"/>
    <col min="6" max="11" width="12.5" style="6" customWidth="1"/>
    <col min="12" max="12" width="12.375" style="6" customWidth="1"/>
    <col min="13" max="13" width="10.125" style="6" customWidth="1"/>
    <col min="14" max="16384" width="9" style="6"/>
  </cols>
  <sheetData>
    <row r="2" spans="2:10" ht="14.25" x14ac:dyDescent="0.15">
      <c r="B2" s="96" t="s">
        <v>322</v>
      </c>
      <c r="C2" s="96"/>
    </row>
    <row r="4" spans="2:10" x14ac:dyDescent="0.15">
      <c r="C4" s="113"/>
      <c r="D4" s="114" t="s">
        <v>20</v>
      </c>
      <c r="E4" s="114" t="s">
        <v>21</v>
      </c>
      <c r="F4" s="114" t="s">
        <v>22</v>
      </c>
      <c r="G4" s="115" t="s">
        <v>23</v>
      </c>
      <c r="H4" s="114" t="s">
        <v>24</v>
      </c>
      <c r="I4" s="115" t="s">
        <v>25</v>
      </c>
    </row>
    <row r="5" spans="2:10" ht="14.25" thickBot="1" x14ac:dyDescent="0.2">
      <c r="C5" s="116"/>
      <c r="D5" s="117" t="s">
        <v>26</v>
      </c>
      <c r="E5" s="117" t="s">
        <v>28</v>
      </c>
      <c r="F5" s="117" t="s">
        <v>90</v>
      </c>
      <c r="G5" s="118" t="s">
        <v>29</v>
      </c>
      <c r="H5" s="119" t="s">
        <v>91</v>
      </c>
      <c r="I5" s="118" t="s">
        <v>27</v>
      </c>
    </row>
    <row r="6" spans="2:10" ht="15" thickTop="1" thickBot="1" x14ac:dyDescent="0.2">
      <c r="C6" s="405" t="s">
        <v>537</v>
      </c>
      <c r="D6" s="251">
        <v>14449835.6</v>
      </c>
      <c r="E6" s="251">
        <v>10978973.4</v>
      </c>
      <c r="F6" s="251">
        <v>6144324.4000000004</v>
      </c>
      <c r="G6" s="252">
        <v>4834649</v>
      </c>
      <c r="H6" s="415">
        <v>1.2760536369805504</v>
      </c>
      <c r="I6" s="253">
        <v>25428809</v>
      </c>
      <c r="J6" s="294"/>
    </row>
    <row r="7" spans="2:10" ht="14.25" thickTop="1" x14ac:dyDescent="0.15">
      <c r="C7" s="113"/>
      <c r="D7" s="822" t="s">
        <v>89</v>
      </c>
      <c r="E7" s="823"/>
      <c r="F7" s="824"/>
      <c r="G7" s="816" t="s">
        <v>41</v>
      </c>
      <c r="H7" s="817"/>
    </row>
    <row r="8" spans="2:10" ht="14.25" thickBot="1" x14ac:dyDescent="0.2">
      <c r="C8" s="116"/>
      <c r="D8" s="114" t="s">
        <v>20</v>
      </c>
      <c r="E8" s="120" t="s">
        <v>23</v>
      </c>
      <c r="F8" s="117"/>
      <c r="G8" s="119" t="s">
        <v>30</v>
      </c>
      <c r="H8" s="119" t="s">
        <v>31</v>
      </c>
    </row>
    <row r="9" spans="2:10" ht="15" thickTop="1" thickBot="1" x14ac:dyDescent="0.2">
      <c r="C9" s="405" t="s">
        <v>537</v>
      </c>
      <c r="D9" s="234">
        <f>+D6</f>
        <v>14449835.6</v>
      </c>
      <c r="E9" s="234">
        <f>+G6</f>
        <v>4834649</v>
      </c>
      <c r="F9" s="235">
        <f>+D9+E9</f>
        <v>19284484.600000001</v>
      </c>
      <c r="G9" s="416">
        <f>+D9/$F9</f>
        <v>0.74929851119796054</v>
      </c>
      <c r="H9" s="416">
        <f>+E9/$F9</f>
        <v>0.2507014888020393</v>
      </c>
      <c r="I9" s="294"/>
    </row>
    <row r="10" spans="2:10" ht="14.25" thickTop="1" x14ac:dyDescent="0.15"/>
    <row r="11" spans="2:10" x14ac:dyDescent="0.15">
      <c r="B11" s="121" t="s">
        <v>92</v>
      </c>
    </row>
    <row r="12" spans="2:10" x14ac:dyDescent="0.15">
      <c r="C12" s="122" t="s">
        <v>32</v>
      </c>
      <c r="D12" s="122" t="s">
        <v>33</v>
      </c>
      <c r="E12" s="122" t="s">
        <v>34</v>
      </c>
      <c r="F12" s="122" t="s">
        <v>22</v>
      </c>
      <c r="G12" s="122" t="s">
        <v>21</v>
      </c>
      <c r="H12" s="122" t="s">
        <v>25</v>
      </c>
    </row>
    <row r="13" spans="2:10" x14ac:dyDescent="0.15">
      <c r="C13" s="248">
        <f>③入力!D8</f>
        <v>0</v>
      </c>
      <c r="D13" s="249">
        <f>C13*G9</f>
        <v>0</v>
      </c>
      <c r="E13" s="249">
        <f>C13*H9</f>
        <v>0</v>
      </c>
      <c r="F13" s="249">
        <f>E13*H6</f>
        <v>0</v>
      </c>
      <c r="G13" s="249">
        <f>E13+F13</f>
        <v>0</v>
      </c>
      <c r="H13" s="249">
        <f>D13+G13</f>
        <v>0</v>
      </c>
      <c r="I13" s="294"/>
    </row>
    <row r="15" spans="2:10" x14ac:dyDescent="0.15">
      <c r="B15" s="121" t="s">
        <v>93</v>
      </c>
    </row>
    <row r="16" spans="2:10" x14ac:dyDescent="0.15">
      <c r="C16" s="122" t="s">
        <v>32</v>
      </c>
      <c r="D16" s="122" t="s">
        <v>33</v>
      </c>
      <c r="E16" s="247" t="s">
        <v>34</v>
      </c>
      <c r="F16" s="122" t="s">
        <v>22</v>
      </c>
      <c r="G16" s="122" t="s">
        <v>21</v>
      </c>
      <c r="H16" s="122" t="s">
        <v>25</v>
      </c>
    </row>
    <row r="17" spans="2:19" x14ac:dyDescent="0.15">
      <c r="C17" s="249">
        <f>D17+E17</f>
        <v>0</v>
      </c>
      <c r="D17" s="248">
        <f>③入力!E13</f>
        <v>0</v>
      </c>
      <c r="E17" s="248">
        <f>③入力!D13</f>
        <v>0</v>
      </c>
      <c r="F17" s="249">
        <f>E17*H6</f>
        <v>0</v>
      </c>
      <c r="G17" s="249">
        <f>E17+F17</f>
        <v>0</v>
      </c>
      <c r="H17" s="249">
        <f>D17+G17</f>
        <v>0</v>
      </c>
      <c r="I17" s="294"/>
    </row>
    <row r="19" spans="2:19" x14ac:dyDescent="0.15">
      <c r="F19" s="123" t="s">
        <v>67</v>
      </c>
    </row>
    <row r="20" spans="2:19" x14ac:dyDescent="0.15">
      <c r="B20" s="825" t="s">
        <v>35</v>
      </c>
      <c r="C20" s="826"/>
      <c r="D20" s="827"/>
      <c r="E20" s="818" t="s">
        <v>39</v>
      </c>
      <c r="F20" s="819"/>
      <c r="G20" s="124" t="s">
        <v>57</v>
      </c>
      <c r="H20" s="124"/>
    </row>
    <row r="21" spans="2:19" ht="14.25" thickBot="1" x14ac:dyDescent="0.2">
      <c r="B21" s="828"/>
      <c r="C21" s="725"/>
      <c r="D21" s="829"/>
      <c r="E21" s="825" t="s">
        <v>538</v>
      </c>
      <c r="F21" s="827"/>
      <c r="G21" s="124"/>
      <c r="H21" s="125" t="s">
        <v>46</v>
      </c>
    </row>
    <row r="22" spans="2:19" ht="14.25" thickTop="1" x14ac:dyDescent="0.15">
      <c r="B22" s="126" t="s">
        <v>36</v>
      </c>
      <c r="C22" s="127"/>
      <c r="D22" s="127"/>
      <c r="E22" s="417">
        <f>+E23+E27</f>
        <v>272702221</v>
      </c>
      <c r="F22" s="236">
        <f>+E22/E$22</f>
        <v>1</v>
      </c>
      <c r="G22" s="294"/>
      <c r="H22" s="125"/>
      <c r="I22" s="124" t="s">
        <v>51</v>
      </c>
    </row>
    <row r="23" spans="2:19" x14ac:dyDescent="0.15">
      <c r="B23" s="129"/>
      <c r="C23" s="126" t="s">
        <v>37</v>
      </c>
      <c r="D23" s="127"/>
      <c r="E23" s="418">
        <f>+SUM(E24:E26)</f>
        <v>110018346.19999999</v>
      </c>
      <c r="F23" s="236">
        <f>+E23/E$22</f>
        <v>0.40343766103760476</v>
      </c>
      <c r="G23" s="294"/>
      <c r="H23" s="125"/>
      <c r="I23" s="124" t="s">
        <v>54</v>
      </c>
    </row>
    <row r="24" spans="2:19" x14ac:dyDescent="0.15">
      <c r="B24" s="129"/>
      <c r="C24" s="129"/>
      <c r="D24" s="130" t="s">
        <v>15</v>
      </c>
      <c r="E24" s="419">
        <v>34048186.799999997</v>
      </c>
      <c r="F24" s="237">
        <f>+E24/E$22</f>
        <v>0.12485482030599229</v>
      </c>
      <c r="G24" s="294"/>
      <c r="H24" s="125" t="s">
        <v>47</v>
      </c>
    </row>
    <row r="25" spans="2:19" x14ac:dyDescent="0.15">
      <c r="B25" s="129"/>
      <c r="C25" s="129"/>
      <c r="D25" s="132" t="s">
        <v>16</v>
      </c>
      <c r="E25" s="420">
        <v>38356349</v>
      </c>
      <c r="F25" s="238">
        <f>+E25/E$22</f>
        <v>0.14065286618989437</v>
      </c>
      <c r="G25" s="294"/>
      <c r="H25" s="125"/>
      <c r="I25" s="124" t="s">
        <v>52</v>
      </c>
    </row>
    <row r="26" spans="2:19" x14ac:dyDescent="0.15">
      <c r="B26" s="129"/>
      <c r="C26" s="134"/>
      <c r="D26" s="134" t="s">
        <v>17</v>
      </c>
      <c r="E26" s="421">
        <v>37613810.399999999</v>
      </c>
      <c r="F26" s="239">
        <f t="shared" ref="F26:F31" si="0">+E26/E$22</f>
        <v>0.13792997454171815</v>
      </c>
      <c r="G26" s="294"/>
      <c r="H26" s="125"/>
      <c r="I26" s="124" t="s">
        <v>55</v>
      </c>
    </row>
    <row r="27" spans="2:19" x14ac:dyDescent="0.15">
      <c r="B27" s="129"/>
      <c r="C27" s="126" t="s">
        <v>38</v>
      </c>
      <c r="D27" s="127"/>
      <c r="E27" s="418">
        <f>+SUM(E28:E31)</f>
        <v>162683874.79999998</v>
      </c>
      <c r="F27" s="236">
        <f>+E27/E$22</f>
        <v>0.59656233896239508</v>
      </c>
      <c r="G27" s="294"/>
      <c r="H27" s="125" t="s">
        <v>48</v>
      </c>
    </row>
    <row r="28" spans="2:19" x14ac:dyDescent="0.15">
      <c r="B28" s="129"/>
      <c r="C28" s="129"/>
      <c r="D28" s="130" t="s">
        <v>14</v>
      </c>
      <c r="E28" s="419">
        <v>59241202.200000003</v>
      </c>
      <c r="F28" s="237">
        <f t="shared" si="0"/>
        <v>0.21723769605822171</v>
      </c>
      <c r="G28" s="294"/>
      <c r="H28" s="125"/>
      <c r="I28" s="124" t="s">
        <v>53</v>
      </c>
    </row>
    <row r="29" spans="2:19" x14ac:dyDescent="0.15">
      <c r="B29" s="129"/>
      <c r="C29" s="129"/>
      <c r="D29" s="132" t="s">
        <v>15</v>
      </c>
      <c r="E29" s="422">
        <v>28454787.199999999</v>
      </c>
      <c r="F29" s="238">
        <f t="shared" si="0"/>
        <v>0.10434380437260905</v>
      </c>
      <c r="G29" s="294"/>
      <c r="H29" s="125"/>
      <c r="I29" s="124" t="s">
        <v>56</v>
      </c>
    </row>
    <row r="30" spans="2:19" ht="14.25" thickBot="1" x14ac:dyDescent="0.2">
      <c r="B30" s="129"/>
      <c r="C30" s="129"/>
      <c r="D30" s="132" t="s">
        <v>16</v>
      </c>
      <c r="E30" s="423">
        <v>46568621.799999997</v>
      </c>
      <c r="F30" s="240">
        <f t="shared" si="0"/>
        <v>0.17076729932463586</v>
      </c>
      <c r="G30" s="294"/>
      <c r="H30" s="125"/>
      <c r="I30" s="124"/>
    </row>
    <row r="31" spans="2:19" ht="15" thickTop="1" thickBot="1" x14ac:dyDescent="0.2">
      <c r="B31" s="134"/>
      <c r="C31" s="134"/>
      <c r="D31" s="134" t="s">
        <v>17</v>
      </c>
      <c r="E31" s="424">
        <v>28419263.600000001</v>
      </c>
      <c r="F31" s="241">
        <f t="shared" si="0"/>
        <v>0.10421353920692858</v>
      </c>
      <c r="G31" s="124" t="s">
        <v>94</v>
      </c>
      <c r="H31" s="294"/>
      <c r="I31" s="425" t="s">
        <v>15</v>
      </c>
      <c r="J31" s="426">
        <f>+E24*1000/E$36</f>
        <v>2356.3027111533365</v>
      </c>
      <c r="K31" s="294"/>
    </row>
    <row r="32" spans="2:19" ht="14.25" thickTop="1" x14ac:dyDescent="0.15">
      <c r="I32" s="427" t="s">
        <v>16</v>
      </c>
      <c r="J32" s="428">
        <f>+E25*1000/E$36</f>
        <v>2654.4488160128271</v>
      </c>
      <c r="K32" s="294"/>
      <c r="Q32" s="135"/>
      <c r="S32" s="135"/>
    </row>
    <row r="33" spans="2:19" ht="14.25" thickBot="1" x14ac:dyDescent="0.2">
      <c r="F33" s="123" t="s">
        <v>86</v>
      </c>
      <c r="I33" s="429" t="s">
        <v>17</v>
      </c>
      <c r="J33" s="430">
        <f>+E26*1000/E$36</f>
        <v>2603.0614770454554</v>
      </c>
      <c r="K33" s="294"/>
      <c r="Q33" s="135"/>
      <c r="S33" s="135"/>
    </row>
    <row r="34" spans="2:19" ht="14.25" thickTop="1" x14ac:dyDescent="0.15">
      <c r="B34" s="825" t="s">
        <v>40</v>
      </c>
      <c r="C34" s="826"/>
      <c r="D34" s="827"/>
      <c r="E34" s="818" t="s">
        <v>39</v>
      </c>
      <c r="F34" s="819"/>
      <c r="N34" s="136"/>
      <c r="O34" s="137"/>
    </row>
    <row r="35" spans="2:19" ht="14.25" thickBot="1" x14ac:dyDescent="0.2">
      <c r="B35" s="828"/>
      <c r="C35" s="725"/>
      <c r="D35" s="829"/>
      <c r="E35" s="825" t="s">
        <v>538</v>
      </c>
      <c r="F35" s="827"/>
      <c r="G35" s="138" t="s">
        <v>58</v>
      </c>
      <c r="H35" s="138"/>
    </row>
    <row r="36" spans="2:19" ht="14.25" thickTop="1" x14ac:dyDescent="0.15">
      <c r="B36" s="126" t="s">
        <v>20</v>
      </c>
      <c r="C36" s="126"/>
      <c r="D36" s="127"/>
      <c r="E36" s="417">
        <f>+D6</f>
        <v>14449835.6</v>
      </c>
      <c r="F36" s="128"/>
      <c r="G36" s="294"/>
      <c r="H36" s="138" t="s">
        <v>44</v>
      </c>
    </row>
    <row r="37" spans="2:19" x14ac:dyDescent="0.15">
      <c r="B37" s="126" t="s">
        <v>21</v>
      </c>
      <c r="C37" s="126"/>
      <c r="D37" s="127"/>
      <c r="E37" s="431">
        <f>+E6</f>
        <v>10978973.4</v>
      </c>
      <c r="F37" s="131"/>
      <c r="G37" s="294"/>
      <c r="H37" s="138"/>
      <c r="I37" s="138" t="s">
        <v>59</v>
      </c>
      <c r="M37" s="137"/>
    </row>
    <row r="38" spans="2:19" x14ac:dyDescent="0.15">
      <c r="B38" s="129" t="s">
        <v>22</v>
      </c>
      <c r="C38" s="129"/>
      <c r="D38" s="8"/>
      <c r="E38" s="432">
        <f>+F6</f>
        <v>6144324.4000000004</v>
      </c>
      <c r="F38" s="139"/>
      <c r="G38" s="294"/>
      <c r="H38" s="138"/>
      <c r="I38" s="138" t="s">
        <v>63</v>
      </c>
      <c r="J38" s="136"/>
      <c r="K38" s="137"/>
      <c r="L38" s="136"/>
    </row>
    <row r="39" spans="2:19" x14ac:dyDescent="0.15">
      <c r="B39" s="129" t="s">
        <v>23</v>
      </c>
      <c r="C39" s="129"/>
      <c r="D39" s="8"/>
      <c r="E39" s="432">
        <f>+G6</f>
        <v>4834649</v>
      </c>
      <c r="F39" s="133"/>
      <c r="G39" s="294"/>
      <c r="H39" s="138" t="s">
        <v>45</v>
      </c>
    </row>
    <row r="40" spans="2:19" x14ac:dyDescent="0.15">
      <c r="B40" s="129" t="s">
        <v>24</v>
      </c>
      <c r="C40" s="129"/>
      <c r="D40" s="8"/>
      <c r="E40" s="433">
        <f>+H6</f>
        <v>1.2760536369805504</v>
      </c>
      <c r="F40" s="140"/>
      <c r="G40" s="294"/>
      <c r="H40" s="138"/>
      <c r="I40" s="138" t="s">
        <v>60</v>
      </c>
    </row>
    <row r="41" spans="2:19" x14ac:dyDescent="0.15">
      <c r="B41" s="12" t="s">
        <v>25</v>
      </c>
      <c r="C41" s="141"/>
      <c r="D41" s="142"/>
      <c r="E41" s="418">
        <f>+I6</f>
        <v>25428809</v>
      </c>
      <c r="F41" s="128"/>
      <c r="G41" s="294"/>
      <c r="H41" s="138"/>
      <c r="I41" s="138" t="s">
        <v>64</v>
      </c>
    </row>
    <row r="42" spans="2:19" ht="14.25" thickBot="1" x14ac:dyDescent="0.2">
      <c r="B42" s="12" t="s">
        <v>42</v>
      </c>
      <c r="C42" s="141"/>
      <c r="D42" s="142"/>
      <c r="E42" s="434">
        <f>+F9</f>
        <v>19284484.600000001</v>
      </c>
      <c r="F42" s="128"/>
      <c r="G42" s="294"/>
      <c r="H42" s="138" t="s">
        <v>49</v>
      </c>
    </row>
    <row r="43" spans="2:19" ht="14.25" thickTop="1" x14ac:dyDescent="0.15">
      <c r="B43" s="8"/>
      <c r="C43" s="8"/>
      <c r="D43" s="8"/>
      <c r="E43" s="136"/>
      <c r="F43" s="137"/>
      <c r="G43" s="138"/>
      <c r="H43" s="138"/>
      <c r="I43" s="138" t="s">
        <v>61</v>
      </c>
    </row>
    <row r="44" spans="2:19" x14ac:dyDescent="0.15">
      <c r="B44" s="8"/>
      <c r="C44" s="8"/>
      <c r="D44" s="8"/>
      <c r="F44" s="123" t="s">
        <v>242</v>
      </c>
      <c r="G44" s="138"/>
      <c r="H44" s="138"/>
      <c r="I44" s="138" t="s">
        <v>65</v>
      </c>
    </row>
    <row r="45" spans="2:19" x14ac:dyDescent="0.15">
      <c r="B45" s="825" t="s">
        <v>43</v>
      </c>
      <c r="C45" s="826"/>
      <c r="D45" s="827"/>
      <c r="E45" s="818" t="s">
        <v>39</v>
      </c>
      <c r="F45" s="819"/>
      <c r="G45" s="138"/>
      <c r="H45" s="138" t="s">
        <v>50</v>
      </c>
    </row>
    <row r="46" spans="2:19" ht="14.25" thickBot="1" x14ac:dyDescent="0.2">
      <c r="B46" s="828"/>
      <c r="C46" s="725"/>
      <c r="D46" s="829"/>
      <c r="E46" s="825" t="s">
        <v>538</v>
      </c>
      <c r="F46" s="827"/>
      <c r="I46" s="138" t="s">
        <v>62</v>
      </c>
      <c r="N46" s="136"/>
      <c r="O46" s="137"/>
      <c r="P46" s="136"/>
      <c r="Q46" s="137"/>
      <c r="R46" s="136"/>
      <c r="S46" s="137"/>
    </row>
    <row r="47" spans="2:19" ht="14.25" thickTop="1" x14ac:dyDescent="0.15">
      <c r="B47" s="126" t="s">
        <v>37</v>
      </c>
      <c r="C47" s="127"/>
      <c r="D47" s="127"/>
      <c r="E47" s="417">
        <f>+SUM(E48:E50)</f>
        <v>7613.813004211619</v>
      </c>
      <c r="F47" s="143"/>
      <c r="G47" s="294"/>
      <c r="I47" s="138" t="s">
        <v>66</v>
      </c>
    </row>
    <row r="48" spans="2:19" ht="14.25" thickBot="1" x14ac:dyDescent="0.2">
      <c r="B48" s="129"/>
      <c r="C48" s="130" t="s">
        <v>15</v>
      </c>
      <c r="D48" s="144"/>
      <c r="E48" s="431">
        <f>+J31</f>
        <v>2356.3027111533365</v>
      </c>
      <c r="F48" s="145"/>
      <c r="G48" s="294"/>
    </row>
    <row r="49" spans="2:13" ht="14.25" thickTop="1" x14ac:dyDescent="0.15">
      <c r="B49" s="129"/>
      <c r="C49" s="132" t="s">
        <v>16</v>
      </c>
      <c r="D49" s="146"/>
      <c r="E49" s="432">
        <f>+J32</f>
        <v>2654.4488160128271</v>
      </c>
      <c r="F49" s="147"/>
      <c r="G49" s="138" t="s">
        <v>95</v>
      </c>
      <c r="H49" s="294"/>
      <c r="I49" s="425" t="s">
        <v>14</v>
      </c>
      <c r="J49" s="426">
        <f>+E28*1000/E38</f>
        <v>9641.6136817255283</v>
      </c>
      <c r="K49" s="294"/>
      <c r="M49" s="137"/>
    </row>
    <row r="50" spans="2:13" x14ac:dyDescent="0.15">
      <c r="B50" s="134"/>
      <c r="C50" s="134" t="s">
        <v>17</v>
      </c>
      <c r="D50" s="148"/>
      <c r="E50" s="435">
        <f>+J33</f>
        <v>2603.0614770454554</v>
      </c>
      <c r="F50" s="149"/>
      <c r="G50" s="294"/>
      <c r="I50" s="427" t="s">
        <v>15</v>
      </c>
      <c r="J50" s="440">
        <f>+E29*1000/E$37</f>
        <v>2591.7529957764536</v>
      </c>
      <c r="K50" s="294"/>
      <c r="L50" s="136"/>
    </row>
    <row r="51" spans="2:13" x14ac:dyDescent="0.15">
      <c r="B51" s="126" t="s">
        <v>38</v>
      </c>
      <c r="C51" s="127"/>
      <c r="D51" s="127"/>
      <c r="E51" s="418">
        <f>+SUM(E52:E55)</f>
        <v>22353.2331853016</v>
      </c>
      <c r="F51" s="143"/>
      <c r="G51" s="294"/>
      <c r="H51" s="136"/>
      <c r="I51" s="427" t="s">
        <v>16</v>
      </c>
      <c r="J51" s="440">
        <f>+E30*1000/E$37</f>
        <v>4241.618965940841</v>
      </c>
      <c r="K51" s="294"/>
    </row>
    <row r="52" spans="2:13" ht="14.25" thickBot="1" x14ac:dyDescent="0.2">
      <c r="B52" s="129"/>
      <c r="C52" s="130" t="s">
        <v>14</v>
      </c>
      <c r="D52" s="144"/>
      <c r="E52" s="436">
        <f>+J49</f>
        <v>9641.6136817255283</v>
      </c>
      <c r="F52" s="145"/>
      <c r="G52" s="294"/>
      <c r="I52" s="429" t="s">
        <v>17</v>
      </c>
      <c r="J52" s="441">
        <f>+E31*1000/E39</f>
        <v>5878.2475418587783</v>
      </c>
      <c r="K52" s="294"/>
    </row>
    <row r="53" spans="2:13" ht="14.25" thickTop="1" x14ac:dyDescent="0.15">
      <c r="B53" s="129"/>
      <c r="C53" s="132" t="s">
        <v>15</v>
      </c>
      <c r="D53" s="146"/>
      <c r="E53" s="437">
        <f>+J50</f>
        <v>2591.7529957764536</v>
      </c>
      <c r="F53" s="147"/>
      <c r="G53" s="294"/>
    </row>
    <row r="54" spans="2:13" x14ac:dyDescent="0.15">
      <c r="B54" s="129"/>
      <c r="C54" s="150" t="s">
        <v>16</v>
      </c>
      <c r="D54" s="146"/>
      <c r="E54" s="438">
        <f>+J51</f>
        <v>4241.618965940841</v>
      </c>
      <c r="F54" s="151"/>
      <c r="G54" s="294"/>
    </row>
    <row r="55" spans="2:13" ht="14.25" thickBot="1" x14ac:dyDescent="0.2">
      <c r="B55" s="134"/>
      <c r="C55" s="134" t="s">
        <v>17</v>
      </c>
      <c r="D55" s="148"/>
      <c r="E55" s="439">
        <f>+J52</f>
        <v>5878.2475418587783</v>
      </c>
      <c r="F55" s="152"/>
      <c r="G55" s="294"/>
      <c r="I55" s="136"/>
    </row>
    <row r="56" spans="2:13" ht="14.25" thickTop="1" x14ac:dyDescent="0.15"/>
    <row r="57" spans="2:13" x14ac:dyDescent="0.15">
      <c r="B57" s="153" t="s">
        <v>109</v>
      </c>
    </row>
    <row r="58" spans="2:13" x14ac:dyDescent="0.15">
      <c r="B58" s="153"/>
    </row>
    <row r="59" spans="2:13" x14ac:dyDescent="0.15">
      <c r="E59" s="123" t="s">
        <v>67</v>
      </c>
    </row>
    <row r="60" spans="2:13" ht="13.5" customHeight="1" thickBot="1" x14ac:dyDescent="0.2">
      <c r="C60" s="154"/>
      <c r="D60" s="155" t="s">
        <v>96</v>
      </c>
      <c r="E60" s="155" t="s">
        <v>30</v>
      </c>
    </row>
    <row r="61" spans="2:13" ht="14.25" thickTop="1" x14ac:dyDescent="0.15">
      <c r="C61" s="156" t="s">
        <v>14</v>
      </c>
      <c r="D61" s="442">
        <f>(F13+F17)*J49/1000</f>
        <v>0</v>
      </c>
      <c r="E61" s="443"/>
    </row>
    <row r="62" spans="2:13" x14ac:dyDescent="0.15">
      <c r="C62" s="157" t="s">
        <v>15</v>
      </c>
      <c r="D62" s="444">
        <f>($G$13+$G$17)*J50/1000</f>
        <v>0</v>
      </c>
      <c r="E62" s="445">
        <f>($D$13+$D$17)*J31/1000</f>
        <v>0</v>
      </c>
      <c r="G62" s="137"/>
    </row>
    <row r="63" spans="2:13" x14ac:dyDescent="0.15">
      <c r="C63" s="157" t="s">
        <v>16</v>
      </c>
      <c r="D63" s="444">
        <f>($G$13+$G$17)*J51/1000</f>
        <v>0</v>
      </c>
      <c r="E63" s="445">
        <f>($D$13+$D$17)*J32/1000</f>
        <v>0</v>
      </c>
    </row>
    <row r="64" spans="2:13" ht="14.25" thickBot="1" x14ac:dyDescent="0.2">
      <c r="C64" s="157" t="s">
        <v>17</v>
      </c>
      <c r="D64" s="446">
        <f>(E13+E17)*J52/1000</f>
        <v>0</v>
      </c>
      <c r="E64" s="447">
        <f>($D$13+$D$17)*J33/1000</f>
        <v>0</v>
      </c>
    </row>
    <row r="65" spans="2:13" ht="14.25" thickTop="1" x14ac:dyDescent="0.15">
      <c r="C65" s="158" t="s">
        <v>18</v>
      </c>
      <c r="D65" s="242">
        <f>SUM(D61:D64)</f>
        <v>0</v>
      </c>
      <c r="E65" s="242">
        <f>SUM(E61:E64)</f>
        <v>0</v>
      </c>
      <c r="F65" s="22"/>
    </row>
    <row r="67" spans="2:13" x14ac:dyDescent="0.15">
      <c r="B67" s="153" t="s">
        <v>108</v>
      </c>
    </row>
    <row r="68" spans="2:13" x14ac:dyDescent="0.15">
      <c r="M68" s="123" t="s">
        <v>97</v>
      </c>
    </row>
    <row r="69" spans="2:13" x14ac:dyDescent="0.15">
      <c r="E69" s="123" t="s">
        <v>67</v>
      </c>
      <c r="F69" s="123"/>
      <c r="G69" s="830" t="s">
        <v>538</v>
      </c>
      <c r="H69" s="831"/>
      <c r="I69" s="831"/>
      <c r="J69" s="831"/>
      <c r="K69" s="831"/>
      <c r="L69" s="831"/>
      <c r="M69" s="832"/>
    </row>
    <row r="70" spans="2:13" ht="14.25" thickBot="1" x14ac:dyDescent="0.2">
      <c r="C70" s="154"/>
      <c r="D70" s="155" t="s">
        <v>96</v>
      </c>
      <c r="E70" s="155" t="s">
        <v>30</v>
      </c>
      <c r="F70" s="159"/>
      <c r="G70" s="160" t="s">
        <v>102</v>
      </c>
      <c r="H70" s="161" t="s">
        <v>96</v>
      </c>
      <c r="I70" s="161" t="s">
        <v>30</v>
      </c>
      <c r="J70" s="162" t="s">
        <v>18</v>
      </c>
      <c r="K70" s="163" t="s">
        <v>96</v>
      </c>
      <c r="L70" s="163" t="s">
        <v>30</v>
      </c>
      <c r="M70" s="164" t="s">
        <v>18</v>
      </c>
    </row>
    <row r="71" spans="2:13" ht="14.25" thickTop="1" x14ac:dyDescent="0.15">
      <c r="C71" s="156" t="s">
        <v>14</v>
      </c>
      <c r="D71" s="442">
        <f>$D$75*H77</f>
        <v>0</v>
      </c>
      <c r="E71" s="443"/>
      <c r="F71" s="112"/>
      <c r="G71" s="157" t="s">
        <v>14</v>
      </c>
      <c r="H71" s="234">
        <f>+E28</f>
        <v>59241202.200000003</v>
      </c>
      <c r="I71" s="245"/>
      <c r="J71" s="234">
        <f>+SUM(H71:I71)</f>
        <v>59241202.200000003</v>
      </c>
      <c r="K71" s="246">
        <f>+H71/$J71</f>
        <v>1</v>
      </c>
      <c r="L71" s="246">
        <f t="shared" ref="K71:L75" si="1">+I71/$J71</f>
        <v>0</v>
      </c>
      <c r="M71" s="246">
        <f>+K71+L71</f>
        <v>1</v>
      </c>
    </row>
    <row r="72" spans="2:13" x14ac:dyDescent="0.15">
      <c r="C72" s="157" t="s">
        <v>15</v>
      </c>
      <c r="D72" s="444">
        <f>$D$75*H78</f>
        <v>0</v>
      </c>
      <c r="E72" s="445">
        <f>$E$75*I78</f>
        <v>0</v>
      </c>
      <c r="F72" s="112"/>
      <c r="G72" s="157" t="s">
        <v>15</v>
      </c>
      <c r="H72" s="234">
        <f>+E29</f>
        <v>28454787.199999999</v>
      </c>
      <c r="I72" s="234">
        <f>+E24</f>
        <v>34048186.799999997</v>
      </c>
      <c r="J72" s="234">
        <f>+SUM(H72:I72)</f>
        <v>62502974</v>
      </c>
      <c r="K72" s="246">
        <f>+H72/$J72</f>
        <v>0.45525493234929909</v>
      </c>
      <c r="L72" s="246">
        <f t="shared" si="1"/>
        <v>0.54474506765070085</v>
      </c>
      <c r="M72" s="246">
        <f>+K72+L72</f>
        <v>1</v>
      </c>
    </row>
    <row r="73" spans="2:13" x14ac:dyDescent="0.15">
      <c r="C73" s="157" t="s">
        <v>16</v>
      </c>
      <c r="D73" s="444">
        <f>$D$75*H79</f>
        <v>0</v>
      </c>
      <c r="E73" s="445">
        <f>$E$75*I79</f>
        <v>0</v>
      </c>
      <c r="F73" s="112"/>
      <c r="G73" s="157" t="s">
        <v>16</v>
      </c>
      <c r="H73" s="234">
        <f>+E30</f>
        <v>46568621.799999997</v>
      </c>
      <c r="I73" s="234">
        <f>+E25</f>
        <v>38356349</v>
      </c>
      <c r="J73" s="234">
        <f>+SUM(H73:I73)</f>
        <v>84924970.799999997</v>
      </c>
      <c r="K73" s="246">
        <f t="shared" si="1"/>
        <v>0.54835016557933269</v>
      </c>
      <c r="L73" s="246">
        <f t="shared" si="1"/>
        <v>0.45164983442066725</v>
      </c>
      <c r="M73" s="246">
        <f>+K73+L73</f>
        <v>1</v>
      </c>
    </row>
    <row r="74" spans="2:13" ht="14.25" thickBot="1" x14ac:dyDescent="0.2">
      <c r="C74" s="157" t="s">
        <v>17</v>
      </c>
      <c r="D74" s="448">
        <f>$D$75*H80</f>
        <v>0</v>
      </c>
      <c r="E74" s="449">
        <f>$E$75*I80</f>
        <v>0</v>
      </c>
      <c r="F74" s="112"/>
      <c r="G74" s="157" t="s">
        <v>17</v>
      </c>
      <c r="H74" s="234">
        <f>+E31</f>
        <v>28419263.600000001</v>
      </c>
      <c r="I74" s="234">
        <f>+E26</f>
        <v>37613810.399999999</v>
      </c>
      <c r="J74" s="234">
        <f>+SUM(H74:I74)</f>
        <v>66033074</v>
      </c>
      <c r="K74" s="246">
        <f t="shared" si="1"/>
        <v>0.43037923086845847</v>
      </c>
      <c r="L74" s="246">
        <f t="shared" si="1"/>
        <v>0.56962076913154158</v>
      </c>
      <c r="M74" s="246">
        <f>+K74+L74</f>
        <v>1</v>
      </c>
    </row>
    <row r="75" spans="2:13" ht="14.25" thickTop="1" x14ac:dyDescent="0.15">
      <c r="C75" s="158" t="s">
        <v>18</v>
      </c>
      <c r="D75" s="250">
        <f>③入力!D17*K75</f>
        <v>0</v>
      </c>
      <c r="E75" s="250">
        <f>③入力!D17*L75</f>
        <v>0</v>
      </c>
      <c r="F75" s="112"/>
      <c r="G75" s="9" t="s">
        <v>18</v>
      </c>
      <c r="H75" s="234">
        <f>+SUM(H71:H74)</f>
        <v>162683874.79999998</v>
      </c>
      <c r="I75" s="234">
        <f>+SUM(I71:I74)</f>
        <v>110018346.19999999</v>
      </c>
      <c r="J75" s="234">
        <f>+SUM(H75:I75)</f>
        <v>272702221</v>
      </c>
      <c r="K75" s="246">
        <f t="shared" si="1"/>
        <v>0.59656233896239508</v>
      </c>
      <c r="L75" s="246">
        <f t="shared" si="1"/>
        <v>0.40343766103760476</v>
      </c>
      <c r="M75" s="246">
        <f>+K75+L75</f>
        <v>0.99999999999999978</v>
      </c>
    </row>
    <row r="76" spans="2:13" x14ac:dyDescent="0.15">
      <c r="G76" s="165" t="s">
        <v>103</v>
      </c>
      <c r="H76" s="163" t="s">
        <v>96</v>
      </c>
      <c r="I76" s="163" t="s">
        <v>30</v>
      </c>
      <c r="K76" s="153" t="s">
        <v>100</v>
      </c>
    </row>
    <row r="77" spans="2:13" x14ac:dyDescent="0.15">
      <c r="D77" s="22"/>
      <c r="G77" s="157" t="s">
        <v>14</v>
      </c>
      <c r="H77" s="246">
        <f>+H71/H$75</f>
        <v>0.36414919593493733</v>
      </c>
      <c r="I77" s="246">
        <f t="shared" ref="H77:I80" si="2">+I71/I$75</f>
        <v>0</v>
      </c>
    </row>
    <row r="78" spans="2:13" x14ac:dyDescent="0.15">
      <c r="G78" s="157" t="s">
        <v>15</v>
      </c>
      <c r="H78" s="246">
        <f t="shared" si="2"/>
        <v>0.17490846732647408</v>
      </c>
      <c r="I78" s="246">
        <f t="shared" si="2"/>
        <v>0.30947735515042674</v>
      </c>
      <c r="J78" s="153" t="s">
        <v>101</v>
      </c>
    </row>
    <row r="79" spans="2:13" x14ac:dyDescent="0.15">
      <c r="G79" s="157" t="s">
        <v>16</v>
      </c>
      <c r="H79" s="246">
        <f t="shared" si="2"/>
        <v>0.2862522290992297</v>
      </c>
      <c r="I79" s="246">
        <f t="shared" si="2"/>
        <v>0.34863593504916734</v>
      </c>
    </row>
    <row r="80" spans="2:13" x14ac:dyDescent="0.15">
      <c r="G80" s="157" t="s">
        <v>17</v>
      </c>
      <c r="H80" s="246">
        <f t="shared" si="2"/>
        <v>0.17469010763935902</v>
      </c>
      <c r="I80" s="246">
        <f t="shared" si="2"/>
        <v>0.34188670980040603</v>
      </c>
    </row>
    <row r="81" spans="2:10" x14ac:dyDescent="0.15">
      <c r="G81" s="9" t="s">
        <v>18</v>
      </c>
      <c r="H81" s="246">
        <f>+SUM(H77:H80)</f>
        <v>1.0000000000000002</v>
      </c>
      <c r="I81" s="246">
        <f>+SUM(I77:I80)</f>
        <v>1</v>
      </c>
      <c r="J81" s="153"/>
    </row>
    <row r="83" spans="2:10" x14ac:dyDescent="0.15">
      <c r="B83" s="153" t="s">
        <v>107</v>
      </c>
    </row>
    <row r="85" spans="2:10" x14ac:dyDescent="0.15">
      <c r="E85" s="123" t="s">
        <v>67</v>
      </c>
    </row>
    <row r="86" spans="2:10" ht="14.25" thickBot="1" x14ac:dyDescent="0.2">
      <c r="C86" s="154"/>
      <c r="D86" s="155" t="s">
        <v>96</v>
      </c>
      <c r="E86" s="155" t="s">
        <v>30</v>
      </c>
    </row>
    <row r="87" spans="2:10" ht="14.25" thickTop="1" x14ac:dyDescent="0.15">
      <c r="C87" s="156" t="s">
        <v>14</v>
      </c>
      <c r="D87" s="442">
        <f>$D$91*H77</f>
        <v>0</v>
      </c>
      <c r="E87" s="443"/>
    </row>
    <row r="88" spans="2:10" x14ac:dyDescent="0.15">
      <c r="C88" s="157" t="s">
        <v>15</v>
      </c>
      <c r="D88" s="444">
        <f>$D$91*H78</f>
        <v>0</v>
      </c>
      <c r="E88" s="445">
        <f>$E$91*I78</f>
        <v>0</v>
      </c>
    </row>
    <row r="89" spans="2:10" x14ac:dyDescent="0.15">
      <c r="C89" s="157" t="s">
        <v>16</v>
      </c>
      <c r="D89" s="444">
        <f>$D$91*H79</f>
        <v>0</v>
      </c>
      <c r="E89" s="445">
        <f>$E$91*I79</f>
        <v>0</v>
      </c>
    </row>
    <row r="90" spans="2:10" ht="14.25" thickBot="1" x14ac:dyDescent="0.2">
      <c r="C90" s="157" t="s">
        <v>17</v>
      </c>
      <c r="D90" s="448">
        <f>$D$91*H80</f>
        <v>0</v>
      </c>
      <c r="E90" s="449">
        <f>$E$91*I80</f>
        <v>0</v>
      </c>
    </row>
    <row r="91" spans="2:10" ht="14.25" thickTop="1" x14ac:dyDescent="0.15">
      <c r="C91" s="158" t="s">
        <v>18</v>
      </c>
      <c r="D91" s="242">
        <f>③入力!D22</f>
        <v>0</v>
      </c>
      <c r="E91" s="242">
        <f>③入力!E22</f>
        <v>0</v>
      </c>
    </row>
    <row r="92" spans="2:10" x14ac:dyDescent="0.15">
      <c r="H92" s="138"/>
    </row>
    <row r="93" spans="2:10" x14ac:dyDescent="0.15">
      <c r="B93" s="153" t="s">
        <v>106</v>
      </c>
    </row>
    <row r="95" spans="2:10" x14ac:dyDescent="0.15">
      <c r="E95" s="123" t="s">
        <v>67</v>
      </c>
    </row>
    <row r="96" spans="2:10" ht="14.25" thickBot="1" x14ac:dyDescent="0.2">
      <c r="C96" s="166"/>
      <c r="D96" s="167" t="s">
        <v>96</v>
      </c>
      <c r="E96" s="167" t="s">
        <v>30</v>
      </c>
      <c r="F96" s="167" t="s">
        <v>18</v>
      </c>
    </row>
    <row r="97" spans="2:10" ht="14.25" thickTop="1" x14ac:dyDescent="0.15">
      <c r="C97" s="134" t="s">
        <v>14</v>
      </c>
      <c r="D97" s="442">
        <f>D61+D71+D87+③入力!D27</f>
        <v>0</v>
      </c>
      <c r="E97" s="443"/>
      <c r="F97" s="541">
        <f>SUM(D97:E97)</f>
        <v>0</v>
      </c>
    </row>
    <row r="98" spans="2:10" x14ac:dyDescent="0.15">
      <c r="C98" s="141" t="s">
        <v>15</v>
      </c>
      <c r="D98" s="444">
        <f>D62+D72+D88+③入力!D28</f>
        <v>0</v>
      </c>
      <c r="E98" s="445">
        <f>E62+E72+E88+③入力!E28</f>
        <v>0</v>
      </c>
      <c r="F98" s="445">
        <f t="shared" ref="F98:F100" si="3">SUM(D98:E98)</f>
        <v>0</v>
      </c>
    </row>
    <row r="99" spans="2:10" x14ac:dyDescent="0.15">
      <c r="C99" s="141" t="s">
        <v>16</v>
      </c>
      <c r="D99" s="444">
        <f>D63+D73+D89+③入力!D29</f>
        <v>0</v>
      </c>
      <c r="E99" s="445">
        <f>E63+E73+E89+③入力!E29</f>
        <v>0</v>
      </c>
      <c r="F99" s="445">
        <f t="shared" si="3"/>
        <v>0</v>
      </c>
    </row>
    <row r="100" spans="2:10" ht="14.25" thickBot="1" x14ac:dyDescent="0.2">
      <c r="C100" s="141" t="s">
        <v>17</v>
      </c>
      <c r="D100" s="448">
        <f>D64+D74+D90+③入力!D30</f>
        <v>0</v>
      </c>
      <c r="E100" s="449">
        <f>E64+E74+E90+③入力!E30</f>
        <v>0</v>
      </c>
      <c r="F100" s="449">
        <f t="shared" si="3"/>
        <v>0</v>
      </c>
    </row>
    <row r="101" spans="2:10" ht="14.25" thickTop="1" x14ac:dyDescent="0.15">
      <c r="C101" s="158" t="s">
        <v>18</v>
      </c>
      <c r="D101" s="242">
        <f>SUM(D97:D100)</f>
        <v>0</v>
      </c>
      <c r="E101" s="242">
        <f>SUM(E97:E100)</f>
        <v>0</v>
      </c>
      <c r="F101" s="242">
        <f>SUM(F97:F100)</f>
        <v>0</v>
      </c>
    </row>
    <row r="103" spans="2:10" x14ac:dyDescent="0.15">
      <c r="B103" s="121" t="s">
        <v>323</v>
      </c>
      <c r="F103" s="6" t="s">
        <v>437</v>
      </c>
    </row>
    <row r="105" spans="2:10" x14ac:dyDescent="0.15">
      <c r="I105" s="123" t="s">
        <v>97</v>
      </c>
    </row>
    <row r="106" spans="2:10" ht="13.5" customHeight="1" x14ac:dyDescent="0.15">
      <c r="B106" s="833" t="s">
        <v>346</v>
      </c>
      <c r="C106" s="834"/>
      <c r="D106" s="834"/>
      <c r="E106" s="844" t="s">
        <v>68</v>
      </c>
      <c r="F106" s="619"/>
      <c r="G106" s="845"/>
      <c r="H106" s="820" t="s">
        <v>41</v>
      </c>
      <c r="I106" s="821"/>
    </row>
    <row r="107" spans="2:10" x14ac:dyDescent="0.15">
      <c r="B107" s="835"/>
      <c r="C107" s="836"/>
      <c r="D107" s="836"/>
      <c r="E107" s="168" t="s">
        <v>84</v>
      </c>
      <c r="F107" s="168" t="s">
        <v>85</v>
      </c>
      <c r="G107" s="169" t="s">
        <v>18</v>
      </c>
      <c r="H107" s="169" t="s">
        <v>84</v>
      </c>
      <c r="I107" s="168" t="s">
        <v>85</v>
      </c>
    </row>
    <row r="108" spans="2:10" x14ac:dyDescent="0.15">
      <c r="B108" s="381" t="s">
        <v>308</v>
      </c>
      <c r="C108" s="382" t="s">
        <v>277</v>
      </c>
      <c r="D108" s="382"/>
      <c r="E108" s="383">
        <f>E$110*H108</f>
        <v>0</v>
      </c>
      <c r="F108" s="384">
        <f>IF(I108="-",0,F$110*I108)</f>
        <v>0</v>
      </c>
      <c r="G108" s="384">
        <f>SUM(E108:F108)</f>
        <v>0</v>
      </c>
      <c r="H108" s="385">
        <v>0.11195542046605876</v>
      </c>
      <c r="I108" s="386" t="s">
        <v>110</v>
      </c>
      <c r="J108" s="294"/>
    </row>
    <row r="109" spans="2:10" x14ac:dyDescent="0.15">
      <c r="B109" s="366" t="s">
        <v>318</v>
      </c>
      <c r="C109" s="367" t="s">
        <v>435</v>
      </c>
      <c r="D109" s="368"/>
      <c r="E109" s="369">
        <f>E$110*H109</f>
        <v>0</v>
      </c>
      <c r="F109" s="370">
        <f>IF(I109="-",0,F$110*I109)</f>
        <v>0</v>
      </c>
      <c r="G109" s="370">
        <f t="shared" ref="G109:G137" si="4">SUM(E109:F109)</f>
        <v>0</v>
      </c>
      <c r="H109" s="371">
        <v>0.88804457953394123</v>
      </c>
      <c r="I109" s="372" t="s">
        <v>110</v>
      </c>
      <c r="J109" s="294"/>
    </row>
    <row r="110" spans="2:10" x14ac:dyDescent="0.15">
      <c r="B110" s="839" t="s">
        <v>14</v>
      </c>
      <c r="C110" s="841"/>
      <c r="D110" s="841"/>
      <c r="E110" s="373">
        <f>D97</f>
        <v>0</v>
      </c>
      <c r="F110" s="374">
        <f>E97</f>
        <v>0</v>
      </c>
      <c r="G110" s="374">
        <f>SUM(E110:F110)</f>
        <v>0</v>
      </c>
      <c r="H110" s="375">
        <v>1</v>
      </c>
      <c r="I110" s="376" t="s">
        <v>110</v>
      </c>
      <c r="J110" s="294"/>
    </row>
    <row r="111" spans="2:10" x14ac:dyDescent="0.15">
      <c r="B111" s="170" t="s">
        <v>74</v>
      </c>
      <c r="C111" s="171" t="s">
        <v>2</v>
      </c>
      <c r="D111" s="171"/>
      <c r="E111" s="243">
        <f t="shared" ref="E111:F113" si="5">E$114*H111</f>
        <v>0</v>
      </c>
      <c r="F111" s="244">
        <f t="shared" si="5"/>
        <v>0</v>
      </c>
      <c r="G111" s="244">
        <f>SUM(E111:F111)</f>
        <v>0</v>
      </c>
      <c r="H111" s="172">
        <v>0.11554921540656206</v>
      </c>
      <c r="I111" s="173">
        <v>0.19492789656887122</v>
      </c>
      <c r="J111" s="294"/>
    </row>
    <row r="112" spans="2:10" x14ac:dyDescent="0.15">
      <c r="B112" s="387" t="s">
        <v>310</v>
      </c>
      <c r="C112" s="388" t="s">
        <v>279</v>
      </c>
      <c r="D112" s="389"/>
      <c r="E112" s="390">
        <f t="shared" si="5"/>
        <v>0</v>
      </c>
      <c r="F112" s="391">
        <f t="shared" si="5"/>
        <v>0</v>
      </c>
      <c r="G112" s="391">
        <f>SUM(E112:F112)</f>
        <v>0</v>
      </c>
      <c r="H112" s="392">
        <v>0.84325962910128383</v>
      </c>
      <c r="I112" s="393">
        <v>0.78368970661362503</v>
      </c>
      <c r="J112" s="294"/>
    </row>
    <row r="113" spans="2:10" x14ac:dyDescent="0.15">
      <c r="B113" s="170" t="s">
        <v>311</v>
      </c>
      <c r="C113" s="174" t="s">
        <v>1</v>
      </c>
      <c r="D113" s="171"/>
      <c r="E113" s="243">
        <f t="shared" si="5"/>
        <v>0</v>
      </c>
      <c r="F113" s="244">
        <f t="shared" si="5"/>
        <v>0</v>
      </c>
      <c r="G113" s="244">
        <f t="shared" si="4"/>
        <v>0</v>
      </c>
      <c r="H113" s="172">
        <v>4.1191155492154068E-2</v>
      </c>
      <c r="I113" s="173">
        <v>2.1382396817503729E-2</v>
      </c>
      <c r="J113" s="294"/>
    </row>
    <row r="114" spans="2:10" x14ac:dyDescent="0.15">
      <c r="B114" s="839" t="s">
        <v>15</v>
      </c>
      <c r="C114" s="840"/>
      <c r="D114" s="840"/>
      <c r="E114" s="373">
        <f>D98</f>
        <v>0</v>
      </c>
      <c r="F114" s="374">
        <f>E98</f>
        <v>0</v>
      </c>
      <c r="G114" s="374">
        <f>SUM(E114:F114)</f>
        <v>0</v>
      </c>
      <c r="H114" s="377">
        <v>1</v>
      </c>
      <c r="I114" s="375">
        <v>1</v>
      </c>
      <c r="J114" s="294"/>
    </row>
    <row r="115" spans="2:10" x14ac:dyDescent="0.15">
      <c r="B115" s="170" t="s">
        <v>75</v>
      </c>
      <c r="C115" s="171" t="s">
        <v>5</v>
      </c>
      <c r="D115" s="171"/>
      <c r="E115" s="243">
        <f t="shared" ref="E115:E126" si="6">E$127*H115</f>
        <v>0</v>
      </c>
      <c r="F115" s="244">
        <f t="shared" ref="F115:F126" si="7">F$127*I115</f>
        <v>0</v>
      </c>
      <c r="G115" s="244">
        <f t="shared" si="4"/>
        <v>0</v>
      </c>
      <c r="H115" s="173">
        <v>2.9101491451436886E-3</v>
      </c>
      <c r="I115" s="173">
        <v>6.6413662239089184E-3</v>
      </c>
      <c r="J115" s="294"/>
    </row>
    <row r="116" spans="2:10" x14ac:dyDescent="0.15">
      <c r="B116" s="387" t="s">
        <v>73</v>
      </c>
      <c r="C116" s="389" t="s">
        <v>12</v>
      </c>
      <c r="D116" s="389"/>
      <c r="E116" s="390">
        <f t="shared" si="6"/>
        <v>0</v>
      </c>
      <c r="F116" s="391">
        <f t="shared" si="7"/>
        <v>0</v>
      </c>
      <c r="G116" s="391">
        <f t="shared" si="4"/>
        <v>0</v>
      </c>
      <c r="H116" s="394">
        <v>1.0549290651145871E-2</v>
      </c>
      <c r="I116" s="393">
        <v>8.5388994307400382E-3</v>
      </c>
      <c r="J116" s="294"/>
    </row>
    <row r="117" spans="2:10" x14ac:dyDescent="0.15">
      <c r="B117" s="175" t="s">
        <v>312</v>
      </c>
      <c r="C117" s="171" t="s">
        <v>13</v>
      </c>
      <c r="D117" s="171"/>
      <c r="E117" s="243">
        <f t="shared" si="6"/>
        <v>0</v>
      </c>
      <c r="F117" s="244">
        <f>F$127*I117</f>
        <v>0</v>
      </c>
      <c r="G117" s="244">
        <f t="shared" si="4"/>
        <v>0</v>
      </c>
      <c r="H117" s="173">
        <v>5.8202982902873773E-3</v>
      </c>
      <c r="I117" s="173">
        <v>6.6413662239089184E-3</v>
      </c>
      <c r="J117" s="294"/>
    </row>
    <row r="118" spans="2:10" x14ac:dyDescent="0.15">
      <c r="B118" s="387" t="s">
        <v>313</v>
      </c>
      <c r="C118" s="389" t="s">
        <v>9</v>
      </c>
      <c r="D118" s="389"/>
      <c r="E118" s="390">
        <f t="shared" si="6"/>
        <v>0</v>
      </c>
      <c r="F118" s="391">
        <f t="shared" si="7"/>
        <v>0</v>
      </c>
      <c r="G118" s="391">
        <f t="shared" si="4"/>
        <v>0</v>
      </c>
      <c r="H118" s="394">
        <v>2.2189887231720627E-2</v>
      </c>
      <c r="I118" s="394">
        <v>5.5028462998102469E-2</v>
      </c>
      <c r="J118" s="294"/>
    </row>
    <row r="119" spans="2:10" x14ac:dyDescent="0.15">
      <c r="B119" s="170" t="s">
        <v>310</v>
      </c>
      <c r="C119" s="174" t="s">
        <v>279</v>
      </c>
      <c r="D119" s="171"/>
      <c r="E119" s="243">
        <f t="shared" si="6"/>
        <v>0</v>
      </c>
      <c r="F119" s="244">
        <f t="shared" si="7"/>
        <v>0</v>
      </c>
      <c r="G119" s="244">
        <f t="shared" si="4"/>
        <v>0</v>
      </c>
      <c r="H119" s="173">
        <v>1.4914514368861403E-2</v>
      </c>
      <c r="I119" s="173">
        <v>3.7950664136622392E-3</v>
      </c>
      <c r="J119" s="294"/>
    </row>
    <row r="120" spans="2:10" x14ac:dyDescent="0.15">
      <c r="B120" s="387" t="s">
        <v>314</v>
      </c>
      <c r="C120" s="388" t="s">
        <v>0</v>
      </c>
      <c r="D120" s="389"/>
      <c r="E120" s="390">
        <f>E$127*H120</f>
        <v>0</v>
      </c>
      <c r="F120" s="391">
        <f>F$127*I120</f>
        <v>0</v>
      </c>
      <c r="G120" s="391">
        <f>SUM(E120:F120)</f>
        <v>0</v>
      </c>
      <c r="H120" s="394">
        <v>7.2753728628592216E-4</v>
      </c>
      <c r="I120" s="394">
        <v>0</v>
      </c>
      <c r="J120" s="294"/>
    </row>
    <row r="121" spans="2:10" x14ac:dyDescent="0.15">
      <c r="B121" s="365" t="s">
        <v>315</v>
      </c>
      <c r="C121" s="171" t="s">
        <v>283</v>
      </c>
      <c r="D121" s="171"/>
      <c r="E121" s="243">
        <f t="shared" si="6"/>
        <v>0</v>
      </c>
      <c r="F121" s="244">
        <f t="shared" si="7"/>
        <v>0</v>
      </c>
      <c r="G121" s="244">
        <f>SUM(E121:F121)</f>
        <v>0</v>
      </c>
      <c r="H121" s="173">
        <v>3.5649327028010186E-2</v>
      </c>
      <c r="I121" s="173">
        <v>4.0796963946869068E-2</v>
      </c>
      <c r="J121" s="294"/>
    </row>
    <row r="122" spans="2:10" x14ac:dyDescent="0.15">
      <c r="B122" s="387" t="s">
        <v>316</v>
      </c>
      <c r="C122" s="389" t="s">
        <v>285</v>
      </c>
      <c r="D122" s="389"/>
      <c r="E122" s="390">
        <f t="shared" si="6"/>
        <v>0</v>
      </c>
      <c r="F122" s="391">
        <f t="shared" si="7"/>
        <v>0</v>
      </c>
      <c r="G122" s="391">
        <f>SUM(E122:F122)</f>
        <v>0</v>
      </c>
      <c r="H122" s="394">
        <v>8.0029101491451444E-3</v>
      </c>
      <c r="I122" s="394">
        <v>7.5901328273244783E-3</v>
      </c>
      <c r="J122" s="294"/>
    </row>
    <row r="123" spans="2:10" x14ac:dyDescent="0.15">
      <c r="B123" s="170" t="s">
        <v>317</v>
      </c>
      <c r="C123" s="171" t="s">
        <v>436</v>
      </c>
      <c r="D123" s="171"/>
      <c r="E123" s="243">
        <f t="shared" si="6"/>
        <v>0</v>
      </c>
      <c r="F123" s="244">
        <f t="shared" si="7"/>
        <v>0</v>
      </c>
      <c r="G123" s="244">
        <f t="shared" si="4"/>
        <v>0</v>
      </c>
      <c r="H123" s="173">
        <v>4.3652237177155325E-3</v>
      </c>
      <c r="I123" s="176">
        <v>7.5901328273244783E-3</v>
      </c>
      <c r="J123" s="294"/>
    </row>
    <row r="124" spans="2:10" x14ac:dyDescent="0.15">
      <c r="B124" s="387" t="s">
        <v>311</v>
      </c>
      <c r="C124" s="389" t="s">
        <v>1</v>
      </c>
      <c r="D124" s="389"/>
      <c r="E124" s="390">
        <f t="shared" si="6"/>
        <v>0</v>
      </c>
      <c r="F124" s="391">
        <f t="shared" si="7"/>
        <v>0</v>
      </c>
      <c r="G124" s="391">
        <f t="shared" si="4"/>
        <v>0</v>
      </c>
      <c r="H124" s="394">
        <v>6.1840669334303384E-3</v>
      </c>
      <c r="I124" s="394">
        <v>6.6413662239089184E-3</v>
      </c>
      <c r="J124" s="294"/>
    </row>
    <row r="125" spans="2:10" x14ac:dyDescent="0.15">
      <c r="B125" s="170" t="s">
        <v>309</v>
      </c>
      <c r="C125" s="174" t="s">
        <v>4</v>
      </c>
      <c r="D125" s="171"/>
      <c r="E125" s="243">
        <f t="shared" si="6"/>
        <v>0</v>
      </c>
      <c r="F125" s="244">
        <f t="shared" si="7"/>
        <v>0</v>
      </c>
      <c r="G125" s="244">
        <f t="shared" si="4"/>
        <v>0</v>
      </c>
      <c r="H125" s="173">
        <v>0.84176064023281194</v>
      </c>
      <c r="I125" s="173">
        <v>0.79222011385199242</v>
      </c>
      <c r="J125" s="294"/>
    </row>
    <row r="126" spans="2:10" x14ac:dyDescent="0.15">
      <c r="B126" s="395" t="s">
        <v>319</v>
      </c>
      <c r="C126" s="396" t="s">
        <v>491</v>
      </c>
      <c r="D126" s="397"/>
      <c r="E126" s="398">
        <f t="shared" si="6"/>
        <v>0</v>
      </c>
      <c r="F126" s="399">
        <f t="shared" si="7"/>
        <v>0</v>
      </c>
      <c r="G126" s="399">
        <f t="shared" si="4"/>
        <v>0</v>
      </c>
      <c r="H126" s="400">
        <v>4.6926154965441981E-2</v>
      </c>
      <c r="I126" s="401">
        <v>6.4516129032258063E-2</v>
      </c>
      <c r="J126" s="294"/>
    </row>
    <row r="127" spans="2:10" x14ac:dyDescent="0.15">
      <c r="B127" s="837" t="s">
        <v>16</v>
      </c>
      <c r="C127" s="838"/>
      <c r="D127" s="838"/>
      <c r="E127" s="373">
        <f>D99</f>
        <v>0</v>
      </c>
      <c r="F127" s="374">
        <f>E99</f>
        <v>0</v>
      </c>
      <c r="G127" s="374">
        <f t="shared" si="4"/>
        <v>0</v>
      </c>
      <c r="H127" s="375">
        <v>1</v>
      </c>
      <c r="I127" s="375">
        <v>1</v>
      </c>
      <c r="J127" s="294"/>
    </row>
    <row r="128" spans="2:10" x14ac:dyDescent="0.15">
      <c r="B128" s="170" t="s">
        <v>75</v>
      </c>
      <c r="C128" s="174" t="s">
        <v>5</v>
      </c>
      <c r="D128" s="171"/>
      <c r="E128" s="243">
        <f>E$137*H128</f>
        <v>0</v>
      </c>
      <c r="F128" s="244">
        <f t="shared" ref="F128:F136" si="8">F$137*I128</f>
        <v>0</v>
      </c>
      <c r="G128" s="244">
        <f>SUM(E128:F128)</f>
        <v>0</v>
      </c>
      <c r="H128" s="173">
        <v>5.236198064883324E-2</v>
      </c>
      <c r="I128" s="173">
        <v>8.3655083655083659E-2</v>
      </c>
      <c r="J128" s="294"/>
    </row>
    <row r="129" spans="2:10" x14ac:dyDescent="0.15">
      <c r="B129" s="387" t="s">
        <v>69</v>
      </c>
      <c r="C129" s="388" t="s">
        <v>7</v>
      </c>
      <c r="D129" s="389"/>
      <c r="E129" s="390">
        <f t="shared" ref="E129:E136" si="9">E$137*H129</f>
        <v>0</v>
      </c>
      <c r="F129" s="391">
        <f t="shared" si="8"/>
        <v>0</v>
      </c>
      <c r="G129" s="391">
        <f t="shared" si="4"/>
        <v>0</v>
      </c>
      <c r="H129" s="394">
        <v>6.4314171883893004E-2</v>
      </c>
      <c r="I129" s="394">
        <v>5.9202059202059204E-2</v>
      </c>
      <c r="J129" s="294"/>
    </row>
    <row r="130" spans="2:10" x14ac:dyDescent="0.15">
      <c r="B130" s="170" t="s">
        <v>70</v>
      </c>
      <c r="C130" s="174" t="s">
        <v>6</v>
      </c>
      <c r="D130" s="171"/>
      <c r="E130" s="243">
        <f t="shared" si="9"/>
        <v>0</v>
      </c>
      <c r="F130" s="244">
        <f t="shared" si="8"/>
        <v>0</v>
      </c>
      <c r="G130" s="244">
        <f t="shared" si="4"/>
        <v>0</v>
      </c>
      <c r="H130" s="173">
        <v>0.69493454752418893</v>
      </c>
      <c r="I130" s="176">
        <v>0.63063063063063063</v>
      </c>
      <c r="J130" s="294"/>
    </row>
    <row r="131" spans="2:10" x14ac:dyDescent="0.15">
      <c r="B131" s="387" t="s">
        <v>71</v>
      </c>
      <c r="C131" s="388" t="s">
        <v>8</v>
      </c>
      <c r="D131" s="389"/>
      <c r="E131" s="390">
        <f t="shared" si="9"/>
        <v>0</v>
      </c>
      <c r="F131" s="391">
        <f t="shared" si="8"/>
        <v>0</v>
      </c>
      <c r="G131" s="391">
        <f t="shared" si="4"/>
        <v>0</v>
      </c>
      <c r="H131" s="394">
        <v>9.9601593625498003E-2</v>
      </c>
      <c r="I131" s="394">
        <v>0.12097812097812098</v>
      </c>
      <c r="J131" s="294"/>
    </row>
    <row r="132" spans="2:10" x14ac:dyDescent="0.15">
      <c r="B132" s="170" t="s">
        <v>72</v>
      </c>
      <c r="C132" s="174" t="s">
        <v>11</v>
      </c>
      <c r="D132" s="171"/>
      <c r="E132" s="243">
        <f t="shared" si="9"/>
        <v>0</v>
      </c>
      <c r="F132" s="244">
        <f t="shared" si="8"/>
        <v>0</v>
      </c>
      <c r="G132" s="244">
        <f t="shared" si="4"/>
        <v>0</v>
      </c>
      <c r="H132" s="173">
        <v>1.0813887307911212E-2</v>
      </c>
      <c r="I132" s="173">
        <v>1.9305019305019305E-2</v>
      </c>
      <c r="J132" s="294"/>
    </row>
    <row r="133" spans="2:10" x14ac:dyDescent="0.15">
      <c r="B133" s="387" t="s">
        <v>320</v>
      </c>
      <c r="C133" s="388" t="s">
        <v>111</v>
      </c>
      <c r="D133" s="389"/>
      <c r="E133" s="390">
        <f t="shared" si="9"/>
        <v>0</v>
      </c>
      <c r="F133" s="391">
        <f t="shared" si="8"/>
        <v>0</v>
      </c>
      <c r="G133" s="391">
        <f t="shared" si="4"/>
        <v>0</v>
      </c>
      <c r="H133" s="394">
        <v>3.9840637450199202E-3</v>
      </c>
      <c r="I133" s="394">
        <v>2.5740025740025739E-3</v>
      </c>
      <c r="J133" s="294"/>
    </row>
    <row r="134" spans="2:10" x14ac:dyDescent="0.15">
      <c r="B134" s="170" t="s">
        <v>321</v>
      </c>
      <c r="C134" s="174" t="s">
        <v>10</v>
      </c>
      <c r="D134" s="171"/>
      <c r="E134" s="243">
        <f t="shared" si="9"/>
        <v>0</v>
      </c>
      <c r="F134" s="244">
        <f t="shared" si="8"/>
        <v>0</v>
      </c>
      <c r="G134" s="244">
        <f t="shared" si="4"/>
        <v>0</v>
      </c>
      <c r="H134" s="173">
        <v>1.7643710870802503E-2</v>
      </c>
      <c r="I134" s="173">
        <v>1.2870012870012869E-2</v>
      </c>
      <c r="J134" s="294"/>
    </row>
    <row r="135" spans="2:10" x14ac:dyDescent="0.15">
      <c r="B135" s="387" t="s">
        <v>313</v>
      </c>
      <c r="C135" s="388" t="s">
        <v>9</v>
      </c>
      <c r="D135" s="389"/>
      <c r="E135" s="390">
        <f t="shared" si="9"/>
        <v>0</v>
      </c>
      <c r="F135" s="391">
        <f t="shared" si="8"/>
        <v>0</v>
      </c>
      <c r="G135" s="391">
        <f t="shared" si="4"/>
        <v>0</v>
      </c>
      <c r="H135" s="394">
        <v>4.3824701195219126E-2</v>
      </c>
      <c r="I135" s="393">
        <v>6.1776061776061778E-2</v>
      </c>
      <c r="J135" s="294"/>
    </row>
    <row r="136" spans="2:10" x14ac:dyDescent="0.15">
      <c r="B136" s="170" t="s">
        <v>314</v>
      </c>
      <c r="C136" s="174" t="s">
        <v>0</v>
      </c>
      <c r="D136" s="171"/>
      <c r="E136" s="243">
        <f t="shared" si="9"/>
        <v>0</v>
      </c>
      <c r="F136" s="244">
        <f t="shared" si="8"/>
        <v>0</v>
      </c>
      <c r="G136" s="244">
        <f t="shared" si="4"/>
        <v>0</v>
      </c>
      <c r="H136" s="173">
        <v>1.2521343198634035E-2</v>
      </c>
      <c r="I136" s="173">
        <v>9.0090090090090089E-3</v>
      </c>
      <c r="J136" s="294"/>
    </row>
    <row r="137" spans="2:10" x14ac:dyDescent="0.15">
      <c r="B137" s="839" t="s">
        <v>17</v>
      </c>
      <c r="C137" s="840"/>
      <c r="D137" s="840"/>
      <c r="E137" s="373">
        <f>D100</f>
        <v>0</v>
      </c>
      <c r="F137" s="374">
        <f>E100</f>
        <v>0</v>
      </c>
      <c r="G137" s="374">
        <f t="shared" si="4"/>
        <v>0</v>
      </c>
      <c r="H137" s="375">
        <v>1</v>
      </c>
      <c r="I137" s="375">
        <v>0.99999999999999989</v>
      </c>
      <c r="J137" s="294"/>
    </row>
    <row r="138" spans="2:10" x14ac:dyDescent="0.15">
      <c r="D138" s="177"/>
      <c r="E138" s="177"/>
      <c r="F138" s="177"/>
      <c r="G138" s="177"/>
    </row>
    <row r="139" spans="2:10" x14ac:dyDescent="0.15">
      <c r="B139" s="153" t="s">
        <v>353</v>
      </c>
      <c r="D139" s="177"/>
      <c r="E139" s="177"/>
      <c r="F139" s="177"/>
      <c r="G139" s="177"/>
    </row>
    <row r="140" spans="2:10" x14ac:dyDescent="0.15">
      <c r="B140" s="153"/>
      <c r="D140" s="177"/>
      <c r="E140" s="177"/>
      <c r="F140" s="177"/>
      <c r="G140" s="177"/>
    </row>
    <row r="141" spans="2:10" x14ac:dyDescent="0.15">
      <c r="D141" s="177"/>
      <c r="E141" s="123" t="s">
        <v>67</v>
      </c>
      <c r="F141" s="177"/>
      <c r="G141" s="177"/>
    </row>
    <row r="142" spans="2:10" ht="14.25" customHeight="1" x14ac:dyDescent="0.15">
      <c r="B142" s="833" t="s">
        <v>346</v>
      </c>
      <c r="C142" s="834"/>
      <c r="D142" s="834"/>
      <c r="E142" s="842" t="s">
        <v>112</v>
      </c>
      <c r="F142" s="177"/>
      <c r="G142" s="177"/>
      <c r="H142" s="177"/>
    </row>
    <row r="143" spans="2:10" x14ac:dyDescent="0.15">
      <c r="B143" s="835"/>
      <c r="C143" s="836"/>
      <c r="D143" s="836"/>
      <c r="E143" s="843"/>
      <c r="F143" s="177"/>
      <c r="G143" s="177"/>
      <c r="H143" s="177"/>
    </row>
    <row r="144" spans="2:10" x14ac:dyDescent="0.15">
      <c r="B144" s="312" t="s">
        <v>243</v>
      </c>
      <c r="C144" s="318" t="s">
        <v>399</v>
      </c>
      <c r="D144" s="318"/>
      <c r="E144" s="314">
        <f>SUMIF($B$108:$B$137,B144,$G$108:$G$137)</f>
        <v>0</v>
      </c>
      <c r="F144" s="294"/>
      <c r="G144" s="177"/>
      <c r="H144" s="177"/>
    </row>
    <row r="145" spans="2:6" x14ac:dyDescent="0.15">
      <c r="B145" s="378" t="s">
        <v>244</v>
      </c>
      <c r="C145" s="379" t="s">
        <v>7</v>
      </c>
      <c r="D145" s="379"/>
      <c r="E145" s="380">
        <f t="shared" ref="E145:E185" si="10">SUMIF($B$108:$B$137,B145,$G$108:$G$137)</f>
        <v>0</v>
      </c>
      <c r="F145" s="294"/>
    </row>
    <row r="146" spans="2:6" x14ac:dyDescent="0.15">
      <c r="B146" s="315" t="s">
        <v>245</v>
      </c>
      <c r="C146" s="319" t="s">
        <v>400</v>
      </c>
      <c r="D146" s="319"/>
      <c r="E146" s="317">
        <f t="shared" si="10"/>
        <v>0</v>
      </c>
      <c r="F146" s="294"/>
    </row>
    <row r="147" spans="2:6" x14ac:dyDescent="0.15">
      <c r="B147" s="378" t="s">
        <v>246</v>
      </c>
      <c r="C147" s="379" t="s">
        <v>247</v>
      </c>
      <c r="D147" s="379"/>
      <c r="E147" s="380">
        <f t="shared" si="10"/>
        <v>0</v>
      </c>
      <c r="F147" s="294"/>
    </row>
    <row r="148" spans="2:6" x14ac:dyDescent="0.15">
      <c r="B148" s="315" t="s">
        <v>248</v>
      </c>
      <c r="C148" s="319" t="s">
        <v>401</v>
      </c>
      <c r="D148" s="319"/>
      <c r="E148" s="317">
        <f t="shared" si="10"/>
        <v>0</v>
      </c>
      <c r="F148" s="294"/>
    </row>
    <row r="149" spans="2:6" x14ac:dyDescent="0.15">
      <c r="B149" s="378" t="s">
        <v>249</v>
      </c>
      <c r="C149" s="379" t="s">
        <v>402</v>
      </c>
      <c r="D149" s="379"/>
      <c r="E149" s="380">
        <f t="shared" si="10"/>
        <v>0</v>
      </c>
      <c r="F149" s="294"/>
    </row>
    <row r="150" spans="2:6" x14ac:dyDescent="0.15">
      <c r="B150" s="315" t="s">
        <v>250</v>
      </c>
      <c r="C150" s="319" t="s">
        <v>403</v>
      </c>
      <c r="D150" s="319"/>
      <c r="E150" s="317">
        <f t="shared" si="10"/>
        <v>0</v>
      </c>
      <c r="F150" s="294"/>
    </row>
    <row r="151" spans="2:6" x14ac:dyDescent="0.15">
      <c r="B151" s="378" t="s">
        <v>251</v>
      </c>
      <c r="C151" s="379" t="s">
        <v>404</v>
      </c>
      <c r="D151" s="379"/>
      <c r="E151" s="380">
        <f t="shared" si="10"/>
        <v>0</v>
      </c>
      <c r="F151" s="294"/>
    </row>
    <row r="152" spans="2:6" x14ac:dyDescent="0.15">
      <c r="B152" s="315" t="s">
        <v>252</v>
      </c>
      <c r="C152" s="319" t="s">
        <v>405</v>
      </c>
      <c r="D152" s="319"/>
      <c r="E152" s="317">
        <f t="shared" si="10"/>
        <v>0</v>
      </c>
      <c r="F152" s="294"/>
    </row>
    <row r="153" spans="2:6" x14ac:dyDescent="0.15">
      <c r="B153" s="378" t="s">
        <v>253</v>
      </c>
      <c r="C153" s="379" t="s">
        <v>406</v>
      </c>
      <c r="D153" s="379"/>
      <c r="E153" s="380">
        <f t="shared" si="10"/>
        <v>0</v>
      </c>
      <c r="F153" s="294"/>
    </row>
    <row r="154" spans="2:6" x14ac:dyDescent="0.15">
      <c r="B154" s="315" t="s">
        <v>254</v>
      </c>
      <c r="C154" s="319" t="s">
        <v>10</v>
      </c>
      <c r="D154" s="319"/>
      <c r="E154" s="317">
        <f t="shared" si="10"/>
        <v>0</v>
      </c>
      <c r="F154" s="294"/>
    </row>
    <row r="155" spans="2:6" x14ac:dyDescent="0.15">
      <c r="B155" s="378" t="s">
        <v>255</v>
      </c>
      <c r="C155" s="379" t="s">
        <v>407</v>
      </c>
      <c r="D155" s="379"/>
      <c r="E155" s="380">
        <f t="shared" si="10"/>
        <v>0</v>
      </c>
      <c r="F155" s="294"/>
    </row>
    <row r="156" spans="2:6" x14ac:dyDescent="0.15">
      <c r="B156" s="315" t="s">
        <v>256</v>
      </c>
      <c r="C156" s="319" t="s">
        <v>408</v>
      </c>
      <c r="D156" s="319"/>
      <c r="E156" s="317">
        <f t="shared" si="10"/>
        <v>0</v>
      </c>
      <c r="F156" s="294"/>
    </row>
    <row r="157" spans="2:6" x14ac:dyDescent="0.15">
      <c r="B157" s="378" t="s">
        <v>257</v>
      </c>
      <c r="C157" s="379" t="s">
        <v>409</v>
      </c>
      <c r="D157" s="379"/>
      <c r="E157" s="380">
        <f t="shared" si="10"/>
        <v>0</v>
      </c>
      <c r="F157" s="294"/>
    </row>
    <row r="158" spans="2:6" x14ac:dyDescent="0.15">
      <c r="B158" s="315" t="s">
        <v>258</v>
      </c>
      <c r="C158" s="319" t="s">
        <v>410</v>
      </c>
      <c r="D158" s="319"/>
      <c r="E158" s="317">
        <f t="shared" si="10"/>
        <v>0</v>
      </c>
      <c r="F158" s="294"/>
    </row>
    <row r="159" spans="2:6" x14ac:dyDescent="0.15">
      <c r="B159" s="378" t="s">
        <v>259</v>
      </c>
      <c r="C159" s="379" t="s">
        <v>411</v>
      </c>
      <c r="D159" s="379"/>
      <c r="E159" s="380">
        <f t="shared" si="10"/>
        <v>0</v>
      </c>
      <c r="F159" s="294"/>
    </row>
    <row r="160" spans="2:6" x14ac:dyDescent="0.15">
      <c r="B160" s="315" t="s">
        <v>260</v>
      </c>
      <c r="C160" s="319" t="s">
        <v>412</v>
      </c>
      <c r="D160" s="319"/>
      <c r="E160" s="317">
        <f t="shared" si="10"/>
        <v>0</v>
      </c>
      <c r="F160" s="294"/>
    </row>
    <row r="161" spans="2:6" x14ac:dyDescent="0.15">
      <c r="B161" s="378" t="s">
        <v>261</v>
      </c>
      <c r="C161" s="379" t="s">
        <v>413</v>
      </c>
      <c r="D161" s="379"/>
      <c r="E161" s="380">
        <f t="shared" si="10"/>
        <v>0</v>
      </c>
      <c r="F161" s="294"/>
    </row>
    <row r="162" spans="2:6" x14ac:dyDescent="0.15">
      <c r="B162" s="315" t="s">
        <v>262</v>
      </c>
      <c r="C162" s="319" t="s">
        <v>414</v>
      </c>
      <c r="D162" s="319"/>
      <c r="E162" s="317">
        <f t="shared" si="10"/>
        <v>0</v>
      </c>
      <c r="F162" s="294"/>
    </row>
    <row r="163" spans="2:6" x14ac:dyDescent="0.15">
      <c r="B163" s="378" t="s">
        <v>263</v>
      </c>
      <c r="C163" s="379" t="s">
        <v>415</v>
      </c>
      <c r="D163" s="379"/>
      <c r="E163" s="380">
        <f t="shared" si="10"/>
        <v>0</v>
      </c>
      <c r="F163" s="294"/>
    </row>
    <row r="164" spans="2:6" x14ac:dyDescent="0.15">
      <c r="B164" s="315" t="s">
        <v>264</v>
      </c>
      <c r="C164" s="319" t="s">
        <v>416</v>
      </c>
      <c r="D164" s="319"/>
      <c r="E164" s="317">
        <f t="shared" si="10"/>
        <v>0</v>
      </c>
      <c r="F164" s="294"/>
    </row>
    <row r="165" spans="2:6" x14ac:dyDescent="0.15">
      <c r="B165" s="378" t="s">
        <v>265</v>
      </c>
      <c r="C165" s="379" t="s">
        <v>417</v>
      </c>
      <c r="D165" s="379"/>
      <c r="E165" s="380">
        <f t="shared" si="10"/>
        <v>0</v>
      </c>
      <c r="F165" s="294"/>
    </row>
    <row r="166" spans="2:6" x14ac:dyDescent="0.15">
      <c r="B166" s="315" t="s">
        <v>266</v>
      </c>
      <c r="C166" s="319" t="s">
        <v>267</v>
      </c>
      <c r="D166" s="319"/>
      <c r="E166" s="317">
        <f t="shared" si="10"/>
        <v>0</v>
      </c>
      <c r="F166" s="294"/>
    </row>
    <row r="167" spans="2:6" x14ac:dyDescent="0.15">
      <c r="B167" s="378" t="s">
        <v>268</v>
      </c>
      <c r="C167" s="379" t="s">
        <v>418</v>
      </c>
      <c r="D167" s="379"/>
      <c r="E167" s="380">
        <f t="shared" si="10"/>
        <v>0</v>
      </c>
      <c r="F167" s="294"/>
    </row>
    <row r="168" spans="2:6" x14ac:dyDescent="0.15">
      <c r="B168" s="315" t="s">
        <v>269</v>
      </c>
      <c r="C168" s="319" t="s">
        <v>419</v>
      </c>
      <c r="D168" s="319"/>
      <c r="E168" s="317">
        <f t="shared" si="10"/>
        <v>0</v>
      </c>
      <c r="F168" s="294"/>
    </row>
    <row r="169" spans="2:6" x14ac:dyDescent="0.15">
      <c r="B169" s="378" t="s">
        <v>270</v>
      </c>
      <c r="C169" s="379" t="s">
        <v>271</v>
      </c>
      <c r="D169" s="379"/>
      <c r="E169" s="380">
        <f t="shared" si="10"/>
        <v>0</v>
      </c>
      <c r="F169" s="294"/>
    </row>
    <row r="170" spans="2:6" x14ac:dyDescent="0.15">
      <c r="B170" s="315" t="s">
        <v>272</v>
      </c>
      <c r="C170" s="319" t="s">
        <v>273</v>
      </c>
      <c r="D170" s="319"/>
      <c r="E170" s="317">
        <f t="shared" si="10"/>
        <v>0</v>
      </c>
      <c r="F170" s="294"/>
    </row>
    <row r="171" spans="2:6" x14ac:dyDescent="0.15">
      <c r="B171" s="378" t="s">
        <v>274</v>
      </c>
      <c r="C171" s="379" t="s">
        <v>420</v>
      </c>
      <c r="D171" s="379"/>
      <c r="E171" s="380">
        <f t="shared" si="10"/>
        <v>0</v>
      </c>
      <c r="F171" s="294"/>
    </row>
    <row r="172" spans="2:6" x14ac:dyDescent="0.15">
      <c r="B172" s="315" t="s">
        <v>275</v>
      </c>
      <c r="C172" s="319" t="s">
        <v>421</v>
      </c>
      <c r="D172" s="319"/>
      <c r="E172" s="317">
        <f t="shared" si="10"/>
        <v>0</v>
      </c>
      <c r="F172" s="294"/>
    </row>
    <row r="173" spans="2:6" x14ac:dyDescent="0.15">
      <c r="B173" s="378" t="s">
        <v>276</v>
      </c>
      <c r="C173" s="379" t="s">
        <v>277</v>
      </c>
      <c r="D173" s="379"/>
      <c r="E173" s="380">
        <f t="shared" si="10"/>
        <v>0</v>
      </c>
      <c r="F173" s="294"/>
    </row>
    <row r="174" spans="2:6" x14ac:dyDescent="0.15">
      <c r="B174" s="315" t="s">
        <v>278</v>
      </c>
      <c r="C174" s="319" t="s">
        <v>422</v>
      </c>
      <c r="D174" s="319"/>
      <c r="E174" s="317">
        <f t="shared" si="10"/>
        <v>0</v>
      </c>
      <c r="F174" s="294"/>
    </row>
    <row r="175" spans="2:6" x14ac:dyDescent="0.15">
      <c r="B175" s="378" t="s">
        <v>280</v>
      </c>
      <c r="C175" s="379" t="s">
        <v>423</v>
      </c>
      <c r="D175" s="379"/>
      <c r="E175" s="380">
        <f t="shared" si="10"/>
        <v>0</v>
      </c>
      <c r="F175" s="294"/>
    </row>
    <row r="176" spans="2:6" x14ac:dyDescent="0.15">
      <c r="B176" s="315" t="s">
        <v>281</v>
      </c>
      <c r="C176" s="319" t="s">
        <v>424</v>
      </c>
      <c r="D176" s="319"/>
      <c r="E176" s="317">
        <f t="shared" si="10"/>
        <v>0</v>
      </c>
      <c r="F176" s="294"/>
    </row>
    <row r="177" spans="2:6" x14ac:dyDescent="0.15">
      <c r="B177" s="378" t="s">
        <v>282</v>
      </c>
      <c r="C177" s="379" t="s">
        <v>425</v>
      </c>
      <c r="D177" s="379"/>
      <c r="E177" s="380">
        <f t="shared" si="10"/>
        <v>0</v>
      </c>
      <c r="F177" s="294"/>
    </row>
    <row r="178" spans="2:6" x14ac:dyDescent="0.15">
      <c r="B178" s="315" t="s">
        <v>284</v>
      </c>
      <c r="C178" s="319" t="s">
        <v>426</v>
      </c>
      <c r="D178" s="319"/>
      <c r="E178" s="317">
        <f t="shared" si="10"/>
        <v>0</v>
      </c>
      <c r="F178" s="294"/>
    </row>
    <row r="179" spans="2:6" x14ac:dyDescent="0.15">
      <c r="B179" s="378" t="s">
        <v>286</v>
      </c>
      <c r="C179" s="379" t="s">
        <v>427</v>
      </c>
      <c r="D179" s="379"/>
      <c r="E179" s="380">
        <f t="shared" si="10"/>
        <v>0</v>
      </c>
      <c r="F179" s="294"/>
    </row>
    <row r="180" spans="2:6" x14ac:dyDescent="0.15">
      <c r="B180" s="315" t="s">
        <v>287</v>
      </c>
      <c r="C180" s="319" t="s">
        <v>428</v>
      </c>
      <c r="D180" s="319"/>
      <c r="E180" s="317">
        <f t="shared" si="10"/>
        <v>0</v>
      </c>
      <c r="F180" s="294"/>
    </row>
    <row r="181" spans="2:6" x14ac:dyDescent="0.15">
      <c r="B181" s="378" t="s">
        <v>288</v>
      </c>
      <c r="C181" s="379" t="s">
        <v>429</v>
      </c>
      <c r="D181" s="379"/>
      <c r="E181" s="380">
        <f t="shared" si="10"/>
        <v>0</v>
      </c>
      <c r="F181" s="294"/>
    </row>
    <row r="182" spans="2:6" x14ac:dyDescent="0.15">
      <c r="B182" s="315" t="s">
        <v>289</v>
      </c>
      <c r="C182" s="319" t="s">
        <v>430</v>
      </c>
      <c r="D182" s="319"/>
      <c r="E182" s="317">
        <f t="shared" si="10"/>
        <v>0</v>
      </c>
      <c r="F182" s="294"/>
    </row>
    <row r="183" spans="2:6" x14ac:dyDescent="0.15">
      <c r="B183" s="378" t="s">
        <v>290</v>
      </c>
      <c r="C183" s="379" t="s">
        <v>490</v>
      </c>
      <c r="D183" s="379"/>
      <c r="E183" s="380">
        <f t="shared" si="10"/>
        <v>0</v>
      </c>
      <c r="F183" s="294"/>
    </row>
    <row r="184" spans="2:6" x14ac:dyDescent="0.15">
      <c r="B184" s="315" t="s">
        <v>296</v>
      </c>
      <c r="C184" s="319" t="s">
        <v>431</v>
      </c>
      <c r="D184" s="319"/>
      <c r="E184" s="317">
        <f t="shared" si="10"/>
        <v>0</v>
      </c>
      <c r="F184" s="294"/>
    </row>
    <row r="185" spans="2:6" x14ac:dyDescent="0.15">
      <c r="B185" s="402" t="s">
        <v>297</v>
      </c>
      <c r="C185" s="403" t="s">
        <v>432</v>
      </c>
      <c r="D185" s="403"/>
      <c r="E185" s="404">
        <f t="shared" si="10"/>
        <v>0</v>
      </c>
      <c r="F185" s="294"/>
    </row>
  </sheetData>
  <sheetProtection sheet="1" objects="1" scenarios="1"/>
  <mergeCells count="21">
    <mergeCell ref="B142:D143"/>
    <mergeCell ref="E20:F20"/>
    <mergeCell ref="B127:D127"/>
    <mergeCell ref="E21:F21"/>
    <mergeCell ref="B137:D137"/>
    <mergeCell ref="B114:D114"/>
    <mergeCell ref="B110:D110"/>
    <mergeCell ref="E142:E143"/>
    <mergeCell ref="E106:G106"/>
    <mergeCell ref="B106:D107"/>
    <mergeCell ref="B45:D46"/>
    <mergeCell ref="G7:H7"/>
    <mergeCell ref="E45:F45"/>
    <mergeCell ref="H106:I106"/>
    <mergeCell ref="D7:F7"/>
    <mergeCell ref="B20:D21"/>
    <mergeCell ref="G69:M69"/>
    <mergeCell ref="E34:F34"/>
    <mergeCell ref="E35:F35"/>
    <mergeCell ref="B34:D35"/>
    <mergeCell ref="E46:F46"/>
  </mergeCells>
  <phoneticPr fontId="2"/>
  <pageMargins left="0.43307086614173229" right="0.43307086614173229" top="0.47244094488188981" bottom="0.59055118110236227" header="0.51181102362204722" footer="0.51181102362204722"/>
  <pageSetup paperSize="9" scale="66" fitToHeight="2" orientation="portrait" r:id="rId1"/>
  <headerFooter alignWithMargins="0"/>
  <rowBreaks count="1" manualBreakCount="1">
    <brk id="91" min="1" max="12" man="1"/>
  </rowBreaks>
  <ignoredErrors>
    <ignoredError sqref="B144:B179 B180:B185 B128:B132 B115:B116 B111 B110:D110 B112:D114 C111:D111 B117:D122 C115:D116 B133:D136 C128:D132 B108 D108:D109 B124:D124 B123 D123 B127:D127 C125:D125 B126 D12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CFF"/>
  </sheetPr>
  <dimension ref="B1:K50"/>
  <sheetViews>
    <sheetView zoomScaleNormal="100" workbookViewId="0"/>
  </sheetViews>
  <sheetFormatPr defaultColWidth="9" defaultRowHeight="13.5" x14ac:dyDescent="0.15"/>
  <cols>
    <col min="1" max="1" width="2.625" style="6" customWidth="1"/>
    <col min="2" max="2" width="3.625" style="6" customWidth="1"/>
    <col min="3" max="3" width="22.875" style="6" bestFit="1" customWidth="1"/>
    <col min="4" max="8" width="10.125" style="6" customWidth="1"/>
    <col min="9" max="9" width="10.375" style="6" bestFit="1" customWidth="1"/>
    <col min="10" max="11" width="10.125" style="6" customWidth="1"/>
    <col min="12" max="16384" width="9" style="6"/>
  </cols>
  <sheetData>
    <row r="1" spans="2:11" ht="20.100000000000001" customHeight="1" x14ac:dyDescent="0.15"/>
    <row r="2" spans="2:11" ht="20.100000000000001" customHeight="1" x14ac:dyDescent="0.15">
      <c r="B2" s="13" t="s">
        <v>119</v>
      </c>
    </row>
    <row r="3" spans="2:11" ht="20.100000000000001" customHeight="1" x14ac:dyDescent="0.15">
      <c r="D3" s="294"/>
      <c r="E3" s="294"/>
      <c r="F3" s="294"/>
      <c r="G3" s="294"/>
      <c r="H3" s="294"/>
      <c r="I3" s="294"/>
      <c r="J3" s="294"/>
      <c r="K3" s="294"/>
    </row>
    <row r="4" spans="2:11" ht="20.100000000000001" customHeight="1" x14ac:dyDescent="0.15">
      <c r="B4" s="851" t="s">
        <v>298</v>
      </c>
      <c r="C4" s="852"/>
      <c r="D4" s="848" t="s">
        <v>120</v>
      </c>
      <c r="E4" s="848" t="s">
        <v>121</v>
      </c>
      <c r="F4" s="848" t="s">
        <v>122</v>
      </c>
      <c r="G4" s="848" t="s">
        <v>239</v>
      </c>
      <c r="H4" s="848" t="s">
        <v>123</v>
      </c>
      <c r="I4" s="848" t="s">
        <v>124</v>
      </c>
      <c r="J4" s="846" t="s">
        <v>125</v>
      </c>
      <c r="K4" s="846" t="s">
        <v>126</v>
      </c>
    </row>
    <row r="5" spans="2:11" ht="20.100000000000001" customHeight="1" x14ac:dyDescent="0.15">
      <c r="B5" s="853"/>
      <c r="C5" s="852"/>
      <c r="D5" s="848"/>
      <c r="E5" s="848"/>
      <c r="F5" s="848"/>
      <c r="G5" s="848"/>
      <c r="H5" s="848"/>
      <c r="I5" s="848"/>
      <c r="J5" s="847"/>
      <c r="K5" s="847"/>
    </row>
    <row r="6" spans="2:11" ht="20.100000000000001" customHeight="1" x14ac:dyDescent="0.15">
      <c r="B6" s="854"/>
      <c r="C6" s="855"/>
      <c r="D6" s="801"/>
      <c r="E6" s="801"/>
      <c r="F6" s="801"/>
      <c r="G6" s="801"/>
      <c r="H6" s="801"/>
      <c r="I6" s="801"/>
      <c r="J6" s="847"/>
      <c r="K6" s="847"/>
    </row>
    <row r="7" spans="2:11" ht="20.100000000000001" customHeight="1" x14ac:dyDescent="0.15">
      <c r="B7" s="320" t="s">
        <v>243</v>
      </c>
      <c r="C7" s="313" t="s">
        <v>399</v>
      </c>
      <c r="D7" s="321">
        <v>0.45216372868046822</v>
      </c>
      <c r="E7" s="321">
        <v>0.54783627131953172</v>
      </c>
      <c r="F7" s="321">
        <v>0.46566588057310671</v>
      </c>
      <c r="G7" s="321">
        <v>0.33929763282014774</v>
      </c>
      <c r="H7" s="321">
        <v>7.0214470054284953E-2</v>
      </c>
      <c r="I7" s="321">
        <v>1.5994230076907819E-2</v>
      </c>
      <c r="J7" s="322">
        <v>0.33252313784818011</v>
      </c>
      <c r="K7" s="322">
        <v>4.0563540090771559E-2</v>
      </c>
    </row>
    <row r="8" spans="2:11" ht="20.100000000000001" customHeight="1" x14ac:dyDescent="0.15">
      <c r="B8" s="450" t="s">
        <v>244</v>
      </c>
      <c r="C8" s="379" t="s">
        <v>7</v>
      </c>
      <c r="D8" s="451">
        <v>0.31947528792026031</v>
      </c>
      <c r="E8" s="451">
        <v>0.68052471207973975</v>
      </c>
      <c r="F8" s="451">
        <v>0.56163078114297627</v>
      </c>
      <c r="G8" s="451">
        <v>0.3563636002660393</v>
      </c>
      <c r="H8" s="451">
        <v>0.24369397540129248</v>
      </c>
      <c r="I8" s="451">
        <v>1.8171829093375936E-3</v>
      </c>
      <c r="J8" s="452">
        <v>0.15901803706681755</v>
      </c>
      <c r="K8" s="452">
        <v>6.3501990331258626E-2</v>
      </c>
    </row>
    <row r="9" spans="2:11" ht="20.100000000000001" customHeight="1" x14ac:dyDescent="0.15">
      <c r="B9" s="323" t="s">
        <v>245</v>
      </c>
      <c r="C9" s="316" t="s">
        <v>400</v>
      </c>
      <c r="D9" s="324">
        <v>0.97190151709951145</v>
      </c>
      <c r="E9" s="324">
        <v>2.8098482900488553E-2</v>
      </c>
      <c r="F9" s="324">
        <v>0.4393546528377989</v>
      </c>
      <c r="G9" s="324">
        <v>0.28442811869778162</v>
      </c>
      <c r="H9" s="324">
        <v>0.20159896283491788</v>
      </c>
      <c r="I9" s="406">
        <v>-2.6123024752382297E-5</v>
      </c>
      <c r="J9" s="325">
        <v>3.7453183520599252E-2</v>
      </c>
      <c r="K9" s="325">
        <v>3.7165082108902334E-2</v>
      </c>
    </row>
    <row r="10" spans="2:11" ht="20.100000000000001" customHeight="1" x14ac:dyDescent="0.15">
      <c r="B10" s="450" t="s">
        <v>246</v>
      </c>
      <c r="C10" s="379" t="s">
        <v>247</v>
      </c>
      <c r="D10" s="451">
        <v>0.74808946514206487</v>
      </c>
      <c r="E10" s="451">
        <v>0.25191053485793513</v>
      </c>
      <c r="F10" s="451">
        <v>0.30055768319120491</v>
      </c>
      <c r="G10" s="451">
        <v>0.2319818260262809</v>
      </c>
      <c r="H10" s="451">
        <v>0.13992415082480653</v>
      </c>
      <c r="I10" s="453">
        <v>0.10880321443819578</v>
      </c>
      <c r="J10" s="452">
        <v>5.3174319940769467E-2</v>
      </c>
      <c r="K10" s="452">
        <v>4.8716050303343437E-2</v>
      </c>
    </row>
    <row r="11" spans="2:11" ht="20.100000000000001" customHeight="1" x14ac:dyDescent="0.15">
      <c r="B11" s="323" t="s">
        <v>248</v>
      </c>
      <c r="C11" s="316" t="s">
        <v>401</v>
      </c>
      <c r="D11" s="324">
        <v>0.9025696223227424</v>
      </c>
      <c r="E11" s="324">
        <v>9.7430377677257596E-2</v>
      </c>
      <c r="F11" s="324">
        <v>0.39774234240062101</v>
      </c>
      <c r="G11" s="324">
        <v>0.26228288643788206</v>
      </c>
      <c r="H11" s="324">
        <v>0.30581880518808424</v>
      </c>
      <c r="I11" s="406">
        <v>1.4844000643279485E-2</v>
      </c>
      <c r="J11" s="325">
        <v>0.14907655982145745</v>
      </c>
      <c r="K11" s="325">
        <v>0.12556198854998868</v>
      </c>
    </row>
    <row r="12" spans="2:11" ht="20.100000000000001" customHeight="1" x14ac:dyDescent="0.15">
      <c r="B12" s="450" t="s">
        <v>249</v>
      </c>
      <c r="C12" s="454" t="s">
        <v>402</v>
      </c>
      <c r="D12" s="451">
        <v>0.90883964387046279</v>
      </c>
      <c r="E12" s="451">
        <v>9.1160356129537212E-2</v>
      </c>
      <c r="F12" s="451">
        <v>0.37611345522737927</v>
      </c>
      <c r="G12" s="451">
        <v>0.28205578996718239</v>
      </c>
      <c r="H12" s="451">
        <v>0.20610642287857478</v>
      </c>
      <c r="I12" s="453">
        <v>1.4053370972258164E-3</v>
      </c>
      <c r="J12" s="452">
        <v>0.10337552742616034</v>
      </c>
      <c r="K12" s="452">
        <v>8.5032817627754331E-2</v>
      </c>
    </row>
    <row r="13" spans="2:11" ht="20.100000000000001" customHeight="1" x14ac:dyDescent="0.15">
      <c r="B13" s="323" t="s">
        <v>250</v>
      </c>
      <c r="C13" s="316" t="s">
        <v>403</v>
      </c>
      <c r="D13" s="324">
        <v>0.98201390951644452</v>
      </c>
      <c r="E13" s="324">
        <v>1.7986090483555484E-2</v>
      </c>
      <c r="F13" s="324">
        <v>0.41056670602125145</v>
      </c>
      <c r="G13" s="324">
        <v>0.24872097599370327</v>
      </c>
      <c r="H13" s="324">
        <v>8.3431719795356157E-2</v>
      </c>
      <c r="I13" s="406">
        <v>1.0328799083734908E-2</v>
      </c>
      <c r="J13" s="325">
        <v>2.9712711530893349E-2</v>
      </c>
      <c r="K13" s="325">
        <v>2.8827233372687919E-2</v>
      </c>
    </row>
    <row r="14" spans="2:11" ht="20.100000000000001" customHeight="1" x14ac:dyDescent="0.15">
      <c r="B14" s="450" t="s">
        <v>251</v>
      </c>
      <c r="C14" s="379" t="s">
        <v>404</v>
      </c>
      <c r="D14" s="451">
        <v>0.98561688995833252</v>
      </c>
      <c r="E14" s="451">
        <v>1.438311004166748E-2</v>
      </c>
      <c r="F14" s="451">
        <v>0.36070780399274049</v>
      </c>
      <c r="G14" s="451">
        <v>0.21279491833030853</v>
      </c>
      <c r="H14" s="451">
        <v>0.17604355716878403</v>
      </c>
      <c r="I14" s="453">
        <v>1.5569322752419849E-2</v>
      </c>
      <c r="J14" s="452">
        <v>3.7658802177858441E-2</v>
      </c>
      <c r="K14" s="452">
        <v>3.7658802177858441E-2</v>
      </c>
    </row>
    <row r="15" spans="2:11" ht="20.100000000000001" customHeight="1" x14ac:dyDescent="0.15">
      <c r="B15" s="323" t="s">
        <v>252</v>
      </c>
      <c r="C15" s="316" t="s">
        <v>405</v>
      </c>
      <c r="D15" s="324">
        <v>0.88721288534251919</v>
      </c>
      <c r="E15" s="324">
        <v>0.11278711465748081</v>
      </c>
      <c r="F15" s="324">
        <v>0.36183956806787504</v>
      </c>
      <c r="G15" s="324">
        <v>0.22956035480138837</v>
      </c>
      <c r="H15" s="324">
        <v>0.19798495950636327</v>
      </c>
      <c r="I15" s="406">
        <v>3.1098644623187613E-3</v>
      </c>
      <c r="J15" s="325">
        <v>5.076166602391053E-2</v>
      </c>
      <c r="K15" s="325">
        <v>4.78210566910914E-2</v>
      </c>
    </row>
    <row r="16" spans="2:11" ht="20.100000000000001" customHeight="1" x14ac:dyDescent="0.15">
      <c r="B16" s="450" t="s">
        <v>253</v>
      </c>
      <c r="C16" s="379" t="s">
        <v>406</v>
      </c>
      <c r="D16" s="451">
        <v>0.63186861186337029</v>
      </c>
      <c r="E16" s="451">
        <v>0.36813138813662971</v>
      </c>
      <c r="F16" s="451">
        <v>0.46932377966860728</v>
      </c>
      <c r="G16" s="451">
        <v>0.32381165632397158</v>
      </c>
      <c r="H16" s="451">
        <v>0.23341436888234918</v>
      </c>
      <c r="I16" s="453">
        <v>3.9837612747383003E-4</v>
      </c>
      <c r="J16" s="452">
        <v>7.0916767961102939E-2</v>
      </c>
      <c r="K16" s="452">
        <v>6.7909922589725544E-2</v>
      </c>
    </row>
    <row r="17" spans="2:11" ht="20.100000000000001" customHeight="1" x14ac:dyDescent="0.15">
      <c r="B17" s="323" t="s">
        <v>254</v>
      </c>
      <c r="C17" s="326" t="s">
        <v>10</v>
      </c>
      <c r="D17" s="324">
        <v>0.66656191074795723</v>
      </c>
      <c r="E17" s="324">
        <v>0.33343808925204277</v>
      </c>
      <c r="F17" s="324">
        <v>0.47416462917685409</v>
      </c>
      <c r="G17" s="324">
        <v>0.33610431947840264</v>
      </c>
      <c r="H17" s="324">
        <v>0.39951100244498777</v>
      </c>
      <c r="I17" s="406">
        <v>7.2246490330807287E-5</v>
      </c>
      <c r="J17" s="325">
        <v>0.26585167074164628</v>
      </c>
      <c r="K17" s="325">
        <v>0.17457212713936429</v>
      </c>
    </row>
    <row r="18" spans="2:11" ht="20.100000000000001" customHeight="1" x14ac:dyDescent="0.15">
      <c r="B18" s="450" t="s">
        <v>255</v>
      </c>
      <c r="C18" s="379" t="s">
        <v>407</v>
      </c>
      <c r="D18" s="451">
        <v>0.89849942902172386</v>
      </c>
      <c r="E18" s="451">
        <v>0.10150057097827614</v>
      </c>
      <c r="F18" s="451">
        <v>0.32817007152171335</v>
      </c>
      <c r="G18" s="451">
        <v>0.26277314576994509</v>
      </c>
      <c r="H18" s="451">
        <v>0.1671474295649425</v>
      </c>
      <c r="I18" s="453">
        <v>-1.4816653101741835E-4</v>
      </c>
      <c r="J18" s="452">
        <v>3.7420476547990675E-2</v>
      </c>
      <c r="K18" s="452">
        <v>3.6985814201604301E-2</v>
      </c>
    </row>
    <row r="19" spans="2:11" ht="20.100000000000001" customHeight="1" x14ac:dyDescent="0.15">
      <c r="B19" s="323" t="s">
        <v>256</v>
      </c>
      <c r="C19" s="316" t="s">
        <v>408</v>
      </c>
      <c r="D19" s="324">
        <v>0.99133824962759987</v>
      </c>
      <c r="E19" s="324">
        <v>8.6617503724001343E-3</v>
      </c>
      <c r="F19" s="324">
        <v>0.20728051391862956</v>
      </c>
      <c r="G19" s="324">
        <v>0.17044967880085654</v>
      </c>
      <c r="H19" s="324">
        <v>0.11134903640256959</v>
      </c>
      <c r="I19" s="324">
        <v>7.2001586973753705E-4</v>
      </c>
      <c r="J19" s="325">
        <v>2.3126338329764455E-2</v>
      </c>
      <c r="K19" s="325">
        <v>1.9271948608137045E-2</v>
      </c>
    </row>
    <row r="20" spans="2:11" ht="20.100000000000001" customHeight="1" x14ac:dyDescent="0.15">
      <c r="B20" s="450" t="s">
        <v>257</v>
      </c>
      <c r="C20" s="379" t="s">
        <v>409</v>
      </c>
      <c r="D20" s="451">
        <v>0.67182052594474007</v>
      </c>
      <c r="E20" s="451">
        <v>0.32817947405525993</v>
      </c>
      <c r="F20" s="451">
        <v>0.46469412497132934</v>
      </c>
      <c r="G20" s="451">
        <v>0.34784888102493527</v>
      </c>
      <c r="H20" s="451">
        <v>0.1808217831514794</v>
      </c>
      <c r="I20" s="451">
        <v>8.7675401825183081E-4</v>
      </c>
      <c r="J20" s="452">
        <v>5.2868704741308691E-2</v>
      </c>
      <c r="K20" s="452">
        <v>4.5021134375307185E-2</v>
      </c>
    </row>
    <row r="21" spans="2:11" ht="20.100000000000001" customHeight="1" x14ac:dyDescent="0.15">
      <c r="B21" s="323" t="s">
        <v>258</v>
      </c>
      <c r="C21" s="326" t="s">
        <v>410</v>
      </c>
      <c r="D21" s="324">
        <v>0.66836704702063321</v>
      </c>
      <c r="E21" s="324">
        <v>0.33163295297936679</v>
      </c>
      <c r="F21" s="324">
        <v>0.49172030917227022</v>
      </c>
      <c r="G21" s="324">
        <v>0.39102694488980355</v>
      </c>
      <c r="H21" s="324">
        <v>0.14289047356959966</v>
      </c>
      <c r="I21" s="324">
        <v>5.6735944384080301E-5</v>
      </c>
      <c r="J21" s="325">
        <v>2.4501064873531313E-2</v>
      </c>
      <c r="K21" s="325">
        <v>2.42916796286104E-2</v>
      </c>
    </row>
    <row r="22" spans="2:11" ht="20.100000000000001" customHeight="1" x14ac:dyDescent="0.15">
      <c r="B22" s="450" t="s">
        <v>259</v>
      </c>
      <c r="C22" s="379" t="s">
        <v>411</v>
      </c>
      <c r="D22" s="451">
        <v>0.96867329533635649</v>
      </c>
      <c r="E22" s="451">
        <v>3.1326704663643512E-2</v>
      </c>
      <c r="F22" s="451">
        <v>0.47085514834205933</v>
      </c>
      <c r="G22" s="451">
        <v>0.36457242582897031</v>
      </c>
      <c r="H22" s="451">
        <v>0.27892670157068061</v>
      </c>
      <c r="I22" s="451">
        <v>2.163312987306659E-5</v>
      </c>
      <c r="J22" s="452">
        <v>7.5698080279232111E-2</v>
      </c>
      <c r="K22" s="452">
        <v>7.3167539267015705E-2</v>
      </c>
    </row>
    <row r="23" spans="2:11" ht="20.100000000000001" customHeight="1" x14ac:dyDescent="0.15">
      <c r="B23" s="323" t="s">
        <v>260</v>
      </c>
      <c r="C23" s="316" t="s">
        <v>412</v>
      </c>
      <c r="D23" s="324">
        <v>0.69283672740264379</v>
      </c>
      <c r="E23" s="324">
        <v>0.30716327259735621</v>
      </c>
      <c r="F23" s="324">
        <v>0.40794664990747531</v>
      </c>
      <c r="G23" s="324">
        <v>0.23487308404036172</v>
      </c>
      <c r="H23" s="324">
        <v>0.12234209699382005</v>
      </c>
      <c r="I23" s="324">
        <v>2.7061820954421036E-4</v>
      </c>
      <c r="J23" s="325">
        <v>1.8731887853077757E-2</v>
      </c>
      <c r="K23" s="325">
        <v>1.8260535595824169E-2</v>
      </c>
    </row>
    <row r="24" spans="2:11" ht="20.100000000000001" customHeight="1" x14ac:dyDescent="0.15">
      <c r="B24" s="450" t="s">
        <v>261</v>
      </c>
      <c r="C24" s="379" t="s">
        <v>413</v>
      </c>
      <c r="D24" s="451">
        <v>0.57407750788058598</v>
      </c>
      <c r="E24" s="451">
        <v>0.42592249211941402</v>
      </c>
      <c r="F24" s="451">
        <v>0.41264859152478556</v>
      </c>
      <c r="G24" s="451">
        <v>0.20619140581741555</v>
      </c>
      <c r="H24" s="451">
        <v>0.11990469892517347</v>
      </c>
      <c r="I24" s="451">
        <v>5.2041963373886612E-4</v>
      </c>
      <c r="J24" s="452">
        <v>1.8398929286729041E-2</v>
      </c>
      <c r="K24" s="452">
        <v>1.8392601194111076E-2</v>
      </c>
    </row>
    <row r="25" spans="2:11" ht="20.100000000000001" customHeight="1" x14ac:dyDescent="0.15">
      <c r="B25" s="323" t="s">
        <v>262</v>
      </c>
      <c r="C25" s="316" t="s">
        <v>414</v>
      </c>
      <c r="D25" s="324">
        <v>0.95226901386180363</v>
      </c>
      <c r="E25" s="324">
        <v>4.7730986138196374E-2</v>
      </c>
      <c r="F25" s="324">
        <v>0.36528777726913314</v>
      </c>
      <c r="G25" s="324">
        <v>0.194098797286612</v>
      </c>
      <c r="H25" s="324">
        <v>0.15083857006117607</v>
      </c>
      <c r="I25" s="324">
        <v>1.099044632004134E-2</v>
      </c>
      <c r="J25" s="325">
        <v>3.8495151691705858E-2</v>
      </c>
      <c r="K25" s="325">
        <v>3.7746056847975364E-2</v>
      </c>
    </row>
    <row r="26" spans="2:11" ht="20.100000000000001" customHeight="1" x14ac:dyDescent="0.15">
      <c r="B26" s="450" t="s">
        <v>263</v>
      </c>
      <c r="C26" s="379" t="s">
        <v>415</v>
      </c>
      <c r="D26" s="451">
        <v>0.93770208454397808</v>
      </c>
      <c r="E26" s="451">
        <v>6.2297915456021924E-2</v>
      </c>
      <c r="F26" s="451">
        <v>0.39086344953136776</v>
      </c>
      <c r="G26" s="451">
        <v>0.16700089601911508</v>
      </c>
      <c r="H26" s="451">
        <v>0.15287792806246533</v>
      </c>
      <c r="I26" s="451">
        <v>1.2599461375883386E-2</v>
      </c>
      <c r="J26" s="452">
        <v>2.8857504515651888E-2</v>
      </c>
      <c r="K26" s="452">
        <v>2.8857504515651888E-2</v>
      </c>
    </row>
    <row r="27" spans="2:11" ht="20.100000000000001" customHeight="1" x14ac:dyDescent="0.15">
      <c r="B27" s="323" t="s">
        <v>264</v>
      </c>
      <c r="C27" s="326" t="s">
        <v>416</v>
      </c>
      <c r="D27" s="324">
        <v>0.98410487622767218</v>
      </c>
      <c r="E27" s="324">
        <v>1.5895123772327824E-2</v>
      </c>
      <c r="F27" s="324">
        <v>0.32830430944546984</v>
      </c>
      <c r="G27" s="324">
        <v>0.20808923842388252</v>
      </c>
      <c r="H27" s="324">
        <v>0.28512960436562074</v>
      </c>
      <c r="I27" s="324">
        <v>2.8935331635880955E-3</v>
      </c>
      <c r="J27" s="325">
        <v>8.0250381189310646E-2</v>
      </c>
      <c r="K27" s="325">
        <v>7.9768878902174781E-2</v>
      </c>
    </row>
    <row r="28" spans="2:11" ht="20.100000000000001" customHeight="1" x14ac:dyDescent="0.15">
      <c r="B28" s="450" t="s">
        <v>265</v>
      </c>
      <c r="C28" s="379" t="s">
        <v>417</v>
      </c>
      <c r="D28" s="451">
        <v>0.49515662566639951</v>
      </c>
      <c r="E28" s="451">
        <v>0.50484337433360049</v>
      </c>
      <c r="F28" s="451">
        <v>0.33806725847796537</v>
      </c>
      <c r="G28" s="451">
        <v>0.21689573211918753</v>
      </c>
      <c r="H28" s="451">
        <v>0.24289981883904371</v>
      </c>
      <c r="I28" s="451">
        <v>7.2654662592563267E-5</v>
      </c>
      <c r="J28" s="452">
        <v>3.3804464868622978E-2</v>
      </c>
      <c r="K28" s="452">
        <v>3.29226829909363E-2</v>
      </c>
    </row>
    <row r="29" spans="2:11" ht="20.100000000000001" customHeight="1" x14ac:dyDescent="0.15">
      <c r="B29" s="323" t="s">
        <v>266</v>
      </c>
      <c r="C29" s="316" t="s">
        <v>267</v>
      </c>
      <c r="D29" s="324">
        <v>0.8310138448226132</v>
      </c>
      <c r="E29" s="324">
        <v>0.1689861551773868</v>
      </c>
      <c r="F29" s="324">
        <v>0.45096248953815721</v>
      </c>
      <c r="G29" s="324">
        <v>0.31773567678612191</v>
      </c>
      <c r="H29" s="324">
        <v>0.29426310583580612</v>
      </c>
      <c r="I29" s="324">
        <v>9.9267494059052733E-3</v>
      </c>
      <c r="J29" s="325">
        <v>0.10047173400289128</v>
      </c>
      <c r="K29" s="325">
        <v>8.0118694362017809E-2</v>
      </c>
    </row>
    <row r="30" spans="2:11" ht="20.100000000000001" customHeight="1" x14ac:dyDescent="0.15">
      <c r="B30" s="450" t="s">
        <v>268</v>
      </c>
      <c r="C30" s="379" t="s">
        <v>418</v>
      </c>
      <c r="D30" s="451">
        <v>0</v>
      </c>
      <c r="E30" s="451">
        <v>1</v>
      </c>
      <c r="F30" s="451">
        <v>0.46839430929823767</v>
      </c>
      <c r="G30" s="451">
        <v>0.3481238926301149</v>
      </c>
      <c r="H30" s="451">
        <v>0.30840884707724242</v>
      </c>
      <c r="I30" s="451">
        <v>0</v>
      </c>
      <c r="J30" s="452">
        <v>9.1238541888723088E-2</v>
      </c>
      <c r="K30" s="452">
        <v>6.9917630901167566E-2</v>
      </c>
    </row>
    <row r="31" spans="2:11" ht="20.100000000000001" customHeight="1" x14ac:dyDescent="0.15">
      <c r="B31" s="323" t="s">
        <v>269</v>
      </c>
      <c r="C31" s="316" t="s">
        <v>419</v>
      </c>
      <c r="D31" s="324">
        <v>5.1688166942232501E-2</v>
      </c>
      <c r="E31" s="324">
        <v>0.94831183305776745</v>
      </c>
      <c r="F31" s="324">
        <v>0.37041732653070175</v>
      </c>
      <c r="G31" s="406">
        <v>0.18933016306135969</v>
      </c>
      <c r="H31" s="324">
        <v>3.4432838636373607E-2</v>
      </c>
      <c r="I31" s="324">
        <v>2.3932772395799745E-2</v>
      </c>
      <c r="J31" s="325">
        <v>4.3540059047777815E-3</v>
      </c>
      <c r="K31" s="325">
        <v>4.3540059047777815E-3</v>
      </c>
    </row>
    <row r="32" spans="2:11" ht="20.100000000000001" customHeight="1" x14ac:dyDescent="0.15">
      <c r="B32" s="450" t="s">
        <v>270</v>
      </c>
      <c r="C32" s="454" t="s">
        <v>271</v>
      </c>
      <c r="D32" s="451">
        <v>1.4512208395312556E-4</v>
      </c>
      <c r="E32" s="451">
        <v>0.99985487791604688</v>
      </c>
      <c r="F32" s="451">
        <v>0.45172059115433894</v>
      </c>
      <c r="G32" s="451">
        <v>0.29167944854467043</v>
      </c>
      <c r="H32" s="451">
        <v>0.1937311655268239</v>
      </c>
      <c r="I32" s="451">
        <v>1.2521500473887996E-2</v>
      </c>
      <c r="J32" s="452">
        <v>3.0676507208979194E-2</v>
      </c>
      <c r="K32" s="452">
        <v>3.0676507208979194E-2</v>
      </c>
    </row>
    <row r="33" spans="2:11" ht="20.100000000000001" customHeight="1" x14ac:dyDescent="0.15">
      <c r="B33" s="323" t="s">
        <v>272</v>
      </c>
      <c r="C33" s="316" t="s">
        <v>273</v>
      </c>
      <c r="D33" s="324">
        <v>8.3126440066443999E-2</v>
      </c>
      <c r="E33" s="324">
        <v>0.91687355993355601</v>
      </c>
      <c r="F33" s="324">
        <v>0.64174636497939508</v>
      </c>
      <c r="G33" s="324">
        <v>0.44934297488531216</v>
      </c>
      <c r="H33" s="324">
        <v>0.41843558043698004</v>
      </c>
      <c r="I33" s="324">
        <v>2.4082163443602431E-4</v>
      </c>
      <c r="J33" s="325">
        <v>8.5529896586579585E-2</v>
      </c>
      <c r="K33" s="325">
        <v>7.9270663245470802E-2</v>
      </c>
    </row>
    <row r="34" spans="2:11" ht="20.100000000000001" customHeight="1" x14ac:dyDescent="0.15">
      <c r="B34" s="450" t="s">
        <v>274</v>
      </c>
      <c r="C34" s="379" t="s">
        <v>420</v>
      </c>
      <c r="D34" s="451">
        <v>3.9486209109461018E-2</v>
      </c>
      <c r="E34" s="451">
        <v>0.96051379089053901</v>
      </c>
      <c r="F34" s="451">
        <v>0.68874600731020508</v>
      </c>
      <c r="G34" s="451">
        <v>0.54505645168439065</v>
      </c>
      <c r="H34" s="451">
        <v>0.50103122940865341</v>
      </c>
      <c r="I34" s="451">
        <v>9.2724084530842715E-2</v>
      </c>
      <c r="J34" s="452">
        <v>0.15058017734781978</v>
      </c>
      <c r="K34" s="452">
        <v>0.12768186129521231</v>
      </c>
    </row>
    <row r="35" spans="2:11" ht="20.100000000000001" customHeight="1" x14ac:dyDescent="0.15">
      <c r="B35" s="323" t="s">
        <v>275</v>
      </c>
      <c r="C35" s="316" t="s">
        <v>421</v>
      </c>
      <c r="D35" s="324">
        <v>0.18294377111945551</v>
      </c>
      <c r="E35" s="324">
        <v>0.81705622888054452</v>
      </c>
      <c r="F35" s="324">
        <v>0.67578443401487787</v>
      </c>
      <c r="G35" s="324">
        <v>0.58001784657097011</v>
      </c>
      <c r="H35" s="324">
        <v>0.36981012278097625</v>
      </c>
      <c r="I35" s="324">
        <v>4.9345577412726646E-2</v>
      </c>
      <c r="J35" s="325">
        <v>5.9095316133128559E-2</v>
      </c>
      <c r="K35" s="325">
        <v>5.5787694446112791E-2</v>
      </c>
    </row>
    <row r="36" spans="2:11" ht="20.100000000000001" customHeight="1" x14ac:dyDescent="0.15">
      <c r="B36" s="450" t="s">
        <v>276</v>
      </c>
      <c r="C36" s="379" t="s">
        <v>277</v>
      </c>
      <c r="D36" s="451">
        <v>7.3469329752236412E-2</v>
      </c>
      <c r="E36" s="451">
        <v>0.92653067024776359</v>
      </c>
      <c r="F36" s="451">
        <v>0.86882734507981785</v>
      </c>
      <c r="G36" s="451">
        <v>0.55364585729401483</v>
      </c>
      <c r="H36" s="451">
        <v>2.8487525110794189E-2</v>
      </c>
      <c r="I36" s="451">
        <v>0.2526006695657782</v>
      </c>
      <c r="J36" s="452">
        <v>8.8113968502246554E-3</v>
      </c>
      <c r="K36" s="452">
        <v>5.9269141709220839E-3</v>
      </c>
    </row>
    <row r="37" spans="2:11" ht="20.100000000000001" customHeight="1" x14ac:dyDescent="0.15">
      <c r="B37" s="323" t="s">
        <v>278</v>
      </c>
      <c r="C37" s="326" t="s">
        <v>422</v>
      </c>
      <c r="D37" s="324">
        <v>0.24285014149526504</v>
      </c>
      <c r="E37" s="324">
        <v>0.75714985850473493</v>
      </c>
      <c r="F37" s="324">
        <v>0.47120800155369974</v>
      </c>
      <c r="G37" s="324">
        <v>0.34647062977806814</v>
      </c>
      <c r="H37" s="324">
        <v>0.27131040449160471</v>
      </c>
      <c r="I37" s="324">
        <v>4.6119383855807432E-2</v>
      </c>
      <c r="J37" s="325">
        <v>6.4562403997245721E-2</v>
      </c>
      <c r="K37" s="325">
        <v>5.9192870636840339E-2</v>
      </c>
    </row>
    <row r="38" spans="2:11" ht="20.100000000000001" customHeight="1" x14ac:dyDescent="0.15">
      <c r="B38" s="450" t="s">
        <v>280</v>
      </c>
      <c r="C38" s="379" t="s">
        <v>423</v>
      </c>
      <c r="D38" s="451">
        <v>0.41059886558501518</v>
      </c>
      <c r="E38" s="451">
        <v>0.58940113441498476</v>
      </c>
      <c r="F38" s="451">
        <v>0.5170533147629699</v>
      </c>
      <c r="G38" s="451">
        <v>0.34948392209826351</v>
      </c>
      <c r="H38" s="451">
        <v>0.15631931646056377</v>
      </c>
      <c r="I38" s="451">
        <v>4.9201900776588543E-2</v>
      </c>
      <c r="J38" s="452">
        <v>3.2615373072035193E-2</v>
      </c>
      <c r="K38" s="452">
        <v>3.0673925990536619E-2</v>
      </c>
    </row>
    <row r="39" spans="2:11" ht="20.100000000000001" customHeight="1" x14ac:dyDescent="0.15">
      <c r="B39" s="323" t="s">
        <v>281</v>
      </c>
      <c r="C39" s="316" t="s">
        <v>424</v>
      </c>
      <c r="D39" s="324">
        <v>0</v>
      </c>
      <c r="E39" s="324">
        <v>1</v>
      </c>
      <c r="F39" s="324">
        <v>0.70904576313804379</v>
      </c>
      <c r="G39" s="324">
        <v>0.39918594417902942</v>
      </c>
      <c r="H39" s="324">
        <v>0.39918594417902942</v>
      </c>
      <c r="I39" s="324">
        <v>5.0817446588618687E-3</v>
      </c>
      <c r="J39" s="325">
        <v>6.1159704012356764E-2</v>
      </c>
      <c r="K39" s="325">
        <v>6.1159704012356764E-2</v>
      </c>
    </row>
    <row r="40" spans="2:11" ht="20.100000000000001" customHeight="1" x14ac:dyDescent="0.15">
      <c r="B40" s="450" t="s">
        <v>282</v>
      </c>
      <c r="C40" s="379" t="s">
        <v>425</v>
      </c>
      <c r="D40" s="451">
        <v>8.7217331524417324E-2</v>
      </c>
      <c r="E40" s="451">
        <v>0.91278266847558265</v>
      </c>
      <c r="F40" s="451">
        <v>0.78465578979454231</v>
      </c>
      <c r="G40" s="451">
        <v>0.57381607022448555</v>
      </c>
      <c r="H40" s="451">
        <v>0.70187538294328278</v>
      </c>
      <c r="I40" s="451">
        <v>2.2369064461012611E-2</v>
      </c>
      <c r="J40" s="452">
        <v>0.11003211335429065</v>
      </c>
      <c r="K40" s="452">
        <v>0.10980735066366573</v>
      </c>
    </row>
    <row r="41" spans="2:11" ht="20.100000000000001" customHeight="1" x14ac:dyDescent="0.15">
      <c r="B41" s="323" t="s">
        <v>284</v>
      </c>
      <c r="C41" s="326" t="s">
        <v>426</v>
      </c>
      <c r="D41" s="324">
        <v>6.9014210447471743E-3</v>
      </c>
      <c r="E41" s="324">
        <v>0.99309857895525278</v>
      </c>
      <c r="F41" s="324">
        <v>0.62203488372093019</v>
      </c>
      <c r="G41" s="324">
        <v>0.5351744186046512</v>
      </c>
      <c r="H41" s="324">
        <v>0.50020116279069771</v>
      </c>
      <c r="I41" s="324">
        <v>6.2397701826897412E-2</v>
      </c>
      <c r="J41" s="325">
        <v>0.12875348837209302</v>
      </c>
      <c r="K41" s="325">
        <v>0.12498488372093024</v>
      </c>
    </row>
    <row r="42" spans="2:11" ht="20.100000000000001" customHeight="1" x14ac:dyDescent="0.15">
      <c r="B42" s="450" t="s">
        <v>286</v>
      </c>
      <c r="C42" s="454" t="s">
        <v>427</v>
      </c>
      <c r="D42" s="451">
        <v>1.2163664198980768E-3</v>
      </c>
      <c r="E42" s="451">
        <v>0.99878363358010191</v>
      </c>
      <c r="F42" s="451">
        <v>0.57803915917646842</v>
      </c>
      <c r="G42" s="451">
        <v>0.4832934056235027</v>
      </c>
      <c r="H42" s="451">
        <v>0.54538249545184359</v>
      </c>
      <c r="I42" s="451">
        <v>1.5390135129508977E-2</v>
      </c>
      <c r="J42" s="452">
        <v>0.13968694273826035</v>
      </c>
      <c r="K42" s="452">
        <v>0.13552605508222706</v>
      </c>
    </row>
    <row r="43" spans="2:11" ht="20.100000000000001" customHeight="1" x14ac:dyDescent="0.15">
      <c r="B43" s="323" t="s">
        <v>287</v>
      </c>
      <c r="C43" s="326" t="s">
        <v>428</v>
      </c>
      <c r="D43" s="324">
        <v>0.33481827066897779</v>
      </c>
      <c r="E43" s="324">
        <v>0.66518172933102226</v>
      </c>
      <c r="F43" s="324">
        <v>0.61413920759349294</v>
      </c>
      <c r="G43" s="324">
        <v>0.39747914592536032</v>
      </c>
      <c r="H43" s="324">
        <v>0.24318315822032341</v>
      </c>
      <c r="I43" s="324">
        <v>9.9026672424616709E-3</v>
      </c>
      <c r="J43" s="325">
        <v>0.10686565432981819</v>
      </c>
      <c r="K43" s="325">
        <v>8.6982997767188305E-2</v>
      </c>
    </row>
    <row r="44" spans="2:11" ht="20.100000000000001" customHeight="1" x14ac:dyDescent="0.15">
      <c r="B44" s="450" t="s">
        <v>288</v>
      </c>
      <c r="C44" s="454" t="s">
        <v>429</v>
      </c>
      <c r="D44" s="571">
        <v>0</v>
      </c>
      <c r="E44" s="571">
        <v>1</v>
      </c>
      <c r="F44" s="451">
        <v>0.47590918281868339</v>
      </c>
      <c r="G44" s="451">
        <v>0.31878448250960456</v>
      </c>
      <c r="H44" s="451">
        <v>0.26761316040324679</v>
      </c>
      <c r="I44" s="451">
        <v>9.9585868423222382E-3</v>
      </c>
      <c r="J44" s="452">
        <v>0.11064733238972818</v>
      </c>
      <c r="K44" s="452">
        <v>0.10297813339495653</v>
      </c>
    </row>
    <row r="45" spans="2:11" ht="20.100000000000001" customHeight="1" x14ac:dyDescent="0.15">
      <c r="B45" s="323" t="s">
        <v>289</v>
      </c>
      <c r="C45" s="326" t="s">
        <v>430</v>
      </c>
      <c r="D45" s="324">
        <v>0</v>
      </c>
      <c r="E45" s="324">
        <v>1</v>
      </c>
      <c r="F45" s="324">
        <v>0.48351810363518105</v>
      </c>
      <c r="G45" s="324">
        <v>0.36273469682734699</v>
      </c>
      <c r="H45" s="324">
        <v>0.31366914793669148</v>
      </c>
      <c r="I45" s="324">
        <v>9.6909482902888477E-2</v>
      </c>
      <c r="J45" s="407">
        <v>0.14938498229384983</v>
      </c>
      <c r="K45" s="407">
        <v>0.12824745248247452</v>
      </c>
    </row>
    <row r="46" spans="2:11" ht="20.100000000000001" customHeight="1" x14ac:dyDescent="0.15">
      <c r="B46" s="450" t="s">
        <v>290</v>
      </c>
      <c r="C46" s="454" t="s">
        <v>490</v>
      </c>
      <c r="D46" s="571">
        <v>0</v>
      </c>
      <c r="E46" s="571">
        <v>1</v>
      </c>
      <c r="F46" s="451">
        <v>0.67116809360121277</v>
      </c>
      <c r="G46" s="451">
        <v>0.44434955270405874</v>
      </c>
      <c r="H46" s="451">
        <v>0.28078228750773959</v>
      </c>
      <c r="I46" s="451">
        <v>4.0143741943699983E-2</v>
      </c>
      <c r="J46" s="452">
        <v>0.24530819651130517</v>
      </c>
      <c r="K46" s="452">
        <v>0.15717274804107864</v>
      </c>
    </row>
    <row r="47" spans="2:11" ht="20.100000000000001" customHeight="1" x14ac:dyDescent="0.15">
      <c r="B47" s="323" t="s">
        <v>296</v>
      </c>
      <c r="C47" s="326" t="s">
        <v>431</v>
      </c>
      <c r="D47" s="324">
        <v>0</v>
      </c>
      <c r="E47" s="324">
        <v>1</v>
      </c>
      <c r="F47" s="324">
        <v>0</v>
      </c>
      <c r="G47" s="324">
        <v>0</v>
      </c>
      <c r="H47" s="324">
        <v>0</v>
      </c>
      <c r="I47" s="324">
        <v>0</v>
      </c>
      <c r="J47" s="325">
        <v>0</v>
      </c>
      <c r="K47" s="325">
        <v>0</v>
      </c>
    </row>
    <row r="48" spans="2:11" ht="20.100000000000001" customHeight="1" x14ac:dyDescent="0.15">
      <c r="B48" s="455" t="s">
        <v>297</v>
      </c>
      <c r="C48" s="456" t="s">
        <v>432</v>
      </c>
      <c r="D48" s="457">
        <v>0.17996407290571328</v>
      </c>
      <c r="E48" s="457">
        <v>0.82003592709428674</v>
      </c>
      <c r="F48" s="457">
        <v>0.40825957129145785</v>
      </c>
      <c r="G48" s="457">
        <v>0.35029860296470089</v>
      </c>
      <c r="H48" s="457">
        <v>1.5463367814866161E-2</v>
      </c>
      <c r="I48" s="457">
        <v>4.2858087484377207E-5</v>
      </c>
      <c r="J48" s="458">
        <v>4.2924176175749172E-3</v>
      </c>
      <c r="K48" s="458">
        <v>4.2924176175749172E-3</v>
      </c>
    </row>
    <row r="49" spans="2:11" ht="20.100000000000001" customHeight="1" x14ac:dyDescent="0.15">
      <c r="B49" s="849" t="s">
        <v>127</v>
      </c>
      <c r="C49" s="850"/>
      <c r="D49" s="11">
        <v>0.31690496013925773</v>
      </c>
      <c r="E49" s="178">
        <v>0.68309503986074227</v>
      </c>
      <c r="F49" s="11">
        <v>0.55700678476991883</v>
      </c>
      <c r="G49" s="11">
        <v>0.39497943242232553</v>
      </c>
      <c r="H49" s="178">
        <v>0.28204055628528563</v>
      </c>
      <c r="I49" s="11">
        <v>1</v>
      </c>
      <c r="J49" s="179">
        <v>8.2873259397179058E-2</v>
      </c>
      <c r="K49" s="179">
        <v>6.7087625104484086E-2</v>
      </c>
    </row>
    <row r="50" spans="2:11" x14ac:dyDescent="0.15">
      <c r="D50" s="8"/>
      <c r="F50" s="233"/>
      <c r="G50" s="233"/>
      <c r="H50" s="233"/>
      <c r="I50" s="233"/>
      <c r="J50" s="233"/>
      <c r="K50" s="233"/>
    </row>
  </sheetData>
  <sheetProtection sheet="1" objects="1" scenarios="1"/>
  <mergeCells count="10">
    <mergeCell ref="B49:C49"/>
    <mergeCell ref="B4:C6"/>
    <mergeCell ref="D4:D6"/>
    <mergeCell ref="J4:J6"/>
    <mergeCell ref="G4:G6"/>
    <mergeCell ref="K4:K6"/>
    <mergeCell ref="I4:I6"/>
    <mergeCell ref="E4:E6"/>
    <mergeCell ref="F4:F6"/>
    <mergeCell ref="H4:H6"/>
  </mergeCells>
  <phoneticPr fontId="2"/>
  <pageMargins left="0.59055118110236227" right="0" top="0.39370078740157483" bottom="0.19685039370078741" header="0.51181102362204722" footer="0.51181102362204722"/>
  <pageSetup paperSize="9" scale="90" orientation="portrait" r:id="rId1"/>
  <headerFooter alignWithMargins="0"/>
  <ignoredErrors>
    <ignoredError sqref="B7:B42 B43:B48"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CFF"/>
  </sheetPr>
  <dimension ref="B1:BH58"/>
  <sheetViews>
    <sheetView workbookViewId="0"/>
  </sheetViews>
  <sheetFormatPr defaultColWidth="8" defaultRowHeight="12" x14ac:dyDescent="0.15"/>
  <cols>
    <col min="1" max="1" width="2.625" style="182" customWidth="1"/>
    <col min="2" max="2" width="3.625" style="187" customWidth="1"/>
    <col min="3" max="3" width="25.125" style="181" bestFit="1" customWidth="1"/>
    <col min="4" max="46" width="9.875" style="182" customWidth="1"/>
    <col min="47" max="47" width="8.875" style="182" bestFit="1" customWidth="1"/>
    <col min="48" max="16384" width="8" style="182"/>
  </cols>
  <sheetData>
    <row r="1" spans="2:46" ht="15" customHeight="1" x14ac:dyDescent="0.15">
      <c r="B1" s="180"/>
    </row>
    <row r="2" spans="2:46" ht="15" customHeight="1" x14ac:dyDescent="0.15">
      <c r="B2" s="183" t="s">
        <v>133</v>
      </c>
    </row>
    <row r="3" spans="2:46" ht="15" customHeight="1" x14ac:dyDescent="0.15">
      <c r="B3" s="184"/>
      <c r="C3" s="185"/>
    </row>
    <row r="4" spans="2:46" s="187" customFormat="1" ht="15" customHeight="1" x14ac:dyDescent="0.15">
      <c r="B4" s="856" t="s">
        <v>347</v>
      </c>
      <c r="C4" s="857"/>
      <c r="D4" s="186" t="s">
        <v>243</v>
      </c>
      <c r="E4" s="186" t="s">
        <v>244</v>
      </c>
      <c r="F4" s="186" t="s">
        <v>245</v>
      </c>
      <c r="G4" s="186" t="s">
        <v>246</v>
      </c>
      <c r="H4" s="186" t="s">
        <v>248</v>
      </c>
      <c r="I4" s="186" t="s">
        <v>249</v>
      </c>
      <c r="J4" s="186" t="s">
        <v>250</v>
      </c>
      <c r="K4" s="186" t="s">
        <v>251</v>
      </c>
      <c r="L4" s="186" t="s">
        <v>252</v>
      </c>
      <c r="M4" s="186" t="s">
        <v>253</v>
      </c>
      <c r="N4" s="186" t="s">
        <v>254</v>
      </c>
      <c r="O4" s="186" t="s">
        <v>255</v>
      </c>
      <c r="P4" s="186" t="s">
        <v>256</v>
      </c>
      <c r="Q4" s="186" t="s">
        <v>257</v>
      </c>
      <c r="R4" s="186" t="s">
        <v>258</v>
      </c>
      <c r="S4" s="186" t="s">
        <v>259</v>
      </c>
      <c r="T4" s="186" t="s">
        <v>260</v>
      </c>
      <c r="U4" s="186" t="s">
        <v>261</v>
      </c>
      <c r="V4" s="186" t="s">
        <v>262</v>
      </c>
      <c r="W4" s="186" t="s">
        <v>263</v>
      </c>
      <c r="X4" s="186" t="s">
        <v>264</v>
      </c>
      <c r="Y4" s="186" t="s">
        <v>265</v>
      </c>
      <c r="Z4" s="186" t="s">
        <v>266</v>
      </c>
      <c r="AA4" s="186" t="s">
        <v>268</v>
      </c>
      <c r="AB4" s="186" t="s">
        <v>269</v>
      </c>
      <c r="AC4" s="186" t="s">
        <v>270</v>
      </c>
      <c r="AD4" s="186" t="s">
        <v>272</v>
      </c>
      <c r="AE4" s="186" t="s">
        <v>274</v>
      </c>
      <c r="AF4" s="186" t="s">
        <v>275</v>
      </c>
      <c r="AG4" s="186" t="s">
        <v>276</v>
      </c>
      <c r="AH4" s="186" t="s">
        <v>278</v>
      </c>
      <c r="AI4" s="186" t="s">
        <v>280</v>
      </c>
      <c r="AJ4" s="186" t="s">
        <v>281</v>
      </c>
      <c r="AK4" s="186" t="s">
        <v>282</v>
      </c>
      <c r="AL4" s="186" t="s">
        <v>284</v>
      </c>
      <c r="AM4" s="186" t="s">
        <v>286</v>
      </c>
      <c r="AN4" s="186" t="s">
        <v>287</v>
      </c>
      <c r="AO4" s="186" t="s">
        <v>288</v>
      </c>
      <c r="AP4" s="186" t="s">
        <v>289</v>
      </c>
      <c r="AQ4" s="186" t="s">
        <v>290</v>
      </c>
      <c r="AR4" s="186" t="s">
        <v>296</v>
      </c>
      <c r="AS4" s="186" t="s">
        <v>297</v>
      </c>
      <c r="AT4" s="186" t="s">
        <v>292</v>
      </c>
    </row>
    <row r="5" spans="2:46" ht="37.5" customHeight="1" x14ac:dyDescent="0.15">
      <c r="B5" s="858"/>
      <c r="C5" s="859"/>
      <c r="D5" s="327" t="s">
        <v>5</v>
      </c>
      <c r="E5" s="327" t="s">
        <v>7</v>
      </c>
      <c r="F5" s="327" t="s">
        <v>400</v>
      </c>
      <c r="G5" s="327" t="s">
        <v>247</v>
      </c>
      <c r="H5" s="327" t="s">
        <v>401</v>
      </c>
      <c r="I5" s="327" t="s">
        <v>402</v>
      </c>
      <c r="J5" s="327" t="s">
        <v>403</v>
      </c>
      <c r="K5" s="327" t="s">
        <v>404</v>
      </c>
      <c r="L5" s="327" t="s">
        <v>405</v>
      </c>
      <c r="M5" s="327" t="s">
        <v>406</v>
      </c>
      <c r="N5" s="327" t="s">
        <v>10</v>
      </c>
      <c r="O5" s="327" t="s">
        <v>407</v>
      </c>
      <c r="P5" s="327" t="s">
        <v>408</v>
      </c>
      <c r="Q5" s="327" t="s">
        <v>409</v>
      </c>
      <c r="R5" s="327" t="s">
        <v>410</v>
      </c>
      <c r="S5" s="327" t="s">
        <v>411</v>
      </c>
      <c r="T5" s="327" t="s">
        <v>412</v>
      </c>
      <c r="U5" s="327" t="s">
        <v>413</v>
      </c>
      <c r="V5" s="327" t="s">
        <v>414</v>
      </c>
      <c r="W5" s="327" t="s">
        <v>415</v>
      </c>
      <c r="X5" s="327" t="s">
        <v>416</v>
      </c>
      <c r="Y5" s="327" t="s">
        <v>417</v>
      </c>
      <c r="Z5" s="327" t="s">
        <v>267</v>
      </c>
      <c r="AA5" s="327" t="s">
        <v>418</v>
      </c>
      <c r="AB5" s="327" t="s">
        <v>419</v>
      </c>
      <c r="AC5" s="327" t="s">
        <v>271</v>
      </c>
      <c r="AD5" s="327" t="s">
        <v>273</v>
      </c>
      <c r="AE5" s="327" t="s">
        <v>420</v>
      </c>
      <c r="AF5" s="327" t="s">
        <v>421</v>
      </c>
      <c r="AG5" s="327" t="s">
        <v>277</v>
      </c>
      <c r="AH5" s="327" t="s">
        <v>422</v>
      </c>
      <c r="AI5" s="327" t="s">
        <v>423</v>
      </c>
      <c r="AJ5" s="327" t="s">
        <v>424</v>
      </c>
      <c r="AK5" s="327" t="s">
        <v>425</v>
      </c>
      <c r="AL5" s="327" t="s">
        <v>426</v>
      </c>
      <c r="AM5" s="327" t="s">
        <v>427</v>
      </c>
      <c r="AN5" s="327" t="s">
        <v>428</v>
      </c>
      <c r="AO5" s="327" t="s">
        <v>3</v>
      </c>
      <c r="AP5" s="327" t="s">
        <v>4</v>
      </c>
      <c r="AQ5" s="327" t="s">
        <v>492</v>
      </c>
      <c r="AR5" s="327" t="s">
        <v>431</v>
      </c>
      <c r="AS5" s="327" t="s">
        <v>432</v>
      </c>
      <c r="AT5" s="327" t="s">
        <v>19</v>
      </c>
    </row>
    <row r="6" spans="2:46" ht="15" customHeight="1" x14ac:dyDescent="0.15">
      <c r="B6" s="328" t="s">
        <v>243</v>
      </c>
      <c r="C6" s="296" t="s">
        <v>399</v>
      </c>
      <c r="D6" s="329">
        <v>0.1249054462934947</v>
      </c>
      <c r="E6" s="329">
        <v>1.4890258792697817E-4</v>
      </c>
      <c r="F6" s="329">
        <v>0</v>
      </c>
      <c r="G6" s="329">
        <v>0.18499688400509212</v>
      </c>
      <c r="H6" s="329">
        <v>8.3772681696154226E-3</v>
      </c>
      <c r="I6" s="329">
        <v>7.4132676980778245E-2</v>
      </c>
      <c r="J6" s="329">
        <v>3.9354584809130262E-4</v>
      </c>
      <c r="K6" s="329">
        <v>0</v>
      </c>
      <c r="L6" s="329">
        <v>2.4103355187042036E-4</v>
      </c>
      <c r="M6" s="329">
        <v>0</v>
      </c>
      <c r="N6" s="329">
        <v>0</v>
      </c>
      <c r="O6" s="329">
        <v>0</v>
      </c>
      <c r="P6" s="329">
        <v>0</v>
      </c>
      <c r="Q6" s="329">
        <v>0</v>
      </c>
      <c r="R6" s="329">
        <v>0</v>
      </c>
      <c r="S6" s="329">
        <v>0</v>
      </c>
      <c r="T6" s="329">
        <v>0</v>
      </c>
      <c r="U6" s="329">
        <v>0</v>
      </c>
      <c r="V6" s="329">
        <v>0</v>
      </c>
      <c r="W6" s="329">
        <v>0</v>
      </c>
      <c r="X6" s="329">
        <v>0</v>
      </c>
      <c r="Y6" s="329">
        <v>0</v>
      </c>
      <c r="Z6" s="329">
        <v>3.0054021151943999E-3</v>
      </c>
      <c r="AA6" s="329">
        <v>1.3122442346872804E-3</v>
      </c>
      <c r="AB6" s="329">
        <v>0</v>
      </c>
      <c r="AC6" s="329">
        <v>0</v>
      </c>
      <c r="AD6" s="329">
        <v>0</v>
      </c>
      <c r="AE6" s="329">
        <v>1.1819248236715904E-4</v>
      </c>
      <c r="AF6" s="329">
        <v>0</v>
      </c>
      <c r="AG6" s="329">
        <v>3.0669672294551532E-6</v>
      </c>
      <c r="AH6" s="329">
        <v>1.2579671251257966E-4</v>
      </c>
      <c r="AI6" s="329">
        <v>0</v>
      </c>
      <c r="AJ6" s="329">
        <v>2.9185674772800748E-5</v>
      </c>
      <c r="AK6" s="329">
        <v>2.330758312370877E-3</v>
      </c>
      <c r="AL6" s="329">
        <v>2.569767441860465E-3</v>
      </c>
      <c r="AM6" s="329">
        <v>1.8552875695732839E-3</v>
      </c>
      <c r="AN6" s="329">
        <v>2.4164628782972637E-5</v>
      </c>
      <c r="AO6" s="329">
        <v>1.3922990265461163E-2</v>
      </c>
      <c r="AP6" s="329">
        <v>2.3340319433403194E-2</v>
      </c>
      <c r="AQ6" s="329">
        <v>5.6258940581164468E-3</v>
      </c>
      <c r="AR6" s="329">
        <v>0</v>
      </c>
      <c r="AS6" s="329">
        <v>0</v>
      </c>
      <c r="AT6" s="329">
        <v>1.3156640371813451E-2</v>
      </c>
    </row>
    <row r="7" spans="2:46" ht="15" customHeight="1" x14ac:dyDescent="0.15">
      <c r="B7" s="459" t="s">
        <v>244</v>
      </c>
      <c r="C7" s="460" t="s">
        <v>7</v>
      </c>
      <c r="D7" s="461">
        <v>0</v>
      </c>
      <c r="E7" s="461">
        <v>2.9869859138151822E-2</v>
      </c>
      <c r="F7" s="461">
        <v>0</v>
      </c>
      <c r="G7" s="461">
        <v>0.1263203029705818</v>
      </c>
      <c r="H7" s="461">
        <v>0</v>
      </c>
      <c r="I7" s="461">
        <v>0</v>
      </c>
      <c r="J7" s="461">
        <v>0</v>
      </c>
      <c r="K7" s="461">
        <v>0</v>
      </c>
      <c r="L7" s="461">
        <v>0</v>
      </c>
      <c r="M7" s="461">
        <v>0</v>
      </c>
      <c r="N7" s="461">
        <v>0</v>
      </c>
      <c r="O7" s="461">
        <v>0</v>
      </c>
      <c r="P7" s="461">
        <v>0</v>
      </c>
      <c r="Q7" s="461">
        <v>0</v>
      </c>
      <c r="R7" s="461">
        <v>0</v>
      </c>
      <c r="S7" s="461">
        <v>0</v>
      </c>
      <c r="T7" s="461">
        <v>0</v>
      </c>
      <c r="U7" s="461">
        <v>0</v>
      </c>
      <c r="V7" s="461">
        <v>0</v>
      </c>
      <c r="W7" s="461">
        <v>0</v>
      </c>
      <c r="X7" s="461">
        <v>0</v>
      </c>
      <c r="Y7" s="461">
        <v>0</v>
      </c>
      <c r="Z7" s="461">
        <v>1.4075933957239596E-3</v>
      </c>
      <c r="AA7" s="461">
        <v>0</v>
      </c>
      <c r="AB7" s="461">
        <v>0</v>
      </c>
      <c r="AC7" s="461">
        <v>0</v>
      </c>
      <c r="AD7" s="461">
        <v>0</v>
      </c>
      <c r="AE7" s="461">
        <v>0</v>
      </c>
      <c r="AF7" s="461">
        <v>0</v>
      </c>
      <c r="AG7" s="461">
        <v>0</v>
      </c>
      <c r="AH7" s="461">
        <v>1.3241759211850491E-5</v>
      </c>
      <c r="AI7" s="461">
        <v>0</v>
      </c>
      <c r="AJ7" s="461">
        <v>4.4901038112001149E-6</v>
      </c>
      <c r="AK7" s="461">
        <v>7.6973524186620769E-5</v>
      </c>
      <c r="AL7" s="461">
        <v>5.8372093023255811E-4</v>
      </c>
      <c r="AM7" s="461">
        <v>0</v>
      </c>
      <c r="AN7" s="461">
        <v>0</v>
      </c>
      <c r="AO7" s="461">
        <v>3.8707068372858837E-3</v>
      </c>
      <c r="AP7" s="461">
        <v>4.8507624485076241E-3</v>
      </c>
      <c r="AQ7" s="461">
        <v>4.3768815252898352E-4</v>
      </c>
      <c r="AR7" s="461">
        <v>0</v>
      </c>
      <c r="AS7" s="461">
        <v>0</v>
      </c>
      <c r="AT7" s="461">
        <v>6.5109368604112337E-3</v>
      </c>
    </row>
    <row r="8" spans="2:46" ht="15" customHeight="1" x14ac:dyDescent="0.15">
      <c r="B8" s="330" t="s">
        <v>245</v>
      </c>
      <c r="C8" s="303" t="s">
        <v>400</v>
      </c>
      <c r="D8" s="331">
        <v>3.3371896413633531E-5</v>
      </c>
      <c r="E8" s="331">
        <v>0</v>
      </c>
      <c r="F8" s="331">
        <v>2.1607605877268799E-4</v>
      </c>
      <c r="G8" s="331">
        <v>3.089362472768335E-4</v>
      </c>
      <c r="H8" s="331">
        <v>1.6172332373774945E-4</v>
      </c>
      <c r="I8" s="331">
        <v>5.860290670417253E-5</v>
      </c>
      <c r="J8" s="331">
        <v>5.0078709169618263E-2</v>
      </c>
      <c r="K8" s="331">
        <v>0.15834845735027223</v>
      </c>
      <c r="L8" s="331">
        <v>4.8206710374084072E-5</v>
      </c>
      <c r="M8" s="331">
        <v>6.2344059881005692E-2</v>
      </c>
      <c r="N8" s="331">
        <v>5.427872860635697E-2</v>
      </c>
      <c r="O8" s="331">
        <v>7.1126565772315956E-4</v>
      </c>
      <c r="P8" s="331">
        <v>4.5396145610278375E-2</v>
      </c>
      <c r="Q8" s="331">
        <v>2.457485500835545E-4</v>
      </c>
      <c r="R8" s="331">
        <v>2.3929742276675679E-5</v>
      </c>
      <c r="S8" s="331">
        <v>0</v>
      </c>
      <c r="T8" s="331">
        <v>0</v>
      </c>
      <c r="U8" s="331">
        <v>1.012494818874169E-4</v>
      </c>
      <c r="V8" s="331">
        <v>4.1616380207249571E-5</v>
      </c>
      <c r="W8" s="331">
        <v>0</v>
      </c>
      <c r="X8" s="331">
        <v>8.0250381189310652E-5</v>
      </c>
      <c r="Y8" s="331">
        <v>0</v>
      </c>
      <c r="Z8" s="331">
        <v>6.4673210073803544E-4</v>
      </c>
      <c r="AA8" s="331">
        <v>8.0936288882443187E-3</v>
      </c>
      <c r="AB8" s="331">
        <v>0.32342696456694642</v>
      </c>
      <c r="AC8" s="331">
        <v>0</v>
      </c>
      <c r="AD8" s="331">
        <v>0</v>
      </c>
      <c r="AE8" s="331">
        <v>2.9548120591789758E-6</v>
      </c>
      <c r="AF8" s="331">
        <v>0</v>
      </c>
      <c r="AG8" s="331">
        <v>0</v>
      </c>
      <c r="AH8" s="331">
        <v>2.2069598686417485E-6</v>
      </c>
      <c r="AI8" s="331">
        <v>0</v>
      </c>
      <c r="AJ8" s="331">
        <v>8.9802076224002298E-6</v>
      </c>
      <c r="AK8" s="331">
        <v>1.8473645804788983E-5</v>
      </c>
      <c r="AL8" s="331">
        <v>1.0465116279069768E-5</v>
      </c>
      <c r="AM8" s="331">
        <v>9.0062503377343883E-5</v>
      </c>
      <c r="AN8" s="331">
        <v>1.9331703026378108E-5</v>
      </c>
      <c r="AO8" s="331">
        <v>4.332880788006586E-5</v>
      </c>
      <c r="AP8" s="331">
        <v>-1.1563200115632001E-5</v>
      </c>
      <c r="AQ8" s="331">
        <v>6.4051924760339052E-5</v>
      </c>
      <c r="AR8" s="331">
        <v>0</v>
      </c>
      <c r="AS8" s="331">
        <v>2.1328783192918843E-4</v>
      </c>
      <c r="AT8" s="331">
        <v>1.9115734209205999E-2</v>
      </c>
    </row>
    <row r="9" spans="2:46" ht="15" customHeight="1" x14ac:dyDescent="0.15">
      <c r="B9" s="459" t="s">
        <v>246</v>
      </c>
      <c r="C9" s="460" t="s">
        <v>247</v>
      </c>
      <c r="D9" s="461">
        <v>0.10884800213580137</v>
      </c>
      <c r="E9" s="461">
        <v>9.0602261333968648E-2</v>
      </c>
      <c r="F9" s="461">
        <v>0</v>
      </c>
      <c r="G9" s="461">
        <v>0.14839859167683139</v>
      </c>
      <c r="H9" s="461">
        <v>4.8516997121324836E-4</v>
      </c>
      <c r="I9" s="461">
        <v>1.1134552273792779E-3</v>
      </c>
      <c r="J9" s="461">
        <v>4.230617866981503E-3</v>
      </c>
      <c r="K9" s="461">
        <v>0</v>
      </c>
      <c r="L9" s="461">
        <v>0</v>
      </c>
      <c r="M9" s="461">
        <v>2.8788945045102679E-4</v>
      </c>
      <c r="N9" s="461">
        <v>8.1499592502037486E-4</v>
      </c>
      <c r="O9" s="461">
        <v>0</v>
      </c>
      <c r="P9" s="461">
        <v>0</v>
      </c>
      <c r="Q9" s="461">
        <v>0</v>
      </c>
      <c r="R9" s="461">
        <v>0</v>
      </c>
      <c r="S9" s="461">
        <v>0</v>
      </c>
      <c r="T9" s="461">
        <v>0</v>
      </c>
      <c r="U9" s="461">
        <v>0</v>
      </c>
      <c r="V9" s="461">
        <v>0</v>
      </c>
      <c r="W9" s="461">
        <v>0</v>
      </c>
      <c r="X9" s="461">
        <v>0</v>
      </c>
      <c r="Y9" s="461">
        <v>0</v>
      </c>
      <c r="Z9" s="461">
        <v>1.7880240432169216E-3</v>
      </c>
      <c r="AA9" s="461">
        <v>4.7177888597279057E-5</v>
      </c>
      <c r="AB9" s="461">
        <v>0</v>
      </c>
      <c r="AC9" s="461">
        <v>0</v>
      </c>
      <c r="AD9" s="461">
        <v>0</v>
      </c>
      <c r="AE9" s="461">
        <v>1.4035357281100137E-4</v>
      </c>
      <c r="AF9" s="461">
        <v>0</v>
      </c>
      <c r="AG9" s="461">
        <v>0</v>
      </c>
      <c r="AH9" s="461">
        <v>5.5615388689772061E-4</v>
      </c>
      <c r="AI9" s="461">
        <v>0</v>
      </c>
      <c r="AJ9" s="461">
        <v>2.9410179963360755E-4</v>
      </c>
      <c r="AK9" s="461">
        <v>6.8721962393815022E-3</v>
      </c>
      <c r="AL9" s="461">
        <v>9.3534883720930231E-3</v>
      </c>
      <c r="AM9" s="461">
        <v>1.2428625466073455E-3</v>
      </c>
      <c r="AN9" s="461">
        <v>2.4164628782972636E-6</v>
      </c>
      <c r="AO9" s="461">
        <v>7.2258008607989838E-2</v>
      </c>
      <c r="AP9" s="461">
        <v>0.18049866300498663</v>
      </c>
      <c r="AQ9" s="461">
        <v>7.3766466682323806E-3</v>
      </c>
      <c r="AR9" s="461">
        <v>0</v>
      </c>
      <c r="AS9" s="461">
        <v>3.0660125839820839E-3</v>
      </c>
      <c r="AT9" s="461">
        <v>2.01050467346667E-2</v>
      </c>
    </row>
    <row r="10" spans="2:46" ht="15" customHeight="1" x14ac:dyDescent="0.15">
      <c r="B10" s="330" t="s">
        <v>248</v>
      </c>
      <c r="C10" s="303" t="s">
        <v>401</v>
      </c>
      <c r="D10" s="331">
        <v>3.9879416214292068E-3</v>
      </c>
      <c r="E10" s="331">
        <v>2.1432045822289726E-2</v>
      </c>
      <c r="F10" s="331">
        <v>3.6012676462114663E-3</v>
      </c>
      <c r="G10" s="331">
        <v>1.0253487517377664E-3</v>
      </c>
      <c r="H10" s="331">
        <v>0.25270886567260731</v>
      </c>
      <c r="I10" s="331">
        <v>3.9849976558837315E-3</v>
      </c>
      <c r="J10" s="331">
        <v>1.6725698543880363E-3</v>
      </c>
      <c r="K10" s="331">
        <v>0</v>
      </c>
      <c r="L10" s="331">
        <v>1.6390281527188584E-3</v>
      </c>
      <c r="M10" s="331">
        <v>1.4074595355383533E-3</v>
      </c>
      <c r="N10" s="331">
        <v>4.7269763651181743E-3</v>
      </c>
      <c r="O10" s="331">
        <v>7.5078041648555735E-4</v>
      </c>
      <c r="P10" s="331">
        <v>1.7130620985010706E-3</v>
      </c>
      <c r="Q10" s="331">
        <v>1.0485271470231658E-3</v>
      </c>
      <c r="R10" s="331">
        <v>6.0123477470147644E-4</v>
      </c>
      <c r="S10" s="331">
        <v>1.7015706806282722E-3</v>
      </c>
      <c r="T10" s="331">
        <v>2.3742187772773297E-3</v>
      </c>
      <c r="U10" s="331">
        <v>5.3250899380163329E-3</v>
      </c>
      <c r="V10" s="331">
        <v>1.7270797786008573E-3</v>
      </c>
      <c r="W10" s="331">
        <v>9.813542688910696E-4</v>
      </c>
      <c r="X10" s="331">
        <v>5.617526683251745E-4</v>
      </c>
      <c r="Y10" s="331">
        <v>4.1404181115736695E-3</v>
      </c>
      <c r="Z10" s="331">
        <v>3.4619188921859545E-3</v>
      </c>
      <c r="AA10" s="331">
        <v>2.781748098032158E-3</v>
      </c>
      <c r="AB10" s="331">
        <v>5.7029800264091843E-5</v>
      </c>
      <c r="AC10" s="331">
        <v>1.0466102459534077E-3</v>
      </c>
      <c r="AD10" s="331">
        <v>2.0216157375009718E-3</v>
      </c>
      <c r="AE10" s="331">
        <v>4.1958331240341462E-3</v>
      </c>
      <c r="AF10" s="331">
        <v>1.3728131515499918E-3</v>
      </c>
      <c r="AG10" s="331">
        <v>1.0734385303093036E-5</v>
      </c>
      <c r="AH10" s="331">
        <v>1.9377107646674553E-3</v>
      </c>
      <c r="AI10" s="331">
        <v>7.1749131272773315E-4</v>
      </c>
      <c r="AJ10" s="331">
        <v>3.5135062322640899E-3</v>
      </c>
      <c r="AK10" s="331">
        <v>3.6947291609577972E-4</v>
      </c>
      <c r="AL10" s="331">
        <v>3.0279069767441859E-3</v>
      </c>
      <c r="AM10" s="331">
        <v>3.0405101140191293E-2</v>
      </c>
      <c r="AN10" s="331">
        <v>2.4937896904027759E-3</v>
      </c>
      <c r="AO10" s="331">
        <v>9.9511828764551266E-3</v>
      </c>
      <c r="AP10" s="331">
        <v>2.2230252222302524E-3</v>
      </c>
      <c r="AQ10" s="331">
        <v>6.8215299869761083E-3</v>
      </c>
      <c r="AR10" s="331">
        <v>1.9534497090606815E-2</v>
      </c>
      <c r="AS10" s="331">
        <v>5.065586008318225E-4</v>
      </c>
      <c r="AT10" s="331">
        <v>3.7487733409205608E-3</v>
      </c>
    </row>
    <row r="11" spans="2:46" ht="15" customHeight="1" x14ac:dyDescent="0.15">
      <c r="B11" s="459" t="s">
        <v>249</v>
      </c>
      <c r="C11" s="460" t="s">
        <v>402</v>
      </c>
      <c r="D11" s="461">
        <v>2.7748731867936281E-2</v>
      </c>
      <c r="E11" s="461">
        <v>3.3453448087594428E-3</v>
      </c>
      <c r="F11" s="461">
        <v>1.5845577643330453E-3</v>
      </c>
      <c r="G11" s="461">
        <v>1.4456085777747003E-2</v>
      </c>
      <c r="H11" s="461">
        <v>5.9514183135491797E-3</v>
      </c>
      <c r="I11" s="461">
        <v>0.26635021097046413</v>
      </c>
      <c r="J11" s="461">
        <v>3.6501377410468321E-2</v>
      </c>
      <c r="K11" s="461">
        <v>0</v>
      </c>
      <c r="L11" s="461">
        <v>6.9417662938681063E-3</v>
      </c>
      <c r="M11" s="461">
        <v>1.4842300556586271E-2</v>
      </c>
      <c r="N11" s="461">
        <v>6.8622656886715566E-2</v>
      </c>
      <c r="O11" s="461">
        <v>8.2980993401035282E-4</v>
      </c>
      <c r="P11" s="461">
        <v>1.2847965738758029E-3</v>
      </c>
      <c r="Q11" s="461">
        <v>3.456862937842E-3</v>
      </c>
      <c r="R11" s="461">
        <v>4.1877048984182439E-4</v>
      </c>
      <c r="S11" s="461">
        <v>7.417102966841187E-4</v>
      </c>
      <c r="T11" s="461">
        <v>2.2520163402115849E-3</v>
      </c>
      <c r="U11" s="461">
        <v>4.0404871365697309E-3</v>
      </c>
      <c r="V11" s="461">
        <v>5.9511423696366889E-3</v>
      </c>
      <c r="W11" s="461">
        <v>4.7645460880943241E-3</v>
      </c>
      <c r="X11" s="461">
        <v>6.4200304951448522E-4</v>
      </c>
      <c r="Y11" s="461">
        <v>9.4848076330656898E-3</v>
      </c>
      <c r="Z11" s="461">
        <v>8.8868599254355932E-2</v>
      </c>
      <c r="AA11" s="461">
        <v>3.7936264419834283E-2</v>
      </c>
      <c r="AB11" s="461">
        <v>7.4358085728950521E-4</v>
      </c>
      <c r="AC11" s="461">
        <v>3.4826858184311671E-3</v>
      </c>
      <c r="AD11" s="461">
        <v>3.7905295078143222E-3</v>
      </c>
      <c r="AE11" s="461">
        <v>8.0016310562566664E-3</v>
      </c>
      <c r="AF11" s="461">
        <v>4.444482578143099E-3</v>
      </c>
      <c r="AG11" s="461">
        <v>3.6803606753461838E-4</v>
      </c>
      <c r="AH11" s="461">
        <v>1.5956319850279842E-3</v>
      </c>
      <c r="AI11" s="461">
        <v>1.2347415858902755E-2</v>
      </c>
      <c r="AJ11" s="461">
        <v>1.288659793814433E-3</v>
      </c>
      <c r="AK11" s="461">
        <v>5.3265678737141574E-3</v>
      </c>
      <c r="AL11" s="461">
        <v>5.3441860465116278E-3</v>
      </c>
      <c r="AM11" s="461">
        <v>1.8606913197759246E-2</v>
      </c>
      <c r="AN11" s="461">
        <v>3.1897309993523882E-3</v>
      </c>
      <c r="AO11" s="461">
        <v>4.9105982264074644E-3</v>
      </c>
      <c r="AP11" s="461">
        <v>6.7789260677892605E-3</v>
      </c>
      <c r="AQ11" s="461">
        <v>4.0139206183145808E-3</v>
      </c>
      <c r="AR11" s="461">
        <v>0.43192019950124688</v>
      </c>
      <c r="AS11" s="461">
        <v>1.2264050335928334E-3</v>
      </c>
      <c r="AT11" s="461">
        <v>9.2218718534996819E-3</v>
      </c>
    </row>
    <row r="12" spans="2:46" ht="15" customHeight="1" x14ac:dyDescent="0.15">
      <c r="B12" s="330" t="s">
        <v>250</v>
      </c>
      <c r="C12" s="303" t="s">
        <v>403</v>
      </c>
      <c r="D12" s="331">
        <v>6.053662009433123E-2</v>
      </c>
      <c r="E12" s="331">
        <v>9.9367660343270096E-3</v>
      </c>
      <c r="F12" s="331">
        <v>9.2192451743013538E-3</v>
      </c>
      <c r="G12" s="331">
        <v>8.1095764910168802E-3</v>
      </c>
      <c r="H12" s="331">
        <v>8.6457288870200863E-2</v>
      </c>
      <c r="I12" s="331">
        <v>1.9514767932489453E-2</v>
      </c>
      <c r="J12" s="331">
        <v>0.21349862258953167</v>
      </c>
      <c r="K12" s="331">
        <v>3.0852994555353903E-2</v>
      </c>
      <c r="L12" s="331">
        <v>0.19851523332047821</v>
      </c>
      <c r="M12" s="331">
        <v>2.5398247073123919E-2</v>
      </c>
      <c r="N12" s="331">
        <v>1.9070904645476772E-2</v>
      </c>
      <c r="O12" s="331">
        <v>3.1216659422294226E-3</v>
      </c>
      <c r="P12" s="331">
        <v>2.9978586723768737E-3</v>
      </c>
      <c r="Q12" s="331">
        <v>1.1894229824044039E-2</v>
      </c>
      <c r="R12" s="331">
        <v>2.413912752159659E-3</v>
      </c>
      <c r="S12" s="331">
        <v>4.1012216404886564E-3</v>
      </c>
      <c r="T12" s="331">
        <v>6.8188959882685654E-2</v>
      </c>
      <c r="U12" s="331">
        <v>1.5412069571050242E-2</v>
      </c>
      <c r="V12" s="331">
        <v>8.8850971742477844E-3</v>
      </c>
      <c r="W12" s="331">
        <v>1.555944304589609E-2</v>
      </c>
      <c r="X12" s="331">
        <v>6.0990289703876091E-3</v>
      </c>
      <c r="Y12" s="331">
        <v>2.2479785433076431E-2</v>
      </c>
      <c r="Z12" s="331">
        <v>3.9374572015521574E-2</v>
      </c>
      <c r="AA12" s="331">
        <v>5.0165821541773396E-3</v>
      </c>
      <c r="AB12" s="331">
        <v>3.9701514799233168E-4</v>
      </c>
      <c r="AC12" s="331">
        <v>9.4194922135806703E-3</v>
      </c>
      <c r="AD12" s="331">
        <v>1.5064924966954359E-2</v>
      </c>
      <c r="AE12" s="331">
        <v>8.8644361775369279E-6</v>
      </c>
      <c r="AF12" s="331">
        <v>1.7160164394374898E-5</v>
      </c>
      <c r="AG12" s="331">
        <v>3.6803606753461838E-5</v>
      </c>
      <c r="AH12" s="331">
        <v>3.3987181977082929E-4</v>
      </c>
      <c r="AI12" s="331">
        <v>1.2333347401790446E-3</v>
      </c>
      <c r="AJ12" s="331">
        <v>8.9577571033442292E-4</v>
      </c>
      <c r="AK12" s="331">
        <v>3.6608608103156836E-3</v>
      </c>
      <c r="AL12" s="331">
        <v>0.12836162790697675</v>
      </c>
      <c r="AM12" s="331">
        <v>2.5757875965920348E-3</v>
      </c>
      <c r="AN12" s="331">
        <v>4.571947765738423E-3</v>
      </c>
      <c r="AO12" s="331">
        <v>3.1341171033247637E-3</v>
      </c>
      <c r="AP12" s="331">
        <v>2.5728120257281204E-3</v>
      </c>
      <c r="AQ12" s="331">
        <v>1.5991630548497983E-2</v>
      </c>
      <c r="AR12" s="331">
        <v>9.3100581878636738E-3</v>
      </c>
      <c r="AS12" s="331">
        <v>7.2784472645835551E-3</v>
      </c>
      <c r="AT12" s="331">
        <v>2.0664752169411386E-2</v>
      </c>
    </row>
    <row r="13" spans="2:46" ht="15" customHeight="1" x14ac:dyDescent="0.15">
      <c r="B13" s="459" t="s">
        <v>251</v>
      </c>
      <c r="C13" s="460" t="s">
        <v>404</v>
      </c>
      <c r="D13" s="461">
        <v>8.2372964314318762E-3</v>
      </c>
      <c r="E13" s="461">
        <v>5.2592394055808692E-2</v>
      </c>
      <c r="F13" s="461">
        <v>2.8377989052146356E-2</v>
      </c>
      <c r="G13" s="461">
        <v>2.8336910957116454E-3</v>
      </c>
      <c r="H13" s="461">
        <v>3.2991558042500891E-3</v>
      </c>
      <c r="I13" s="461">
        <v>2.2855133614627285E-3</v>
      </c>
      <c r="J13" s="461">
        <v>1.928374655647383E-2</v>
      </c>
      <c r="K13" s="461">
        <v>0.27722323049001812</v>
      </c>
      <c r="L13" s="461">
        <v>1.1087543386039337E-3</v>
      </c>
      <c r="M13" s="461">
        <v>1.2603160386411618E-2</v>
      </c>
      <c r="N13" s="461">
        <v>4.4987775061124696E-2</v>
      </c>
      <c r="O13" s="461">
        <v>7.3892598885683799E-3</v>
      </c>
      <c r="P13" s="461">
        <v>2.9978586723768737E-3</v>
      </c>
      <c r="Q13" s="461">
        <v>3.0472820210360758E-3</v>
      </c>
      <c r="R13" s="461">
        <v>1.1934958960491996E-3</v>
      </c>
      <c r="S13" s="461">
        <v>9.1623036649214661E-4</v>
      </c>
      <c r="T13" s="461">
        <v>7.3321462239446945E-4</v>
      </c>
      <c r="U13" s="461">
        <v>1.6516321732884883E-3</v>
      </c>
      <c r="V13" s="461">
        <v>1.1028340754921137E-3</v>
      </c>
      <c r="W13" s="461">
        <v>1.4222525636102459E-4</v>
      </c>
      <c r="X13" s="461">
        <v>3.5310167723296686E-3</v>
      </c>
      <c r="Y13" s="461">
        <v>2.0094452404975285E-3</v>
      </c>
      <c r="Z13" s="461">
        <v>1.864110172715514E-3</v>
      </c>
      <c r="AA13" s="461">
        <v>1.825085357031777E-2</v>
      </c>
      <c r="AB13" s="461">
        <v>2.8471031054919698E-2</v>
      </c>
      <c r="AC13" s="461">
        <v>1.4381868379739069E-2</v>
      </c>
      <c r="AD13" s="461">
        <v>1.1293834072000622E-2</v>
      </c>
      <c r="AE13" s="461">
        <v>1.5719600154832153E-3</v>
      </c>
      <c r="AF13" s="461">
        <v>4.761945619439034E-4</v>
      </c>
      <c r="AG13" s="461">
        <v>2.0088635352931254E-4</v>
      </c>
      <c r="AH13" s="461">
        <v>0.12973172195836791</v>
      </c>
      <c r="AI13" s="461">
        <v>7.8314411258517279E-4</v>
      </c>
      <c r="AJ13" s="461">
        <v>9.73454506268185E-3</v>
      </c>
      <c r="AK13" s="461">
        <v>2.6263366452475008E-3</v>
      </c>
      <c r="AL13" s="461">
        <v>2.2418604651162789E-3</v>
      </c>
      <c r="AM13" s="461">
        <v>3.6565376371201614E-3</v>
      </c>
      <c r="AN13" s="461">
        <v>2.1409861101713756E-3</v>
      </c>
      <c r="AO13" s="461">
        <v>2.4552991132037322E-3</v>
      </c>
      <c r="AP13" s="461">
        <v>5.6110428561104283E-3</v>
      </c>
      <c r="AQ13" s="461">
        <v>5.4337382838354296E-3</v>
      </c>
      <c r="AR13" s="461">
        <v>0</v>
      </c>
      <c r="AS13" s="461">
        <v>1.9355870747573851E-2</v>
      </c>
      <c r="AT13" s="461">
        <v>1.335627191954394E-2</v>
      </c>
    </row>
    <row r="14" spans="2:46" ht="15" customHeight="1" x14ac:dyDescent="0.15">
      <c r="B14" s="330" t="s">
        <v>252</v>
      </c>
      <c r="C14" s="303" t="s">
        <v>405</v>
      </c>
      <c r="D14" s="331">
        <v>1.1112841505739966E-2</v>
      </c>
      <c r="E14" s="331">
        <v>1.6339577315187072E-2</v>
      </c>
      <c r="F14" s="331">
        <v>3.8173437049841543E-3</v>
      </c>
      <c r="G14" s="331">
        <v>1.6829035746054405E-2</v>
      </c>
      <c r="H14" s="331">
        <v>8.7654041465860203E-3</v>
      </c>
      <c r="I14" s="331">
        <v>1.2541022034692921E-2</v>
      </c>
      <c r="J14" s="331">
        <v>1.6135379771743407E-2</v>
      </c>
      <c r="K14" s="331">
        <v>4.5372050816696913E-4</v>
      </c>
      <c r="L14" s="331">
        <v>0.24609525645969918</v>
      </c>
      <c r="M14" s="331">
        <v>4.3823171901989635E-3</v>
      </c>
      <c r="N14" s="331">
        <v>2.4449877750611247E-3</v>
      </c>
      <c r="O14" s="331">
        <v>9.4835421029754608E-4</v>
      </c>
      <c r="P14" s="331">
        <v>1.7130620985010706E-3</v>
      </c>
      <c r="Q14" s="331">
        <v>2.6704675775746254E-3</v>
      </c>
      <c r="R14" s="331">
        <v>3.2544449496278924E-3</v>
      </c>
      <c r="S14" s="331">
        <v>2.0026178010471206E-2</v>
      </c>
      <c r="T14" s="331">
        <v>2.4423029922139589E-2</v>
      </c>
      <c r="U14" s="331">
        <v>2.8593486494268329E-2</v>
      </c>
      <c r="V14" s="331">
        <v>2.4636897082691747E-2</v>
      </c>
      <c r="W14" s="331">
        <v>2.757747720840267E-2</v>
      </c>
      <c r="X14" s="331">
        <v>2.9692641040044942E-2</v>
      </c>
      <c r="Y14" s="331">
        <v>1.5058121295880213E-2</v>
      </c>
      <c r="Z14" s="331">
        <v>6.1059118922620406E-2</v>
      </c>
      <c r="AA14" s="331">
        <v>1.3459676883882984E-2</v>
      </c>
      <c r="AB14" s="331">
        <v>0</v>
      </c>
      <c r="AC14" s="331">
        <v>4.182831982965516E-2</v>
      </c>
      <c r="AD14" s="331">
        <v>1.5609206127050773E-2</v>
      </c>
      <c r="AE14" s="331">
        <v>5.0807993357582489E-3</v>
      </c>
      <c r="AF14" s="331">
        <v>2.9772885224240448E-3</v>
      </c>
      <c r="AG14" s="331">
        <v>5.3825274876937942E-4</v>
      </c>
      <c r="AH14" s="331">
        <v>2.9992584614841364E-3</v>
      </c>
      <c r="AI14" s="331">
        <v>1.7116622819975333E-3</v>
      </c>
      <c r="AJ14" s="331">
        <v>1.8297173030640468E-3</v>
      </c>
      <c r="AK14" s="331">
        <v>1.8966276359583358E-3</v>
      </c>
      <c r="AL14" s="331">
        <v>2.211627906976744E-3</v>
      </c>
      <c r="AM14" s="331">
        <v>9.0062503377343877E-3</v>
      </c>
      <c r="AN14" s="331">
        <v>1.1838251640778294E-2</v>
      </c>
      <c r="AO14" s="331">
        <v>3.0619024235246542E-3</v>
      </c>
      <c r="AP14" s="331">
        <v>3.1596444315964444E-3</v>
      </c>
      <c r="AQ14" s="331">
        <v>2.4553237824796637E-3</v>
      </c>
      <c r="AR14" s="331">
        <v>4.7298420615128844E-2</v>
      </c>
      <c r="AS14" s="331">
        <v>3.9458248906899859E-3</v>
      </c>
      <c r="AT14" s="331">
        <v>8.1743283411932887E-3</v>
      </c>
    </row>
    <row r="15" spans="2:46" ht="15" customHeight="1" x14ac:dyDescent="0.15">
      <c r="B15" s="459" t="s">
        <v>253</v>
      </c>
      <c r="C15" s="460" t="s">
        <v>406</v>
      </c>
      <c r="D15" s="461">
        <v>2.2359170597134465E-3</v>
      </c>
      <c r="E15" s="461">
        <v>4.9634195975659393E-5</v>
      </c>
      <c r="F15" s="461">
        <v>7.2025352924229326E-5</v>
      </c>
      <c r="G15" s="461">
        <v>1.4594574440319377E-3</v>
      </c>
      <c r="H15" s="461">
        <v>6.4689329495099782E-4</v>
      </c>
      <c r="I15" s="461">
        <v>3.6333802156586965E-3</v>
      </c>
      <c r="J15" s="461">
        <v>5.5096418732782371E-3</v>
      </c>
      <c r="K15" s="461">
        <v>8.6206896551724137E-3</v>
      </c>
      <c r="L15" s="461">
        <v>3.5190898573081372E-3</v>
      </c>
      <c r="M15" s="461">
        <v>0.13367666815942678</v>
      </c>
      <c r="N15" s="461">
        <v>2.3797881010594948E-2</v>
      </c>
      <c r="O15" s="461">
        <v>5.8481842968348676E-3</v>
      </c>
      <c r="P15" s="461">
        <v>6.8522483940042823E-3</v>
      </c>
      <c r="Q15" s="461">
        <v>3.6698450145810808E-3</v>
      </c>
      <c r="R15" s="461">
        <v>3.5116896791021561E-3</v>
      </c>
      <c r="S15" s="461">
        <v>3.2286212914485165E-3</v>
      </c>
      <c r="T15" s="461">
        <v>1.88540902901435E-3</v>
      </c>
      <c r="U15" s="461">
        <v>1.2985246052061219E-2</v>
      </c>
      <c r="V15" s="461">
        <v>7.6574139581339212E-3</v>
      </c>
      <c r="W15" s="461">
        <v>5.5467849980799589E-3</v>
      </c>
      <c r="X15" s="461">
        <v>3.5310167723296686E-3</v>
      </c>
      <c r="Y15" s="461">
        <v>2.1903235743819757E-3</v>
      </c>
      <c r="Z15" s="461">
        <v>6.885794719622613E-3</v>
      </c>
      <c r="AA15" s="461">
        <v>5.3331982065413015E-2</v>
      </c>
      <c r="AB15" s="461">
        <v>3.2901807844668373E-5</v>
      </c>
      <c r="AC15" s="461">
        <v>5.1067362000830072E-3</v>
      </c>
      <c r="AD15" s="461">
        <v>2.1382474146644897E-4</v>
      </c>
      <c r="AE15" s="461">
        <v>1.4183097884059085E-4</v>
      </c>
      <c r="AF15" s="461">
        <v>4.2900410985937246E-6</v>
      </c>
      <c r="AG15" s="461">
        <v>8.587508242474429E-5</v>
      </c>
      <c r="AH15" s="461">
        <v>1.9862638817775737E-5</v>
      </c>
      <c r="AI15" s="461">
        <v>4.689485704102831E-6</v>
      </c>
      <c r="AJ15" s="461">
        <v>1.3919321814720356E-4</v>
      </c>
      <c r="AK15" s="461">
        <v>1.5487073066348099E-3</v>
      </c>
      <c r="AL15" s="461">
        <v>4.0581395348837212E-4</v>
      </c>
      <c r="AM15" s="461">
        <v>3.6025001350937553E-4</v>
      </c>
      <c r="AN15" s="461">
        <v>8.9167480209169023E-4</v>
      </c>
      <c r="AO15" s="461">
        <v>7.9436147780120739E-4</v>
      </c>
      <c r="AP15" s="461">
        <v>7.4582640745826407E-4</v>
      </c>
      <c r="AQ15" s="461">
        <v>4.1633751094220382E-4</v>
      </c>
      <c r="AR15" s="461">
        <v>4.9875311720698253E-3</v>
      </c>
      <c r="AS15" s="461">
        <v>3.5459102058227579E-3</v>
      </c>
      <c r="AT15" s="461">
        <v>5.6460715705511401E-3</v>
      </c>
    </row>
    <row r="16" spans="2:46" ht="15" customHeight="1" x14ac:dyDescent="0.15">
      <c r="B16" s="330" t="s">
        <v>254</v>
      </c>
      <c r="C16" s="303" t="s">
        <v>10</v>
      </c>
      <c r="D16" s="331">
        <v>8.899172376968942E-5</v>
      </c>
      <c r="E16" s="331">
        <v>0</v>
      </c>
      <c r="F16" s="331">
        <v>0</v>
      </c>
      <c r="G16" s="331">
        <v>1.0652974044028742E-5</v>
      </c>
      <c r="H16" s="331">
        <v>0</v>
      </c>
      <c r="I16" s="331">
        <v>3.5161744022503517E-4</v>
      </c>
      <c r="J16" s="331">
        <v>0</v>
      </c>
      <c r="K16" s="331">
        <v>0</v>
      </c>
      <c r="L16" s="331">
        <v>4.8206710374084072E-5</v>
      </c>
      <c r="M16" s="331">
        <v>3.1987716716780756E-5</v>
      </c>
      <c r="N16" s="331">
        <v>6.1939690301548488E-3</v>
      </c>
      <c r="O16" s="331">
        <v>0</v>
      </c>
      <c r="P16" s="331">
        <v>0</v>
      </c>
      <c r="Q16" s="331">
        <v>1.6383236672236966E-5</v>
      </c>
      <c r="R16" s="331">
        <v>2.9912177845844599E-6</v>
      </c>
      <c r="S16" s="331">
        <v>4.3630017452006983E-5</v>
      </c>
      <c r="T16" s="331">
        <v>3.4914982018784261E-5</v>
      </c>
      <c r="U16" s="331">
        <v>1.2529623383567843E-2</v>
      </c>
      <c r="V16" s="331">
        <v>1.1028340754921137E-3</v>
      </c>
      <c r="W16" s="331">
        <v>1.1378020508881968E-4</v>
      </c>
      <c r="X16" s="331">
        <v>0</v>
      </c>
      <c r="Y16" s="331">
        <v>1.4131119834722422E-5</v>
      </c>
      <c r="Z16" s="331">
        <v>1.9021532374648102E-4</v>
      </c>
      <c r="AA16" s="331">
        <v>2.2243500809013424E-3</v>
      </c>
      <c r="AB16" s="331">
        <v>0</v>
      </c>
      <c r="AC16" s="331">
        <v>0</v>
      </c>
      <c r="AD16" s="331">
        <v>3.1101780576938028E-4</v>
      </c>
      <c r="AE16" s="331">
        <v>6.0573647213169008E-5</v>
      </c>
      <c r="AF16" s="331">
        <v>4.2900410985937246E-6</v>
      </c>
      <c r="AG16" s="331">
        <v>0</v>
      </c>
      <c r="AH16" s="331">
        <v>1.9862638817775737E-5</v>
      </c>
      <c r="AI16" s="331">
        <v>0</v>
      </c>
      <c r="AJ16" s="331">
        <v>5.1636193828801322E-5</v>
      </c>
      <c r="AK16" s="331">
        <v>8.3131406121550425E-5</v>
      </c>
      <c r="AL16" s="331">
        <v>3.8488372093023254E-4</v>
      </c>
      <c r="AM16" s="331">
        <v>1.9813750743015652E-4</v>
      </c>
      <c r="AN16" s="331">
        <v>2.4164628782972636E-6</v>
      </c>
      <c r="AO16" s="331">
        <v>1.0543343250816026E-3</v>
      </c>
      <c r="AP16" s="331">
        <v>8.6724000867240006E-4</v>
      </c>
      <c r="AQ16" s="331">
        <v>1.0675320793389841E-4</v>
      </c>
      <c r="AR16" s="331">
        <v>0</v>
      </c>
      <c r="AS16" s="331">
        <v>1.1464220966193879E-3</v>
      </c>
      <c r="AT16" s="331">
        <v>7.6916499713267669E-4</v>
      </c>
    </row>
    <row r="17" spans="2:46" ht="15" customHeight="1" x14ac:dyDescent="0.15">
      <c r="B17" s="459" t="s">
        <v>255</v>
      </c>
      <c r="C17" s="460" t="s">
        <v>407</v>
      </c>
      <c r="D17" s="461">
        <v>4.449586188484471E-5</v>
      </c>
      <c r="E17" s="461">
        <v>2.3824414068316507E-4</v>
      </c>
      <c r="F17" s="461">
        <v>1.8006338231057331E-3</v>
      </c>
      <c r="G17" s="461">
        <v>0</v>
      </c>
      <c r="H17" s="461">
        <v>6.4689329495099787E-5</v>
      </c>
      <c r="I17" s="461">
        <v>7.3839662447257384E-3</v>
      </c>
      <c r="J17" s="461">
        <v>0</v>
      </c>
      <c r="K17" s="461">
        <v>0</v>
      </c>
      <c r="L17" s="461">
        <v>1.6390281527188584E-3</v>
      </c>
      <c r="M17" s="461">
        <v>5.9817030260380013E-3</v>
      </c>
      <c r="N17" s="461">
        <v>3.4229828850855745E-3</v>
      </c>
      <c r="O17" s="461">
        <v>0.44493618366459875</v>
      </c>
      <c r="P17" s="461">
        <v>2.1413276231263384E-3</v>
      </c>
      <c r="Q17" s="461">
        <v>0.25471018054326811</v>
      </c>
      <c r="R17" s="461">
        <v>9.7872645911603537E-2</v>
      </c>
      <c r="S17" s="461">
        <v>8.2766143106457246E-2</v>
      </c>
      <c r="T17" s="461">
        <v>3.0864844104605285E-2</v>
      </c>
      <c r="U17" s="461">
        <v>2.1863559995064087E-3</v>
      </c>
      <c r="V17" s="461">
        <v>6.6024387198801451E-2</v>
      </c>
      <c r="W17" s="461">
        <v>2.0722219851801282E-2</v>
      </c>
      <c r="X17" s="461">
        <v>6.4200304951448517E-2</v>
      </c>
      <c r="Y17" s="461">
        <v>0.19478052957784692</v>
      </c>
      <c r="Z17" s="461">
        <v>3.6140911511831392E-3</v>
      </c>
      <c r="AA17" s="461">
        <v>2.3181816593337085E-2</v>
      </c>
      <c r="AB17" s="461">
        <v>0</v>
      </c>
      <c r="AC17" s="461">
        <v>3.6090008481151994E-5</v>
      </c>
      <c r="AD17" s="461">
        <v>0</v>
      </c>
      <c r="AE17" s="461">
        <v>0</v>
      </c>
      <c r="AF17" s="461">
        <v>0</v>
      </c>
      <c r="AG17" s="461">
        <v>0</v>
      </c>
      <c r="AH17" s="461">
        <v>1.1034799343208743E-5</v>
      </c>
      <c r="AI17" s="461">
        <v>0</v>
      </c>
      <c r="AJ17" s="461">
        <v>2.9185674772800748E-5</v>
      </c>
      <c r="AK17" s="461">
        <v>0</v>
      </c>
      <c r="AL17" s="461">
        <v>2.3255813953488372E-6</v>
      </c>
      <c r="AM17" s="461">
        <v>0</v>
      </c>
      <c r="AN17" s="461">
        <v>1.3773838406294403E-4</v>
      </c>
      <c r="AO17" s="461">
        <v>1.4442935960021953E-5</v>
      </c>
      <c r="AP17" s="461">
        <v>1.7344800173448001E-5</v>
      </c>
      <c r="AQ17" s="461">
        <v>2.1350641586779683E-5</v>
      </c>
      <c r="AR17" s="461">
        <v>0</v>
      </c>
      <c r="AS17" s="461">
        <v>4.8789591553801857E-3</v>
      </c>
      <c r="AT17" s="461">
        <v>1.8709714353667986E-2</v>
      </c>
    </row>
    <row r="18" spans="2:46" ht="15" customHeight="1" x14ac:dyDescent="0.15">
      <c r="B18" s="330" t="s">
        <v>256</v>
      </c>
      <c r="C18" s="303" t="s">
        <v>408</v>
      </c>
      <c r="D18" s="331">
        <v>0</v>
      </c>
      <c r="E18" s="331">
        <v>0</v>
      </c>
      <c r="F18" s="331">
        <v>7.2025352924229326E-5</v>
      </c>
      <c r="G18" s="331">
        <v>1.1212255181340251E-3</v>
      </c>
      <c r="H18" s="331">
        <v>0</v>
      </c>
      <c r="I18" s="331">
        <v>2.4027191748710736E-3</v>
      </c>
      <c r="J18" s="331">
        <v>4.5257772530499802E-3</v>
      </c>
      <c r="K18" s="331">
        <v>0</v>
      </c>
      <c r="L18" s="331">
        <v>2.4585422290782878E-3</v>
      </c>
      <c r="M18" s="331">
        <v>4.2863540400486216E-3</v>
      </c>
      <c r="N18" s="331">
        <v>3.3414832925835372E-2</v>
      </c>
      <c r="O18" s="331">
        <v>1.8176789030702968E-3</v>
      </c>
      <c r="P18" s="331">
        <v>0.54689507494646683</v>
      </c>
      <c r="Q18" s="331">
        <v>4.0433828107080835E-2</v>
      </c>
      <c r="R18" s="331">
        <v>2.5580894493766302E-2</v>
      </c>
      <c r="S18" s="331">
        <v>1.832460732984293E-2</v>
      </c>
      <c r="T18" s="331">
        <v>8.6292378059425301E-2</v>
      </c>
      <c r="U18" s="331">
        <v>4.3160755700820438E-2</v>
      </c>
      <c r="V18" s="331">
        <v>7.3161596404344748E-2</v>
      </c>
      <c r="W18" s="331">
        <v>5.0120180341625069E-2</v>
      </c>
      <c r="X18" s="331">
        <v>2.1266351015167322E-2</v>
      </c>
      <c r="Y18" s="331">
        <v>1.8605032374395543E-2</v>
      </c>
      <c r="Z18" s="331">
        <v>1.6815034619188922E-2</v>
      </c>
      <c r="AA18" s="331">
        <v>8.4972619351321513E-3</v>
      </c>
      <c r="AB18" s="331">
        <v>1.8863703164276533E-4</v>
      </c>
      <c r="AC18" s="331">
        <v>2.3458505512748796E-4</v>
      </c>
      <c r="AD18" s="331">
        <v>0</v>
      </c>
      <c r="AE18" s="331">
        <v>1.3296654266305392E-5</v>
      </c>
      <c r="AF18" s="331">
        <v>0</v>
      </c>
      <c r="AG18" s="331">
        <v>0</v>
      </c>
      <c r="AH18" s="331">
        <v>1.7655678949133988E-5</v>
      </c>
      <c r="AI18" s="331">
        <v>8.9100228377953793E-5</v>
      </c>
      <c r="AJ18" s="331">
        <v>1.7286899673120442E-4</v>
      </c>
      <c r="AK18" s="331">
        <v>3.6947291609577967E-5</v>
      </c>
      <c r="AL18" s="331">
        <v>1.2767441860465115E-3</v>
      </c>
      <c r="AM18" s="331">
        <v>2.3416250878109408E-4</v>
      </c>
      <c r="AN18" s="331">
        <v>4.2529746658031837E-4</v>
      </c>
      <c r="AO18" s="331">
        <v>6.4993211820098794E-4</v>
      </c>
      <c r="AP18" s="331">
        <v>2.4282720242827202E-4</v>
      </c>
      <c r="AQ18" s="331">
        <v>4.6971411490915303E-4</v>
      </c>
      <c r="AR18" s="331">
        <v>9.1438071487946802E-4</v>
      </c>
      <c r="AS18" s="331">
        <v>3.7858590167430947E-3</v>
      </c>
      <c r="AT18" s="331">
        <v>6.5449663611628307E-3</v>
      </c>
    </row>
    <row r="19" spans="2:46" ht="15" customHeight="1" x14ac:dyDescent="0.15">
      <c r="B19" s="459" t="s">
        <v>257</v>
      </c>
      <c r="C19" s="460" t="s">
        <v>409</v>
      </c>
      <c r="D19" s="461">
        <v>1.0345287888226394E-3</v>
      </c>
      <c r="E19" s="461">
        <v>1.5982211104162323E-3</v>
      </c>
      <c r="F19" s="461">
        <v>1.8294439642754248E-2</v>
      </c>
      <c r="G19" s="461">
        <v>5.4809551456527876E-3</v>
      </c>
      <c r="H19" s="461">
        <v>3.913704434453537E-3</v>
      </c>
      <c r="I19" s="461">
        <v>1.3302859821847163E-2</v>
      </c>
      <c r="J19" s="461">
        <v>4.8209366391184574E-3</v>
      </c>
      <c r="K19" s="461">
        <v>0</v>
      </c>
      <c r="L19" s="461">
        <v>2.8441959120709603E-3</v>
      </c>
      <c r="M19" s="461">
        <v>5.9497153093212209E-3</v>
      </c>
      <c r="N19" s="461">
        <v>1.9070904645476772E-2</v>
      </c>
      <c r="O19" s="461">
        <v>4.860315327774924E-3</v>
      </c>
      <c r="P19" s="461">
        <v>2.9978586723768737E-3</v>
      </c>
      <c r="Q19" s="461">
        <v>5.1836560830957765E-2</v>
      </c>
      <c r="R19" s="461">
        <v>2.2634544975950608E-2</v>
      </c>
      <c r="S19" s="461">
        <v>2.9275741710296684E-2</v>
      </c>
      <c r="T19" s="461">
        <v>2.2694738312209767E-2</v>
      </c>
      <c r="U19" s="461">
        <v>1.4779260309253887E-2</v>
      </c>
      <c r="V19" s="461">
        <v>2.721711265554122E-2</v>
      </c>
      <c r="W19" s="461">
        <v>2.4818307234998793E-2</v>
      </c>
      <c r="X19" s="461">
        <v>8.1855388813096858E-3</v>
      </c>
      <c r="Y19" s="461">
        <v>4.6598780766980659E-2</v>
      </c>
      <c r="Z19" s="461">
        <v>1.7081336072433995E-2</v>
      </c>
      <c r="AA19" s="461">
        <v>8.7025731169906792E-2</v>
      </c>
      <c r="AB19" s="461">
        <v>2.6979482432628064E-4</v>
      </c>
      <c r="AC19" s="461">
        <v>8.1202519082591981E-4</v>
      </c>
      <c r="AD19" s="461">
        <v>1.5550890288469014E-4</v>
      </c>
      <c r="AE19" s="461">
        <v>2.8986706300545752E-3</v>
      </c>
      <c r="AF19" s="461">
        <v>1.1583110966203056E-4</v>
      </c>
      <c r="AG19" s="461">
        <v>3.5730168223152537E-4</v>
      </c>
      <c r="AH19" s="461">
        <v>9.8209714154557813E-4</v>
      </c>
      <c r="AI19" s="461">
        <v>4.5488011329797463E-4</v>
      </c>
      <c r="AJ19" s="461">
        <v>3.9198606271777002E-3</v>
      </c>
      <c r="AK19" s="461">
        <v>1.508681074057767E-4</v>
      </c>
      <c r="AL19" s="461">
        <v>3.2558139534883719E-4</v>
      </c>
      <c r="AM19" s="461">
        <v>2.7198876019957851E-3</v>
      </c>
      <c r="AN19" s="461">
        <v>1.2348125308099017E-3</v>
      </c>
      <c r="AO19" s="461">
        <v>9.3879083740142696E-4</v>
      </c>
      <c r="AP19" s="461">
        <v>1.9773072197730723E-3</v>
      </c>
      <c r="AQ19" s="461">
        <v>4.366206204496445E-3</v>
      </c>
      <c r="AR19" s="461">
        <v>3.3250207813798836E-4</v>
      </c>
      <c r="AS19" s="461">
        <v>5.8120934200703847E-3</v>
      </c>
      <c r="AT19" s="461">
        <v>1.2023961682536454E-2</v>
      </c>
    </row>
    <row r="20" spans="2:46" ht="15" customHeight="1" x14ac:dyDescent="0.15">
      <c r="B20" s="330" t="s">
        <v>258</v>
      </c>
      <c r="C20" s="303" t="s">
        <v>410</v>
      </c>
      <c r="D20" s="331">
        <v>0</v>
      </c>
      <c r="E20" s="331">
        <v>0</v>
      </c>
      <c r="F20" s="331">
        <v>4.6096225871506769E-3</v>
      </c>
      <c r="G20" s="331">
        <v>0</v>
      </c>
      <c r="H20" s="331">
        <v>0</v>
      </c>
      <c r="I20" s="331">
        <v>1.8166901078293482E-3</v>
      </c>
      <c r="J20" s="331">
        <v>0</v>
      </c>
      <c r="K20" s="331">
        <v>0</v>
      </c>
      <c r="L20" s="331">
        <v>4.8206710374084071E-4</v>
      </c>
      <c r="M20" s="331">
        <v>1.2795086686712303E-4</v>
      </c>
      <c r="N20" s="331">
        <v>5.2159739201303994E-3</v>
      </c>
      <c r="O20" s="331">
        <v>7.9029517524795514E-4</v>
      </c>
      <c r="P20" s="331">
        <v>0</v>
      </c>
      <c r="Q20" s="331">
        <v>7.7001212359513742E-4</v>
      </c>
      <c r="R20" s="331">
        <v>0.19808442413075211</v>
      </c>
      <c r="S20" s="331">
        <v>4.0575916230366493E-2</v>
      </c>
      <c r="T20" s="331">
        <v>1.0265004713522572E-2</v>
      </c>
      <c r="U20" s="331">
        <v>1.9680368041866659E-3</v>
      </c>
      <c r="V20" s="331">
        <v>2.1182737525490034E-2</v>
      </c>
      <c r="W20" s="331">
        <v>5.3334471135384224E-3</v>
      </c>
      <c r="X20" s="331">
        <v>1.2840060990289703E-2</v>
      </c>
      <c r="Y20" s="331">
        <v>3.4940606903334663E-2</v>
      </c>
      <c r="Z20" s="331">
        <v>1.9021532374648102E-4</v>
      </c>
      <c r="AA20" s="331">
        <v>5.5163183074670363E-3</v>
      </c>
      <c r="AB20" s="331">
        <v>0</v>
      </c>
      <c r="AC20" s="331">
        <v>1.2866088023530686E-2</v>
      </c>
      <c r="AD20" s="331">
        <v>0</v>
      </c>
      <c r="AE20" s="331">
        <v>4.4322180887684639E-6</v>
      </c>
      <c r="AF20" s="331">
        <v>0</v>
      </c>
      <c r="AG20" s="331">
        <v>0</v>
      </c>
      <c r="AH20" s="331">
        <v>6.6208796059252453E-5</v>
      </c>
      <c r="AI20" s="331">
        <v>4.689485704102831E-6</v>
      </c>
      <c r="AJ20" s="331">
        <v>2.8512159201120731E-4</v>
      </c>
      <c r="AK20" s="331">
        <v>0</v>
      </c>
      <c r="AL20" s="331">
        <v>0</v>
      </c>
      <c r="AM20" s="331">
        <v>0</v>
      </c>
      <c r="AN20" s="331">
        <v>7.8172574112916476E-3</v>
      </c>
      <c r="AO20" s="331">
        <v>0</v>
      </c>
      <c r="AP20" s="331">
        <v>0</v>
      </c>
      <c r="AQ20" s="331">
        <v>1.0675320793389841E-5</v>
      </c>
      <c r="AR20" s="331">
        <v>0</v>
      </c>
      <c r="AS20" s="331">
        <v>0</v>
      </c>
      <c r="AT20" s="331">
        <v>1.1026786745349753E-2</v>
      </c>
    </row>
    <row r="21" spans="2:46" ht="15" customHeight="1" x14ac:dyDescent="0.15">
      <c r="B21" s="459" t="s">
        <v>259</v>
      </c>
      <c r="C21" s="460" t="s">
        <v>411</v>
      </c>
      <c r="D21" s="461">
        <v>5.5619827356055888E-6</v>
      </c>
      <c r="E21" s="461">
        <v>0</v>
      </c>
      <c r="F21" s="461">
        <v>1.5125324114088159E-3</v>
      </c>
      <c r="G21" s="461">
        <v>0</v>
      </c>
      <c r="H21" s="461">
        <v>0</v>
      </c>
      <c r="I21" s="461">
        <v>1.1720581340834506E-4</v>
      </c>
      <c r="J21" s="461">
        <v>0</v>
      </c>
      <c r="K21" s="461">
        <v>0</v>
      </c>
      <c r="L21" s="461">
        <v>3.1816428846895488E-3</v>
      </c>
      <c r="M21" s="461">
        <v>2.5590173373424605E-4</v>
      </c>
      <c r="N21" s="461">
        <v>4.5639771801140993E-3</v>
      </c>
      <c r="O21" s="461">
        <v>8.6932469277275061E-4</v>
      </c>
      <c r="P21" s="461">
        <v>4.2826552462526765E-4</v>
      </c>
      <c r="Q21" s="461">
        <v>2.9489826010026542E-4</v>
      </c>
      <c r="R21" s="461">
        <v>3.3830673143650245E-3</v>
      </c>
      <c r="S21" s="461">
        <v>0.15593368237347294</v>
      </c>
      <c r="T21" s="461">
        <v>4.2945427883104639E-3</v>
      </c>
      <c r="U21" s="461">
        <v>3.958221932536205E-3</v>
      </c>
      <c r="V21" s="461">
        <v>3.3293104165799661E-3</v>
      </c>
      <c r="W21" s="461">
        <v>1.4364750892463484E-3</v>
      </c>
      <c r="X21" s="461">
        <v>2.0062595297327662E-3</v>
      </c>
      <c r="Y21" s="461">
        <v>4.6830531132270106E-3</v>
      </c>
      <c r="Z21" s="461">
        <v>3.8043064749296204E-5</v>
      </c>
      <c r="AA21" s="461">
        <v>9.9597764816478014E-5</v>
      </c>
      <c r="AB21" s="461">
        <v>2.1934538563112246E-6</v>
      </c>
      <c r="AC21" s="461">
        <v>3.0676507208979195E-4</v>
      </c>
      <c r="AD21" s="461">
        <v>0</v>
      </c>
      <c r="AE21" s="461">
        <v>2.9548120591789758E-6</v>
      </c>
      <c r="AF21" s="461">
        <v>0</v>
      </c>
      <c r="AG21" s="461">
        <v>0</v>
      </c>
      <c r="AH21" s="461">
        <v>5.7380956584685462E-5</v>
      </c>
      <c r="AI21" s="461">
        <v>4.689485704102831E-6</v>
      </c>
      <c r="AJ21" s="461">
        <v>1.3470311433600345E-5</v>
      </c>
      <c r="AK21" s="461">
        <v>0</v>
      </c>
      <c r="AL21" s="461">
        <v>0</v>
      </c>
      <c r="AM21" s="461">
        <v>0</v>
      </c>
      <c r="AN21" s="461">
        <v>1.1475782209033706E-2</v>
      </c>
      <c r="AO21" s="461">
        <v>0</v>
      </c>
      <c r="AP21" s="461">
        <v>2.8908000289080003E-6</v>
      </c>
      <c r="AQ21" s="461">
        <v>3.2025962380169526E-5</v>
      </c>
      <c r="AR21" s="461">
        <v>0</v>
      </c>
      <c r="AS21" s="461">
        <v>0</v>
      </c>
      <c r="AT21" s="461">
        <v>1.6186740140904246E-3</v>
      </c>
    </row>
    <row r="22" spans="2:46" ht="15" customHeight="1" x14ac:dyDescent="0.15">
      <c r="B22" s="330" t="s">
        <v>260</v>
      </c>
      <c r="C22" s="303" t="s">
        <v>412</v>
      </c>
      <c r="D22" s="331">
        <v>2.5585120583785709E-4</v>
      </c>
      <c r="E22" s="331">
        <v>9.9268391951318775E-6</v>
      </c>
      <c r="F22" s="331">
        <v>0</v>
      </c>
      <c r="G22" s="331">
        <v>0</v>
      </c>
      <c r="H22" s="331">
        <v>0</v>
      </c>
      <c r="I22" s="331">
        <v>0</v>
      </c>
      <c r="J22" s="331">
        <v>1.9677292404565131E-4</v>
      </c>
      <c r="K22" s="331">
        <v>0</v>
      </c>
      <c r="L22" s="331">
        <v>0</v>
      </c>
      <c r="M22" s="331">
        <v>0</v>
      </c>
      <c r="N22" s="331">
        <v>0</v>
      </c>
      <c r="O22" s="331">
        <v>0</v>
      </c>
      <c r="P22" s="331">
        <v>0</v>
      </c>
      <c r="Q22" s="331">
        <v>1.6383236672236966E-5</v>
      </c>
      <c r="R22" s="331">
        <v>1.2443465983871353E-3</v>
      </c>
      <c r="S22" s="331">
        <v>6.1082024432809771E-3</v>
      </c>
      <c r="T22" s="331">
        <v>9.8757026640131279E-2</v>
      </c>
      <c r="U22" s="331">
        <v>0</v>
      </c>
      <c r="V22" s="331">
        <v>6.6586208331599313E-4</v>
      </c>
      <c r="W22" s="331">
        <v>3.5698539346617174E-3</v>
      </c>
      <c r="X22" s="331">
        <v>3.2100152475724261E-4</v>
      </c>
      <c r="Y22" s="331">
        <v>2.4333788355392011E-3</v>
      </c>
      <c r="Z22" s="331">
        <v>3.4238758274366581E-4</v>
      </c>
      <c r="AA22" s="331">
        <v>1.5725962865759685E-4</v>
      </c>
      <c r="AB22" s="331">
        <v>0</v>
      </c>
      <c r="AC22" s="331">
        <v>1.0827002544345598E-4</v>
      </c>
      <c r="AD22" s="331">
        <v>3.8877225721172535E-5</v>
      </c>
      <c r="AE22" s="331">
        <v>1.0888482438074526E-3</v>
      </c>
      <c r="AF22" s="331">
        <v>8.5800821971874492E-6</v>
      </c>
      <c r="AG22" s="331">
        <v>0</v>
      </c>
      <c r="AH22" s="331">
        <v>3.9725277635551474E-5</v>
      </c>
      <c r="AI22" s="331">
        <v>1.1254765689846795E-4</v>
      </c>
      <c r="AJ22" s="331">
        <v>2.7052875462480691E-3</v>
      </c>
      <c r="AK22" s="331">
        <v>0</v>
      </c>
      <c r="AL22" s="331">
        <v>1.0746511627906977E-2</v>
      </c>
      <c r="AM22" s="331">
        <v>0</v>
      </c>
      <c r="AN22" s="331">
        <v>4.4390423074320735E-3</v>
      </c>
      <c r="AO22" s="331">
        <v>4.332880788006586E-5</v>
      </c>
      <c r="AP22" s="331">
        <v>1.3471128134711281E-3</v>
      </c>
      <c r="AQ22" s="331">
        <v>2.2418173666118667E-4</v>
      </c>
      <c r="AR22" s="331">
        <v>2.4688279301745636E-2</v>
      </c>
      <c r="AS22" s="331">
        <v>0</v>
      </c>
      <c r="AT22" s="331">
        <v>2.6253084153849706E-3</v>
      </c>
    </row>
    <row r="23" spans="2:46" ht="15" customHeight="1" x14ac:dyDescent="0.15">
      <c r="B23" s="459" t="s">
        <v>261</v>
      </c>
      <c r="C23" s="460" t="s">
        <v>413</v>
      </c>
      <c r="D23" s="461">
        <v>0</v>
      </c>
      <c r="E23" s="461">
        <v>9.9268391951318775E-6</v>
      </c>
      <c r="F23" s="461">
        <v>0</v>
      </c>
      <c r="G23" s="461">
        <v>2.6632435110071855E-6</v>
      </c>
      <c r="H23" s="461">
        <v>0</v>
      </c>
      <c r="I23" s="461">
        <v>0</v>
      </c>
      <c r="J23" s="461">
        <v>0</v>
      </c>
      <c r="K23" s="461">
        <v>0</v>
      </c>
      <c r="L23" s="461">
        <v>0</v>
      </c>
      <c r="M23" s="461">
        <v>0</v>
      </c>
      <c r="N23" s="461">
        <v>0</v>
      </c>
      <c r="O23" s="461">
        <v>0</v>
      </c>
      <c r="P23" s="461">
        <v>0</v>
      </c>
      <c r="Q23" s="461">
        <v>9.8299420033421797E-5</v>
      </c>
      <c r="R23" s="461">
        <v>2.3451147431142166E-3</v>
      </c>
      <c r="S23" s="461">
        <v>7.5916230366492145E-3</v>
      </c>
      <c r="T23" s="461">
        <v>5.7714465277050382E-2</v>
      </c>
      <c r="U23" s="461">
        <v>0.2468810413509212</v>
      </c>
      <c r="V23" s="461">
        <v>0.13148695326480503</v>
      </c>
      <c r="W23" s="461">
        <v>0.27092489084211574</v>
      </c>
      <c r="X23" s="461">
        <v>8.8275419308241707E-3</v>
      </c>
      <c r="Y23" s="461">
        <v>1.1163584669430715E-3</v>
      </c>
      <c r="Z23" s="461">
        <v>1.5597656547211443E-3</v>
      </c>
      <c r="AA23" s="461">
        <v>2.3588944298639529E-4</v>
      </c>
      <c r="AB23" s="461">
        <v>4.3869077126224493E-6</v>
      </c>
      <c r="AC23" s="461">
        <v>1.8045004240575997E-5</v>
      </c>
      <c r="AD23" s="461">
        <v>0</v>
      </c>
      <c r="AE23" s="461">
        <v>2.5115902503021297E-5</v>
      </c>
      <c r="AF23" s="461">
        <v>3.8610369887343524E-5</v>
      </c>
      <c r="AG23" s="461">
        <v>0</v>
      </c>
      <c r="AH23" s="461">
        <v>8.8278394745669939E-6</v>
      </c>
      <c r="AI23" s="461">
        <v>1.0551342834231371E-3</v>
      </c>
      <c r="AJ23" s="461">
        <v>1.8633930816480478E-3</v>
      </c>
      <c r="AK23" s="461">
        <v>6.4041972123268483E-4</v>
      </c>
      <c r="AL23" s="461">
        <v>4.6511627906976743E-6</v>
      </c>
      <c r="AM23" s="461">
        <v>0</v>
      </c>
      <c r="AN23" s="461">
        <v>1.1596605352948567E-2</v>
      </c>
      <c r="AO23" s="461">
        <v>0</v>
      </c>
      <c r="AP23" s="461">
        <v>0</v>
      </c>
      <c r="AQ23" s="461">
        <v>3.2025962380169526E-5</v>
      </c>
      <c r="AR23" s="461">
        <v>3.599334995843724E-2</v>
      </c>
      <c r="AS23" s="461">
        <v>0</v>
      </c>
      <c r="AT23" s="461">
        <v>1.4113397598721178E-2</v>
      </c>
    </row>
    <row r="24" spans="2:46" ht="15" customHeight="1" x14ac:dyDescent="0.15">
      <c r="B24" s="330" t="s">
        <v>262</v>
      </c>
      <c r="C24" s="303" t="s">
        <v>414</v>
      </c>
      <c r="D24" s="331">
        <v>2.7809913678027945E-5</v>
      </c>
      <c r="E24" s="331">
        <v>1.6478553063918918E-3</v>
      </c>
      <c r="F24" s="331">
        <v>1.4405070584845865E-4</v>
      </c>
      <c r="G24" s="331">
        <v>0</v>
      </c>
      <c r="H24" s="331">
        <v>0</v>
      </c>
      <c r="I24" s="331">
        <v>1.7580872011251758E-4</v>
      </c>
      <c r="J24" s="331">
        <v>1.9677292404565131E-4</v>
      </c>
      <c r="K24" s="331">
        <v>0</v>
      </c>
      <c r="L24" s="331">
        <v>0</v>
      </c>
      <c r="M24" s="331">
        <v>3.1987716716780756E-5</v>
      </c>
      <c r="N24" s="331">
        <v>0</v>
      </c>
      <c r="O24" s="331">
        <v>0</v>
      </c>
      <c r="P24" s="331">
        <v>0</v>
      </c>
      <c r="Q24" s="331">
        <v>2.457485500835545E-4</v>
      </c>
      <c r="R24" s="331">
        <v>6.3862499700878218E-3</v>
      </c>
      <c r="S24" s="331">
        <v>2.0986038394415357E-2</v>
      </c>
      <c r="T24" s="331">
        <v>1.1644146503264551E-2</v>
      </c>
      <c r="U24" s="331">
        <v>1.996196816336604E-2</v>
      </c>
      <c r="V24" s="331">
        <v>0.10545590744517042</v>
      </c>
      <c r="W24" s="331">
        <v>2.0380879236534824E-2</v>
      </c>
      <c r="X24" s="331">
        <v>2.1828103683492497E-2</v>
      </c>
      <c r="Y24" s="331">
        <v>2.0897100011587517E-2</v>
      </c>
      <c r="Z24" s="331">
        <v>9.5107661873240507E-4</v>
      </c>
      <c r="AA24" s="331">
        <v>6.8477831634346899E-3</v>
      </c>
      <c r="AB24" s="331">
        <v>2.1934538563112246E-6</v>
      </c>
      <c r="AC24" s="331">
        <v>2.3458505512748796E-4</v>
      </c>
      <c r="AD24" s="331">
        <v>0</v>
      </c>
      <c r="AE24" s="331">
        <v>2.1717868634965474E-4</v>
      </c>
      <c r="AF24" s="331">
        <v>0</v>
      </c>
      <c r="AG24" s="331">
        <v>6.1339344589103064E-6</v>
      </c>
      <c r="AH24" s="331">
        <v>3.2883702042762054E-4</v>
      </c>
      <c r="AI24" s="331">
        <v>2.0164788527642172E-4</v>
      </c>
      <c r="AJ24" s="331">
        <v>1.6343977872768419E-3</v>
      </c>
      <c r="AK24" s="331">
        <v>5.5113043317620469E-4</v>
      </c>
      <c r="AL24" s="331">
        <v>7.2093023255813957E-5</v>
      </c>
      <c r="AM24" s="331">
        <v>0</v>
      </c>
      <c r="AN24" s="331">
        <v>7.0294905129667396E-3</v>
      </c>
      <c r="AO24" s="331">
        <v>1.0110055172015367E-4</v>
      </c>
      <c r="AP24" s="331">
        <v>2.3993640239936402E-4</v>
      </c>
      <c r="AQ24" s="331">
        <v>8.5402566347118732E-5</v>
      </c>
      <c r="AR24" s="331">
        <v>0</v>
      </c>
      <c r="AS24" s="331">
        <v>1.1730830756105364E-3</v>
      </c>
      <c r="AT24" s="331">
        <v>3.9648668132023649E-3</v>
      </c>
    </row>
    <row r="25" spans="2:46" ht="15" customHeight="1" x14ac:dyDescent="0.15">
      <c r="B25" s="459" t="s">
        <v>263</v>
      </c>
      <c r="C25" s="460" t="s">
        <v>415</v>
      </c>
      <c r="D25" s="461">
        <v>0</v>
      </c>
      <c r="E25" s="461">
        <v>3.970735678052751E-5</v>
      </c>
      <c r="F25" s="461">
        <v>0</v>
      </c>
      <c r="G25" s="461">
        <v>1.5979461066043113E-5</v>
      </c>
      <c r="H25" s="461">
        <v>0</v>
      </c>
      <c r="I25" s="461">
        <v>0</v>
      </c>
      <c r="J25" s="461">
        <v>0</v>
      </c>
      <c r="K25" s="461">
        <v>0</v>
      </c>
      <c r="L25" s="461">
        <v>0</v>
      </c>
      <c r="M25" s="461">
        <v>0</v>
      </c>
      <c r="N25" s="461">
        <v>0</v>
      </c>
      <c r="O25" s="461">
        <v>0</v>
      </c>
      <c r="P25" s="461">
        <v>0</v>
      </c>
      <c r="Q25" s="461">
        <v>4.9149710016710898E-5</v>
      </c>
      <c r="R25" s="461">
        <v>1.8844672042882097E-4</v>
      </c>
      <c r="S25" s="461">
        <v>2.1815008726003491E-4</v>
      </c>
      <c r="T25" s="461">
        <v>1.2220243706574492E-4</v>
      </c>
      <c r="U25" s="461">
        <v>1.1706971343232579E-4</v>
      </c>
      <c r="V25" s="461">
        <v>2.0808190103624785E-5</v>
      </c>
      <c r="W25" s="461">
        <v>2.9113509977101732E-2</v>
      </c>
      <c r="X25" s="461">
        <v>8.0250381189310652E-5</v>
      </c>
      <c r="Y25" s="461">
        <v>7.6703718462873306E-3</v>
      </c>
      <c r="Z25" s="461">
        <v>3.8043064749296204E-5</v>
      </c>
      <c r="AA25" s="461">
        <v>1.6582154177339937E-3</v>
      </c>
      <c r="AB25" s="461">
        <v>1.5354176994178573E-5</v>
      </c>
      <c r="AC25" s="461">
        <v>1.8045004240575997E-5</v>
      </c>
      <c r="AD25" s="461">
        <v>1.9438612860586267E-5</v>
      </c>
      <c r="AE25" s="461">
        <v>3.102552662137925E-4</v>
      </c>
      <c r="AF25" s="461">
        <v>1.3299127405640547E-4</v>
      </c>
      <c r="AG25" s="461">
        <v>3.0669672294551532E-5</v>
      </c>
      <c r="AH25" s="461">
        <v>1.0372711382616219E-4</v>
      </c>
      <c r="AI25" s="461">
        <v>1.6413199964359908E-4</v>
      </c>
      <c r="AJ25" s="461">
        <v>1.3941772333776357E-3</v>
      </c>
      <c r="AK25" s="461">
        <v>7.3894583219155934E-5</v>
      </c>
      <c r="AL25" s="461">
        <v>2.441860465116279E-5</v>
      </c>
      <c r="AM25" s="461">
        <v>9.0062503377343883E-5</v>
      </c>
      <c r="AN25" s="461">
        <v>1.9935818745952425E-3</v>
      </c>
      <c r="AO25" s="461">
        <v>1.4442935960021953E-5</v>
      </c>
      <c r="AP25" s="461">
        <v>2.3415480234154803E-4</v>
      </c>
      <c r="AQ25" s="461">
        <v>3.2025962380169526E-5</v>
      </c>
      <c r="AR25" s="461">
        <v>0</v>
      </c>
      <c r="AS25" s="461">
        <v>0</v>
      </c>
      <c r="AT25" s="461">
        <v>9.5466877379300926E-4</v>
      </c>
    </row>
    <row r="26" spans="2:46" ht="15" customHeight="1" x14ac:dyDescent="0.15">
      <c r="B26" s="330" t="s">
        <v>264</v>
      </c>
      <c r="C26" s="303" t="s">
        <v>416</v>
      </c>
      <c r="D26" s="331">
        <v>0</v>
      </c>
      <c r="E26" s="331">
        <v>0</v>
      </c>
      <c r="F26" s="331">
        <v>0</v>
      </c>
      <c r="G26" s="331">
        <v>0</v>
      </c>
      <c r="H26" s="331">
        <v>0</v>
      </c>
      <c r="I26" s="331">
        <v>0</v>
      </c>
      <c r="J26" s="331">
        <v>0</v>
      </c>
      <c r="K26" s="331">
        <v>0</v>
      </c>
      <c r="L26" s="331">
        <v>0</v>
      </c>
      <c r="M26" s="331">
        <v>0</v>
      </c>
      <c r="N26" s="331">
        <v>0</v>
      </c>
      <c r="O26" s="331">
        <v>0</v>
      </c>
      <c r="P26" s="331">
        <v>0</v>
      </c>
      <c r="Q26" s="331">
        <v>0</v>
      </c>
      <c r="R26" s="331">
        <v>0</v>
      </c>
      <c r="S26" s="331">
        <v>2.6178010471204191E-4</v>
      </c>
      <c r="T26" s="331">
        <v>0</v>
      </c>
      <c r="U26" s="331">
        <v>0</v>
      </c>
      <c r="V26" s="331">
        <v>0</v>
      </c>
      <c r="W26" s="331">
        <v>0</v>
      </c>
      <c r="X26" s="331">
        <v>0.34876815664874405</v>
      </c>
      <c r="Y26" s="331">
        <v>0</v>
      </c>
      <c r="Z26" s="331">
        <v>0</v>
      </c>
      <c r="AA26" s="331">
        <v>0</v>
      </c>
      <c r="AB26" s="331">
        <v>0</v>
      </c>
      <c r="AC26" s="331">
        <v>0</v>
      </c>
      <c r="AD26" s="331">
        <v>0</v>
      </c>
      <c r="AE26" s="331">
        <v>0</v>
      </c>
      <c r="AF26" s="331">
        <v>0</v>
      </c>
      <c r="AG26" s="331">
        <v>0</v>
      </c>
      <c r="AH26" s="331">
        <v>8.8057698758805762E-3</v>
      </c>
      <c r="AI26" s="331">
        <v>0</v>
      </c>
      <c r="AJ26" s="331">
        <v>3.5831028413376917E-3</v>
      </c>
      <c r="AK26" s="331">
        <v>0</v>
      </c>
      <c r="AL26" s="331">
        <v>0</v>
      </c>
      <c r="AM26" s="331">
        <v>0</v>
      </c>
      <c r="AN26" s="331">
        <v>3.4202615579419469E-2</v>
      </c>
      <c r="AO26" s="331">
        <v>0</v>
      </c>
      <c r="AP26" s="331">
        <v>0</v>
      </c>
      <c r="AQ26" s="331">
        <v>4.2701283173559366E-5</v>
      </c>
      <c r="AR26" s="331">
        <v>0</v>
      </c>
      <c r="AS26" s="331">
        <v>0</v>
      </c>
      <c r="AT26" s="331">
        <v>2.9601980148393193E-3</v>
      </c>
    </row>
    <row r="27" spans="2:46" ht="15" customHeight="1" x14ac:dyDescent="0.15">
      <c r="B27" s="459" t="s">
        <v>265</v>
      </c>
      <c r="C27" s="460" t="s">
        <v>417</v>
      </c>
      <c r="D27" s="461">
        <v>0</v>
      </c>
      <c r="E27" s="461">
        <v>4.8075682222023686E-2</v>
      </c>
      <c r="F27" s="461">
        <v>7.2025352924229326E-5</v>
      </c>
      <c r="G27" s="461">
        <v>0</v>
      </c>
      <c r="H27" s="461">
        <v>0</v>
      </c>
      <c r="I27" s="461">
        <v>0</v>
      </c>
      <c r="J27" s="461">
        <v>0</v>
      </c>
      <c r="K27" s="461">
        <v>0</v>
      </c>
      <c r="L27" s="461">
        <v>0</v>
      </c>
      <c r="M27" s="461">
        <v>0</v>
      </c>
      <c r="N27" s="461">
        <v>0</v>
      </c>
      <c r="O27" s="461">
        <v>0</v>
      </c>
      <c r="P27" s="461">
        <v>0</v>
      </c>
      <c r="Q27" s="461">
        <v>0</v>
      </c>
      <c r="R27" s="461">
        <v>0</v>
      </c>
      <c r="S27" s="461">
        <v>0</v>
      </c>
      <c r="T27" s="461">
        <v>0</v>
      </c>
      <c r="U27" s="461">
        <v>0</v>
      </c>
      <c r="V27" s="461">
        <v>0</v>
      </c>
      <c r="W27" s="461">
        <v>0</v>
      </c>
      <c r="X27" s="461">
        <v>0</v>
      </c>
      <c r="Y27" s="461">
        <v>0.1107568910405874</v>
      </c>
      <c r="Z27" s="461">
        <v>0</v>
      </c>
      <c r="AA27" s="461">
        <v>0</v>
      </c>
      <c r="AB27" s="461">
        <v>0</v>
      </c>
      <c r="AC27" s="461">
        <v>0</v>
      </c>
      <c r="AD27" s="461">
        <v>0</v>
      </c>
      <c r="AE27" s="461">
        <v>0</v>
      </c>
      <c r="AF27" s="461">
        <v>0</v>
      </c>
      <c r="AG27" s="461">
        <v>0</v>
      </c>
      <c r="AH27" s="461">
        <v>3.1140203746535073E-3</v>
      </c>
      <c r="AI27" s="461">
        <v>0</v>
      </c>
      <c r="AJ27" s="461">
        <v>1.019253565142426E-3</v>
      </c>
      <c r="AK27" s="461">
        <v>6.157881934929662E-5</v>
      </c>
      <c r="AL27" s="461">
        <v>0</v>
      </c>
      <c r="AM27" s="461">
        <v>0</v>
      </c>
      <c r="AN27" s="461">
        <v>2.4164628782972636E-6</v>
      </c>
      <c r="AO27" s="461">
        <v>0</v>
      </c>
      <c r="AP27" s="461">
        <v>2.8908000289080003E-6</v>
      </c>
      <c r="AQ27" s="461">
        <v>0</v>
      </c>
      <c r="AR27" s="461">
        <v>0</v>
      </c>
      <c r="AS27" s="461">
        <v>0</v>
      </c>
      <c r="AT27" s="461">
        <v>5.6412804134056086E-3</v>
      </c>
    </row>
    <row r="28" spans="2:46" ht="15" customHeight="1" x14ac:dyDescent="0.15">
      <c r="B28" s="330" t="s">
        <v>266</v>
      </c>
      <c r="C28" s="303" t="s">
        <v>267</v>
      </c>
      <c r="D28" s="331">
        <v>1.9967518020824063E-3</v>
      </c>
      <c r="E28" s="331">
        <v>7.0381289893485018E-3</v>
      </c>
      <c r="F28" s="331">
        <v>4.4655718813022185E-3</v>
      </c>
      <c r="G28" s="331">
        <v>8.1921370398581016E-3</v>
      </c>
      <c r="H28" s="331">
        <v>2.4258498560662419E-2</v>
      </c>
      <c r="I28" s="331">
        <v>1.0079699953117674E-2</v>
      </c>
      <c r="J28" s="331">
        <v>6.6902794175521451E-3</v>
      </c>
      <c r="K28" s="331">
        <v>9.0744101633393826E-4</v>
      </c>
      <c r="L28" s="331">
        <v>2.2175086772078675E-3</v>
      </c>
      <c r="M28" s="331">
        <v>7.4851257117266971E-3</v>
      </c>
      <c r="N28" s="331">
        <v>2.1026894865525673E-2</v>
      </c>
      <c r="O28" s="331">
        <v>4.7417710514877304E-3</v>
      </c>
      <c r="P28" s="331">
        <v>1.3276231263383297E-2</v>
      </c>
      <c r="Q28" s="331">
        <v>1.4089583538123792E-3</v>
      </c>
      <c r="R28" s="331">
        <v>9.4522481992868933E-4</v>
      </c>
      <c r="S28" s="331">
        <v>2.2251308900523561E-3</v>
      </c>
      <c r="T28" s="331">
        <v>6.2148667993435986E-3</v>
      </c>
      <c r="U28" s="331">
        <v>5.1320831131684442E-3</v>
      </c>
      <c r="V28" s="331">
        <v>2.6842565233675974E-3</v>
      </c>
      <c r="W28" s="331">
        <v>1.9228854660010525E-2</v>
      </c>
      <c r="X28" s="331">
        <v>1.7655083861648343E-3</v>
      </c>
      <c r="Y28" s="331">
        <v>1.5346396140508551E-3</v>
      </c>
      <c r="Z28" s="331">
        <v>3.739633264855817E-2</v>
      </c>
      <c r="AA28" s="331">
        <v>3.786462392233471E-3</v>
      </c>
      <c r="AB28" s="331">
        <v>5.5011822716285515E-3</v>
      </c>
      <c r="AC28" s="331">
        <v>4.0781709583701756E-3</v>
      </c>
      <c r="AD28" s="331">
        <v>4.5291967965166002E-3</v>
      </c>
      <c r="AE28" s="331">
        <v>6.1268028047076067E-3</v>
      </c>
      <c r="AF28" s="331">
        <v>1.6224935434881467E-2</v>
      </c>
      <c r="AG28" s="331">
        <v>2.3002254220913649E-5</v>
      </c>
      <c r="AH28" s="331">
        <v>2.1451649923197795E-3</v>
      </c>
      <c r="AI28" s="331">
        <v>1.5461234366427034E-2</v>
      </c>
      <c r="AJ28" s="331">
        <v>8.7624375875570235E-3</v>
      </c>
      <c r="AK28" s="331">
        <v>1.2087922238266926E-2</v>
      </c>
      <c r="AL28" s="331">
        <v>4.032558139534884E-3</v>
      </c>
      <c r="AM28" s="331">
        <v>4.4652989174487095E-2</v>
      </c>
      <c r="AN28" s="331">
        <v>8.4431212967706389E-3</v>
      </c>
      <c r="AO28" s="331">
        <v>3.1485600392847858E-3</v>
      </c>
      <c r="AP28" s="331">
        <v>5.8827780588277803E-3</v>
      </c>
      <c r="AQ28" s="331">
        <v>1.0931528492431198E-2</v>
      </c>
      <c r="AR28" s="331">
        <v>0.14688279301745635</v>
      </c>
      <c r="AS28" s="331">
        <v>1.6529806974512104E-3</v>
      </c>
      <c r="AT28" s="331">
        <v>6.2581111833470192E-3</v>
      </c>
    </row>
    <row r="29" spans="2:46" ht="15" customHeight="1" x14ac:dyDescent="0.15">
      <c r="B29" s="459" t="s">
        <v>268</v>
      </c>
      <c r="C29" s="460" t="s">
        <v>418</v>
      </c>
      <c r="D29" s="461">
        <v>2.8143632642164277E-3</v>
      </c>
      <c r="E29" s="461">
        <v>7.4451293963489085E-4</v>
      </c>
      <c r="F29" s="461">
        <v>3.4572169403630079E-3</v>
      </c>
      <c r="G29" s="461">
        <v>5.193324846464012E-4</v>
      </c>
      <c r="H29" s="461">
        <v>2.0700585438431932E-3</v>
      </c>
      <c r="I29" s="461">
        <v>2.3441162681669013E-3</v>
      </c>
      <c r="J29" s="461">
        <v>2.5580480125934673E-3</v>
      </c>
      <c r="K29" s="461">
        <v>3.1760435571687841E-3</v>
      </c>
      <c r="L29" s="461">
        <v>3.326263015811801E-3</v>
      </c>
      <c r="M29" s="461">
        <v>3.6146119889962254E-3</v>
      </c>
      <c r="N29" s="461">
        <v>3.9119804400977991E-3</v>
      </c>
      <c r="O29" s="461">
        <v>3.3192397360414113E-3</v>
      </c>
      <c r="P29" s="461">
        <v>3.4261241970021412E-3</v>
      </c>
      <c r="Q29" s="461">
        <v>2.9981323110193649E-3</v>
      </c>
      <c r="R29" s="461">
        <v>1.8934408576419632E-3</v>
      </c>
      <c r="S29" s="461">
        <v>1.8324607329842932E-3</v>
      </c>
      <c r="T29" s="461">
        <v>1.9901539750707027E-3</v>
      </c>
      <c r="U29" s="461">
        <v>1.8129985350465588E-3</v>
      </c>
      <c r="V29" s="461">
        <v>1.6854633983936077E-3</v>
      </c>
      <c r="W29" s="461">
        <v>3.2711808963035657E-4</v>
      </c>
      <c r="X29" s="461">
        <v>9.6300457427172777E-4</v>
      </c>
      <c r="Y29" s="461">
        <v>8.5917208595112323E-4</v>
      </c>
      <c r="Z29" s="461">
        <v>1.2934642014760709E-3</v>
      </c>
      <c r="AA29" s="461">
        <v>5.9583925969156147E-4</v>
      </c>
      <c r="AB29" s="461">
        <v>1.3048856991195476E-2</v>
      </c>
      <c r="AC29" s="461">
        <v>2.9864482018153275E-2</v>
      </c>
      <c r="AD29" s="461">
        <v>2.7602830262032502E-3</v>
      </c>
      <c r="AE29" s="461">
        <v>2.8971932240249858E-3</v>
      </c>
      <c r="AF29" s="461">
        <v>2.5997649057477971E-3</v>
      </c>
      <c r="AG29" s="461">
        <v>9.7023508303813767E-3</v>
      </c>
      <c r="AH29" s="461">
        <v>5.7248538992566963E-3</v>
      </c>
      <c r="AI29" s="461">
        <v>4.8114123324095046E-3</v>
      </c>
      <c r="AJ29" s="461">
        <v>8.8208089371026258E-3</v>
      </c>
      <c r="AK29" s="461">
        <v>5.1479892976011967E-3</v>
      </c>
      <c r="AL29" s="461">
        <v>2.230232558139535E-3</v>
      </c>
      <c r="AM29" s="461">
        <v>2.0534250770034403E-3</v>
      </c>
      <c r="AN29" s="461">
        <v>1.3991320065341157E-3</v>
      </c>
      <c r="AO29" s="461">
        <v>1.7475952511626564E-3</v>
      </c>
      <c r="AP29" s="461">
        <v>1.9773072197730723E-3</v>
      </c>
      <c r="AQ29" s="461">
        <v>2.9784145013557659E-3</v>
      </c>
      <c r="AR29" s="461">
        <v>0</v>
      </c>
      <c r="AS29" s="461">
        <v>0</v>
      </c>
      <c r="AT29" s="461">
        <v>4.0730978246180955E-3</v>
      </c>
    </row>
    <row r="30" spans="2:46" ht="15" customHeight="1" x14ac:dyDescent="0.15">
      <c r="B30" s="330" t="s">
        <v>269</v>
      </c>
      <c r="C30" s="303" t="s">
        <v>419</v>
      </c>
      <c r="D30" s="331">
        <v>9.6222301325976679E-3</v>
      </c>
      <c r="E30" s="331">
        <v>3.9707356780527515E-3</v>
      </c>
      <c r="F30" s="331">
        <v>2.1247479112647651E-2</v>
      </c>
      <c r="G30" s="331">
        <v>1.3537266766449523E-2</v>
      </c>
      <c r="H30" s="331">
        <v>2.5164149173593817E-2</v>
      </c>
      <c r="I30" s="331">
        <v>1.324425691514299E-2</v>
      </c>
      <c r="J30" s="331">
        <v>4.0633608815426998E-2</v>
      </c>
      <c r="K30" s="331">
        <v>1.9056261343012703E-2</v>
      </c>
      <c r="L30" s="331">
        <v>3.2780563054377168E-2</v>
      </c>
      <c r="M30" s="331">
        <v>4.1456080864947863E-2</v>
      </c>
      <c r="N30" s="331">
        <v>5.1996740016299919E-2</v>
      </c>
      <c r="O30" s="331">
        <v>6.2986525467262022E-2</v>
      </c>
      <c r="P30" s="331">
        <v>2.8265524625267664E-2</v>
      </c>
      <c r="Q30" s="331">
        <v>2.3772076411415839E-2</v>
      </c>
      <c r="R30" s="331">
        <v>9.6795807509153127E-3</v>
      </c>
      <c r="S30" s="331">
        <v>1.0907504363001745E-2</v>
      </c>
      <c r="T30" s="331">
        <v>4.0501379141789744E-3</v>
      </c>
      <c r="U30" s="331">
        <v>3.2826980455685946E-2</v>
      </c>
      <c r="V30" s="331">
        <v>1.2256023971035E-2</v>
      </c>
      <c r="W30" s="331">
        <v>6.0587959209796472E-3</v>
      </c>
      <c r="X30" s="331">
        <v>1.6290827381430062E-2</v>
      </c>
      <c r="Y30" s="331">
        <v>1.6796249035551072E-2</v>
      </c>
      <c r="Z30" s="331">
        <v>1.6510690101194551E-2</v>
      </c>
      <c r="AA30" s="331">
        <v>2.965217664799354E-3</v>
      </c>
      <c r="AB30" s="331">
        <v>0.10170606840943887</v>
      </c>
      <c r="AC30" s="331">
        <v>4.778317122904524E-2</v>
      </c>
      <c r="AD30" s="331">
        <v>7.3477956613016093E-2</v>
      </c>
      <c r="AE30" s="331">
        <v>2.2542261199476409E-2</v>
      </c>
      <c r="AF30" s="331">
        <v>5.4311920308196555E-3</v>
      </c>
      <c r="AG30" s="331">
        <v>1.7727070586250786E-3</v>
      </c>
      <c r="AH30" s="331">
        <v>6.1684528328536875E-3</v>
      </c>
      <c r="AI30" s="331">
        <v>8.2722527820373939E-3</v>
      </c>
      <c r="AJ30" s="331">
        <v>1.2026743058299507E-2</v>
      </c>
      <c r="AK30" s="331">
        <v>2.3027399495669471E-2</v>
      </c>
      <c r="AL30" s="331">
        <v>1.2454651162790698E-2</v>
      </c>
      <c r="AM30" s="331">
        <v>4.5571626708936002E-3</v>
      </c>
      <c r="AN30" s="331">
        <v>4.9030031800651481E-3</v>
      </c>
      <c r="AO30" s="331">
        <v>5.6616308963286059E-2</v>
      </c>
      <c r="AP30" s="331">
        <v>3.6230396762303968E-2</v>
      </c>
      <c r="AQ30" s="331">
        <v>3.4118325255673931E-2</v>
      </c>
      <c r="AR30" s="331">
        <v>0</v>
      </c>
      <c r="AS30" s="331">
        <v>4.5323664284952544E-3</v>
      </c>
      <c r="AT30" s="331">
        <v>1.9464505879364068E-2</v>
      </c>
    </row>
    <row r="31" spans="2:46" ht="15" customHeight="1" x14ac:dyDescent="0.15">
      <c r="B31" s="459" t="s">
        <v>270</v>
      </c>
      <c r="C31" s="460" t="s">
        <v>271</v>
      </c>
      <c r="D31" s="461">
        <v>5.1170241167571419E-4</v>
      </c>
      <c r="E31" s="461">
        <v>1.389757487318463E-4</v>
      </c>
      <c r="F31" s="461">
        <v>1.2244309997118986E-3</v>
      </c>
      <c r="G31" s="461">
        <v>2.0746666950745975E-3</v>
      </c>
      <c r="H31" s="461">
        <v>1.520199243134845E-3</v>
      </c>
      <c r="I31" s="461">
        <v>8.7904360056258787E-4</v>
      </c>
      <c r="J31" s="461">
        <v>4.1322314049586778E-3</v>
      </c>
      <c r="K31" s="461">
        <v>4.5372050816696913E-4</v>
      </c>
      <c r="L31" s="461">
        <v>1.4944080215966063E-3</v>
      </c>
      <c r="M31" s="461">
        <v>1.7273367027061607E-3</v>
      </c>
      <c r="N31" s="461">
        <v>9.7799511002444979E-4</v>
      </c>
      <c r="O31" s="461">
        <v>8.6932469277275061E-4</v>
      </c>
      <c r="P31" s="461">
        <v>1.2847965738758029E-3</v>
      </c>
      <c r="Q31" s="461">
        <v>7.8639536026737437E-4</v>
      </c>
      <c r="R31" s="461">
        <v>3.5894613415013519E-4</v>
      </c>
      <c r="S31" s="461">
        <v>6.1082024432809778E-4</v>
      </c>
      <c r="T31" s="461">
        <v>2.9852309626060541E-3</v>
      </c>
      <c r="U31" s="461">
        <v>1.4934298578393992E-3</v>
      </c>
      <c r="V31" s="461">
        <v>5.410129426942445E-4</v>
      </c>
      <c r="W31" s="461">
        <v>1.2800273072492214E-4</v>
      </c>
      <c r="X31" s="461">
        <v>3.2100152475724261E-4</v>
      </c>
      <c r="Y31" s="461">
        <v>7.9134271074445569E-4</v>
      </c>
      <c r="Z31" s="461">
        <v>1.10324887772959E-3</v>
      </c>
      <c r="AA31" s="461">
        <v>7.3038360865417212E-4</v>
      </c>
      <c r="AB31" s="461">
        <v>3.9482169413602048E-4</v>
      </c>
      <c r="AC31" s="461">
        <v>7.9740873739105322E-2</v>
      </c>
      <c r="AD31" s="461">
        <v>1.0030324236062515E-2</v>
      </c>
      <c r="AE31" s="461">
        <v>2.2500893830647902E-3</v>
      </c>
      <c r="AF31" s="461">
        <v>1.261272082986555E-3</v>
      </c>
      <c r="AG31" s="461">
        <v>1.5334836147275766E-4</v>
      </c>
      <c r="AH31" s="461">
        <v>3.7231412983986297E-3</v>
      </c>
      <c r="AI31" s="461">
        <v>2.9918918792176063E-3</v>
      </c>
      <c r="AJ31" s="461">
        <v>4.0837494162865046E-3</v>
      </c>
      <c r="AK31" s="461">
        <v>8.4886402473005381E-3</v>
      </c>
      <c r="AL31" s="461">
        <v>4.9360465116279071E-3</v>
      </c>
      <c r="AM31" s="461">
        <v>2.2155375830826595E-3</v>
      </c>
      <c r="AN31" s="461">
        <v>7.3460471500236811E-4</v>
      </c>
      <c r="AO31" s="461">
        <v>1.1539905832057541E-2</v>
      </c>
      <c r="AP31" s="461">
        <v>8.305268483052684E-3</v>
      </c>
      <c r="AQ31" s="461">
        <v>9.4049576189764502E-3</v>
      </c>
      <c r="AR31" s="461">
        <v>0</v>
      </c>
      <c r="AS31" s="461">
        <v>1.3863709075397248E-3</v>
      </c>
      <c r="AT31" s="461">
        <v>3.1847681497632185E-3</v>
      </c>
    </row>
    <row r="32" spans="2:46" ht="15" customHeight="1" x14ac:dyDescent="0.15">
      <c r="B32" s="330" t="s">
        <v>272</v>
      </c>
      <c r="C32" s="303" t="s">
        <v>273</v>
      </c>
      <c r="D32" s="331">
        <v>3.0590905045830739E-4</v>
      </c>
      <c r="E32" s="331">
        <v>0</v>
      </c>
      <c r="F32" s="331">
        <v>1.4405070584845865E-3</v>
      </c>
      <c r="G32" s="331">
        <v>1.0573076738698527E-3</v>
      </c>
      <c r="H32" s="331">
        <v>2.5875731798039915E-4</v>
      </c>
      <c r="I32" s="331">
        <v>5.274261603375527E-4</v>
      </c>
      <c r="J32" s="331">
        <v>1.6725698543880363E-3</v>
      </c>
      <c r="K32" s="331">
        <v>0</v>
      </c>
      <c r="L32" s="331">
        <v>4.8206710374084072E-5</v>
      </c>
      <c r="M32" s="331">
        <v>3.0708208048109524E-3</v>
      </c>
      <c r="N32" s="331">
        <v>3.2599837000814997E-4</v>
      </c>
      <c r="O32" s="331">
        <v>0</v>
      </c>
      <c r="P32" s="331">
        <v>0</v>
      </c>
      <c r="Q32" s="331">
        <v>8.191618336118483E-5</v>
      </c>
      <c r="R32" s="331">
        <v>1.7349063150589867E-4</v>
      </c>
      <c r="S32" s="331">
        <v>4.3630017452006983E-5</v>
      </c>
      <c r="T32" s="331">
        <v>4.8008100275828362E-3</v>
      </c>
      <c r="U32" s="331">
        <v>8.3214417926220766E-4</v>
      </c>
      <c r="V32" s="331">
        <v>6.2424570310874356E-5</v>
      </c>
      <c r="W32" s="331">
        <v>2.8445051272204919E-5</v>
      </c>
      <c r="X32" s="331">
        <v>0</v>
      </c>
      <c r="Y32" s="331">
        <v>1.0541815396702928E-3</v>
      </c>
      <c r="Z32" s="331">
        <v>3.0434451799436963E-4</v>
      </c>
      <c r="AA32" s="331">
        <v>2.5021754248630967E-3</v>
      </c>
      <c r="AB32" s="331">
        <v>8.460151523792394E-3</v>
      </c>
      <c r="AC32" s="331">
        <v>1.7323204070952957E-3</v>
      </c>
      <c r="AD32" s="331">
        <v>0</v>
      </c>
      <c r="AE32" s="331">
        <v>1.3237558025121813E-3</v>
      </c>
      <c r="AF32" s="331">
        <v>3.1746304129593563E-3</v>
      </c>
      <c r="AG32" s="331">
        <v>4.6004508441827298E-6</v>
      </c>
      <c r="AH32" s="331">
        <v>2.8050459930436624E-3</v>
      </c>
      <c r="AI32" s="331">
        <v>6.4105269575085704E-3</v>
      </c>
      <c r="AJ32" s="331">
        <v>2.9605499479147958E-2</v>
      </c>
      <c r="AK32" s="331">
        <v>5.7853300778664173E-3</v>
      </c>
      <c r="AL32" s="331">
        <v>3.5604651162790698E-3</v>
      </c>
      <c r="AM32" s="331">
        <v>3.6025001350937552E-5</v>
      </c>
      <c r="AN32" s="331">
        <v>3.1897309993523881E-4</v>
      </c>
      <c r="AO32" s="331">
        <v>4.6925098934111328E-2</v>
      </c>
      <c r="AP32" s="331">
        <v>1.5092866950928669E-2</v>
      </c>
      <c r="AQ32" s="331">
        <v>1.3557657407605098E-2</v>
      </c>
      <c r="AR32" s="331">
        <v>0</v>
      </c>
      <c r="AS32" s="331">
        <v>1.4343606697237922E-2</v>
      </c>
      <c r="AT32" s="331">
        <v>4.8888230411906833E-3</v>
      </c>
    </row>
    <row r="33" spans="2:60" ht="15" customHeight="1" x14ac:dyDescent="0.15">
      <c r="B33" s="459" t="s">
        <v>274</v>
      </c>
      <c r="C33" s="460" t="s">
        <v>420</v>
      </c>
      <c r="D33" s="461">
        <v>7.1148883153866693E-2</v>
      </c>
      <c r="E33" s="461">
        <v>5.6225617201226957E-2</v>
      </c>
      <c r="F33" s="461">
        <v>2.1175453759723423E-2</v>
      </c>
      <c r="G33" s="461">
        <v>7.3944956083114508E-2</v>
      </c>
      <c r="H33" s="461">
        <v>8.1120419186855128E-2</v>
      </c>
      <c r="I33" s="461">
        <v>9.0365682137834039E-2</v>
      </c>
      <c r="J33" s="461">
        <v>3.7386855568673751E-2</v>
      </c>
      <c r="K33" s="461">
        <v>4.7186932849364795E-2</v>
      </c>
      <c r="L33" s="461">
        <v>5.7365985345160048E-2</v>
      </c>
      <c r="M33" s="461">
        <v>3.4738660354423904E-2</v>
      </c>
      <c r="N33" s="461">
        <v>4.5150774246128768E-2</v>
      </c>
      <c r="O33" s="461">
        <v>5.0736950250918719E-2</v>
      </c>
      <c r="P33" s="461">
        <v>5.353319057815846E-2</v>
      </c>
      <c r="Q33" s="461">
        <v>4.3137062157999936E-2</v>
      </c>
      <c r="R33" s="461">
        <v>4.0019502739955491E-2</v>
      </c>
      <c r="S33" s="461">
        <v>3.8307155322862128E-2</v>
      </c>
      <c r="T33" s="461">
        <v>4.7344715617471458E-2</v>
      </c>
      <c r="U33" s="461">
        <v>4.1357249304700826E-2</v>
      </c>
      <c r="V33" s="461">
        <v>4.8046110949269631E-2</v>
      </c>
      <c r="W33" s="461">
        <v>4.4246277253914751E-2</v>
      </c>
      <c r="X33" s="461">
        <v>4.1890698980820158E-2</v>
      </c>
      <c r="Y33" s="461">
        <v>6.030596700666141E-2</v>
      </c>
      <c r="Z33" s="461">
        <v>6.7260138476755688E-2</v>
      </c>
      <c r="AA33" s="461">
        <v>5.3064640696695101E-2</v>
      </c>
      <c r="AB33" s="461">
        <v>1.5775320134590327E-2</v>
      </c>
      <c r="AC33" s="461">
        <v>2.0499124817294333E-2</v>
      </c>
      <c r="AD33" s="461">
        <v>1.6114610061426015E-2</v>
      </c>
      <c r="AE33" s="461">
        <v>1.0805747700417515E-2</v>
      </c>
      <c r="AF33" s="461">
        <v>5.3882916198337181E-3</v>
      </c>
      <c r="AG33" s="461">
        <v>1.082639431997669E-3</v>
      </c>
      <c r="AH33" s="461">
        <v>3.4918519041649748E-2</v>
      </c>
      <c r="AI33" s="461">
        <v>9.3789714082056618E-3</v>
      </c>
      <c r="AJ33" s="461">
        <v>9.7008692840978485E-3</v>
      </c>
      <c r="AK33" s="461">
        <v>1.3498077201365819E-2</v>
      </c>
      <c r="AL33" s="461">
        <v>5.0240697674418605E-2</v>
      </c>
      <c r="AM33" s="461">
        <v>4.0275951510348185E-2</v>
      </c>
      <c r="AN33" s="461">
        <v>2.2509351711339009E-2</v>
      </c>
      <c r="AO33" s="461">
        <v>5.2211213495479358E-2</v>
      </c>
      <c r="AP33" s="461">
        <v>9.6315675363156758E-2</v>
      </c>
      <c r="AQ33" s="461">
        <v>3.4620065332963253E-2</v>
      </c>
      <c r="AR33" s="461">
        <v>0.22676641729010807</v>
      </c>
      <c r="AS33" s="461">
        <v>1.0051189079663006E-2</v>
      </c>
      <c r="AT33" s="461">
        <v>3.5638838151763219E-2</v>
      </c>
    </row>
    <row r="34" spans="2:60" ht="15" customHeight="1" x14ac:dyDescent="0.15">
      <c r="B34" s="330" t="s">
        <v>275</v>
      </c>
      <c r="C34" s="303" t="s">
        <v>421</v>
      </c>
      <c r="D34" s="331">
        <v>5.2727596333540985E-3</v>
      </c>
      <c r="E34" s="331">
        <v>9.0731310243505371E-3</v>
      </c>
      <c r="F34" s="331">
        <v>4.8761163929703255E-2</v>
      </c>
      <c r="G34" s="331">
        <v>4.5781155954213518E-3</v>
      </c>
      <c r="H34" s="331">
        <v>1.7433774298929391E-2</v>
      </c>
      <c r="I34" s="331">
        <v>1.0548523206751054E-2</v>
      </c>
      <c r="J34" s="331">
        <v>9.2483274301456125E-3</v>
      </c>
      <c r="K34" s="331">
        <v>2.2686025408348459E-3</v>
      </c>
      <c r="L34" s="331">
        <v>3.5672965676822213E-3</v>
      </c>
      <c r="M34" s="331">
        <v>1.01401061992195E-2</v>
      </c>
      <c r="N34" s="331">
        <v>1.8581907090464547E-2</v>
      </c>
      <c r="O34" s="331">
        <v>6.3223614019836411E-3</v>
      </c>
      <c r="P34" s="331">
        <v>7.7087794432548181E-3</v>
      </c>
      <c r="Q34" s="331">
        <v>9.5022772698974411E-3</v>
      </c>
      <c r="R34" s="331">
        <v>1.2287922659072963E-2</v>
      </c>
      <c r="S34" s="331">
        <v>6.2827225130890054E-3</v>
      </c>
      <c r="T34" s="331">
        <v>1.5502252016340212E-2</v>
      </c>
      <c r="U34" s="331">
        <v>5.5339169944091304E-3</v>
      </c>
      <c r="V34" s="331">
        <v>5.534978567564193E-3</v>
      </c>
      <c r="W34" s="331">
        <v>4.0534198062892011E-3</v>
      </c>
      <c r="X34" s="331">
        <v>5.8582778268196772E-3</v>
      </c>
      <c r="Y34" s="331">
        <v>1.41424247305902E-2</v>
      </c>
      <c r="Z34" s="331">
        <v>1.871718785665373E-2</v>
      </c>
      <c r="AA34" s="331">
        <v>1.3335616510164214E-2</v>
      </c>
      <c r="AB34" s="331">
        <v>1.8065285960579248E-2</v>
      </c>
      <c r="AC34" s="331">
        <v>2.7717126513524731E-2</v>
      </c>
      <c r="AD34" s="331">
        <v>4.5155897675141901E-2</v>
      </c>
      <c r="AE34" s="331">
        <v>1.7112794040735037E-2</v>
      </c>
      <c r="AF34" s="331">
        <v>4.0377866819964137E-2</v>
      </c>
      <c r="AG34" s="331">
        <v>7.4390823634049474E-2</v>
      </c>
      <c r="AH34" s="331">
        <v>2.3073765426649483E-2</v>
      </c>
      <c r="AI34" s="331">
        <v>6.9029229564393675E-3</v>
      </c>
      <c r="AJ34" s="331">
        <v>2.0364865835698121E-2</v>
      </c>
      <c r="AK34" s="331">
        <v>9.1167442046633639E-3</v>
      </c>
      <c r="AL34" s="331">
        <v>7.808139534883721E-3</v>
      </c>
      <c r="AM34" s="331">
        <v>2.3596375884864094E-2</v>
      </c>
      <c r="AN34" s="331">
        <v>1.3764172554781214E-2</v>
      </c>
      <c r="AO34" s="331">
        <v>1.9844594009070165E-2</v>
      </c>
      <c r="AP34" s="331">
        <v>6.9147936691479365E-3</v>
      </c>
      <c r="AQ34" s="331">
        <v>3.6616350321327156E-3</v>
      </c>
      <c r="AR34" s="331">
        <v>0</v>
      </c>
      <c r="AS34" s="331">
        <v>2.8527247520528953E-3</v>
      </c>
      <c r="AT34" s="331">
        <v>1.8486127020209839E-2</v>
      </c>
    </row>
    <row r="35" spans="2:60" ht="15" customHeight="1" x14ac:dyDescent="0.15">
      <c r="B35" s="459" t="s">
        <v>276</v>
      </c>
      <c r="C35" s="460" t="s">
        <v>277</v>
      </c>
      <c r="D35" s="461">
        <v>1.6352229242680432E-3</v>
      </c>
      <c r="E35" s="461">
        <v>6.8495190446409959E-4</v>
      </c>
      <c r="F35" s="461">
        <v>5.5459521751656587E-3</v>
      </c>
      <c r="G35" s="461">
        <v>2.1385845393387701E-3</v>
      </c>
      <c r="H35" s="461">
        <v>4.0754277581912862E-3</v>
      </c>
      <c r="I35" s="461">
        <v>2.4613220815752463E-3</v>
      </c>
      <c r="J35" s="461">
        <v>5.8048012593467143E-3</v>
      </c>
      <c r="K35" s="461">
        <v>1.3611615245009074E-3</v>
      </c>
      <c r="L35" s="461">
        <v>3.326263015811801E-3</v>
      </c>
      <c r="M35" s="461">
        <v>4.0624400230311556E-3</v>
      </c>
      <c r="N35" s="461">
        <v>2.9339853300733498E-3</v>
      </c>
      <c r="O35" s="461">
        <v>2.0152526968822857E-3</v>
      </c>
      <c r="P35" s="461">
        <v>2.1413276231263384E-3</v>
      </c>
      <c r="Q35" s="461">
        <v>4.1449588780759529E-3</v>
      </c>
      <c r="R35" s="461">
        <v>3.4069970566417002E-3</v>
      </c>
      <c r="S35" s="461">
        <v>2.5741710296684119E-3</v>
      </c>
      <c r="T35" s="461">
        <v>2.4964212143430745E-3</v>
      </c>
      <c r="U35" s="461">
        <v>1.5946793397268162E-3</v>
      </c>
      <c r="V35" s="461">
        <v>2.0808190103624785E-3</v>
      </c>
      <c r="W35" s="461">
        <v>4.4943181010083768E-3</v>
      </c>
      <c r="X35" s="461">
        <v>1.6852580049755237E-3</v>
      </c>
      <c r="Y35" s="461">
        <v>1.6731245884311348E-3</v>
      </c>
      <c r="Z35" s="461">
        <v>2.7391006619493265E-3</v>
      </c>
      <c r="AA35" s="461">
        <v>3.7008432610754461E-3</v>
      </c>
      <c r="AB35" s="461">
        <v>4.481226228443832E-3</v>
      </c>
      <c r="AC35" s="461">
        <v>1.2270602883591678E-3</v>
      </c>
      <c r="AD35" s="461">
        <v>2.4687038332944561E-3</v>
      </c>
      <c r="AE35" s="461">
        <v>2.7821032943199649E-2</v>
      </c>
      <c r="AF35" s="461">
        <v>1.5165295283528816E-2</v>
      </c>
      <c r="AG35" s="461">
        <v>2.2855039793899801E-2</v>
      </c>
      <c r="AH35" s="461">
        <v>1.8094863962993698E-2</v>
      </c>
      <c r="AI35" s="461">
        <v>1.331813939965204E-2</v>
      </c>
      <c r="AJ35" s="461">
        <v>1.4188728043392363E-3</v>
      </c>
      <c r="AK35" s="461">
        <v>3.9040971467454054E-3</v>
      </c>
      <c r="AL35" s="461">
        <v>1.5325581395348837E-2</v>
      </c>
      <c r="AM35" s="461">
        <v>1.9525550732208151E-2</v>
      </c>
      <c r="AN35" s="461">
        <v>7.2687203379181685E-3</v>
      </c>
      <c r="AO35" s="461">
        <v>1.0615557930616136E-2</v>
      </c>
      <c r="AP35" s="461">
        <v>9.4037724940377251E-3</v>
      </c>
      <c r="AQ35" s="461">
        <v>3.0744923884962742E-2</v>
      </c>
      <c r="AR35" s="461">
        <v>0</v>
      </c>
      <c r="AS35" s="461">
        <v>3.1513277167537594E-2</v>
      </c>
      <c r="AT35" s="461">
        <v>1.0421258192264467E-2</v>
      </c>
    </row>
    <row r="36" spans="2:60" ht="15" customHeight="1" x14ac:dyDescent="0.15">
      <c r="B36" s="330" t="s">
        <v>278</v>
      </c>
      <c r="C36" s="303" t="s">
        <v>422</v>
      </c>
      <c r="D36" s="331">
        <v>6.7728263771469246E-2</v>
      </c>
      <c r="E36" s="331">
        <v>4.8790414644073181E-2</v>
      </c>
      <c r="F36" s="331">
        <v>0.33318928262748487</v>
      </c>
      <c r="G36" s="331">
        <v>3.783670056087908E-2</v>
      </c>
      <c r="H36" s="331">
        <v>2.9918814891483649E-2</v>
      </c>
      <c r="I36" s="331">
        <v>4.8699015471167367E-2</v>
      </c>
      <c r="J36" s="331">
        <v>2.7056277056277056E-2</v>
      </c>
      <c r="K36" s="331">
        <v>5.308529945553539E-2</v>
      </c>
      <c r="L36" s="331">
        <v>2.0053991515618975E-2</v>
      </c>
      <c r="M36" s="331">
        <v>9.1676796110293654E-2</v>
      </c>
      <c r="N36" s="331">
        <v>4.0912795436022817E-2</v>
      </c>
      <c r="O36" s="331">
        <v>3.5721341921207572E-2</v>
      </c>
      <c r="P36" s="331">
        <v>3.2976445396145609E-2</v>
      </c>
      <c r="Q36" s="331">
        <v>3.099708378387234E-2</v>
      </c>
      <c r="R36" s="331">
        <v>2.4752327167436406E-2</v>
      </c>
      <c r="S36" s="331">
        <v>1.8848167539267015E-2</v>
      </c>
      <c r="T36" s="331">
        <v>3.5351419294019061E-2</v>
      </c>
      <c r="U36" s="331">
        <v>2.1271883335284496E-2</v>
      </c>
      <c r="V36" s="331">
        <v>2.1016272004661034E-2</v>
      </c>
      <c r="W36" s="331">
        <v>1.2586935187950676E-2</v>
      </c>
      <c r="X36" s="331">
        <v>1.2679560227911082E-2</v>
      </c>
      <c r="Y36" s="331">
        <v>2.1165591288447243E-2</v>
      </c>
      <c r="Z36" s="331">
        <v>0.10648253823328008</v>
      </c>
      <c r="AA36" s="331">
        <v>4.9980604645798898E-2</v>
      </c>
      <c r="AB36" s="331">
        <v>3.8903097595535882E-2</v>
      </c>
      <c r="AC36" s="331">
        <v>2.4938195860476027E-2</v>
      </c>
      <c r="AD36" s="331">
        <v>6.6674442111810894E-2</v>
      </c>
      <c r="AE36" s="331">
        <v>6.3893378561656583E-2</v>
      </c>
      <c r="AF36" s="331">
        <v>3.8305776969343369E-2</v>
      </c>
      <c r="AG36" s="331">
        <v>2.061001978193863E-3</v>
      </c>
      <c r="AH36" s="331">
        <v>0.12179990819046946</v>
      </c>
      <c r="AI36" s="331">
        <v>2.846048873820008E-2</v>
      </c>
      <c r="AJ36" s="331">
        <v>3.716907934911455E-2</v>
      </c>
      <c r="AK36" s="331">
        <v>2.6549707962449237E-2</v>
      </c>
      <c r="AL36" s="331">
        <v>1.6433720930232557E-2</v>
      </c>
      <c r="AM36" s="331">
        <v>4.2599564097483653E-2</v>
      </c>
      <c r="AN36" s="331">
        <v>1.8720337918168902E-2</v>
      </c>
      <c r="AO36" s="331">
        <v>0.1168433519165776</v>
      </c>
      <c r="AP36" s="331">
        <v>3.0856399508563996E-2</v>
      </c>
      <c r="AQ36" s="331">
        <v>4.5434165296667162E-2</v>
      </c>
      <c r="AR36" s="331">
        <v>5.0872817955112219E-2</v>
      </c>
      <c r="AS36" s="331">
        <v>9.8112402687426686E-2</v>
      </c>
      <c r="AT36" s="331">
        <v>3.8936259919538044E-2</v>
      </c>
    </row>
    <row r="37" spans="2:60" ht="15" customHeight="1" x14ac:dyDescent="0.15">
      <c r="B37" s="459" t="s">
        <v>280</v>
      </c>
      <c r="C37" s="460" t="s">
        <v>423</v>
      </c>
      <c r="D37" s="461">
        <v>3.5541069680519711E-3</v>
      </c>
      <c r="E37" s="461">
        <v>5.3406394869809507E-3</v>
      </c>
      <c r="F37" s="461">
        <v>4.105445116681072E-3</v>
      </c>
      <c r="G37" s="461">
        <v>4.2904852962325759E-3</v>
      </c>
      <c r="H37" s="461">
        <v>5.6926609955687806E-3</v>
      </c>
      <c r="I37" s="461">
        <v>5.8016877637130804E-3</v>
      </c>
      <c r="J37" s="461">
        <v>7.6741440377804011E-3</v>
      </c>
      <c r="K37" s="461">
        <v>2.7223230490018148E-3</v>
      </c>
      <c r="L37" s="461">
        <v>5.5919784033937525E-3</v>
      </c>
      <c r="M37" s="461">
        <v>4.542255773782867E-3</v>
      </c>
      <c r="N37" s="461">
        <v>1.2061939690301549E-2</v>
      </c>
      <c r="O37" s="461">
        <v>4.5046824989133441E-3</v>
      </c>
      <c r="P37" s="461">
        <v>5.5674518201284801E-3</v>
      </c>
      <c r="Q37" s="461">
        <v>7.8148038926570337E-3</v>
      </c>
      <c r="R37" s="461">
        <v>4.776974801981383E-3</v>
      </c>
      <c r="S37" s="461">
        <v>1.2609075043630017E-2</v>
      </c>
      <c r="T37" s="461">
        <v>1.3302608149156804E-2</v>
      </c>
      <c r="U37" s="461">
        <v>9.0713207678507577E-3</v>
      </c>
      <c r="V37" s="461">
        <v>1.3025927004869117E-2</v>
      </c>
      <c r="W37" s="461">
        <v>1.0297108560538181E-2</v>
      </c>
      <c r="X37" s="461">
        <v>3.6112671535189792E-3</v>
      </c>
      <c r="Y37" s="461">
        <v>4.4682600917392299E-3</v>
      </c>
      <c r="Z37" s="461">
        <v>7.2662253671155752E-3</v>
      </c>
      <c r="AA37" s="461">
        <v>9.355200575919707E-3</v>
      </c>
      <c r="AB37" s="461">
        <v>1.0212721154985062E-2</v>
      </c>
      <c r="AC37" s="461">
        <v>4.5130555605680564E-2</v>
      </c>
      <c r="AD37" s="461">
        <v>9.6415519788507886E-3</v>
      </c>
      <c r="AE37" s="461">
        <v>3.7325185931548821E-2</v>
      </c>
      <c r="AF37" s="461">
        <v>5.8537610790311369E-2</v>
      </c>
      <c r="AG37" s="461">
        <v>1.8647160755087332E-3</v>
      </c>
      <c r="AH37" s="461">
        <v>1.0017390843764898E-2</v>
      </c>
      <c r="AI37" s="461">
        <v>0.2088790722321483</v>
      </c>
      <c r="AJ37" s="461">
        <v>2.9832249721613562E-2</v>
      </c>
      <c r="AK37" s="461">
        <v>1.5930440565663034E-2</v>
      </c>
      <c r="AL37" s="461">
        <v>1.2098837209302325E-2</v>
      </c>
      <c r="AM37" s="461">
        <v>7.3995352774825732E-2</v>
      </c>
      <c r="AN37" s="461">
        <v>4.2573242989841192E-2</v>
      </c>
      <c r="AO37" s="461">
        <v>2.5419567289638637E-2</v>
      </c>
      <c r="AP37" s="461">
        <v>1.8821998988219991E-2</v>
      </c>
      <c r="AQ37" s="461">
        <v>1.8841941200333071E-2</v>
      </c>
      <c r="AR37" s="461">
        <v>0</v>
      </c>
      <c r="AS37" s="461">
        <v>7.5530553481923862E-2</v>
      </c>
      <c r="AT37" s="461">
        <v>2.1928389153999583E-2</v>
      </c>
    </row>
    <row r="38" spans="2:60" ht="15" customHeight="1" x14ac:dyDescent="0.15">
      <c r="B38" s="330" t="s">
        <v>281</v>
      </c>
      <c r="C38" s="303" t="s">
        <v>424</v>
      </c>
      <c r="D38" s="331">
        <v>0</v>
      </c>
      <c r="E38" s="331">
        <v>0</v>
      </c>
      <c r="F38" s="331">
        <v>0</v>
      </c>
      <c r="G38" s="331">
        <v>0</v>
      </c>
      <c r="H38" s="331">
        <v>0</v>
      </c>
      <c r="I38" s="331">
        <v>0</v>
      </c>
      <c r="J38" s="331">
        <v>0</v>
      </c>
      <c r="K38" s="331">
        <v>0</v>
      </c>
      <c r="L38" s="331">
        <v>0</v>
      </c>
      <c r="M38" s="331">
        <v>0</v>
      </c>
      <c r="N38" s="331">
        <v>0</v>
      </c>
      <c r="O38" s="331">
        <v>0</v>
      </c>
      <c r="P38" s="331">
        <v>0</v>
      </c>
      <c r="Q38" s="331">
        <v>0</v>
      </c>
      <c r="R38" s="331">
        <v>0</v>
      </c>
      <c r="S38" s="331">
        <v>0</v>
      </c>
      <c r="T38" s="331">
        <v>0</v>
      </c>
      <c r="U38" s="331">
        <v>0</v>
      </c>
      <c r="V38" s="331">
        <v>0</v>
      </c>
      <c r="W38" s="331">
        <v>0</v>
      </c>
      <c r="X38" s="331">
        <v>0</v>
      </c>
      <c r="Y38" s="331">
        <v>0</v>
      </c>
      <c r="Z38" s="331">
        <v>0</v>
      </c>
      <c r="AA38" s="331">
        <v>0</v>
      </c>
      <c r="AB38" s="331">
        <v>0</v>
      </c>
      <c r="AC38" s="331">
        <v>0</v>
      </c>
      <c r="AD38" s="331">
        <v>0</v>
      </c>
      <c r="AE38" s="331">
        <v>0</v>
      </c>
      <c r="AF38" s="331">
        <v>0</v>
      </c>
      <c r="AG38" s="331">
        <v>0</v>
      </c>
      <c r="AH38" s="331">
        <v>0</v>
      </c>
      <c r="AI38" s="331">
        <v>0</v>
      </c>
      <c r="AJ38" s="331">
        <v>0</v>
      </c>
      <c r="AK38" s="331">
        <v>0</v>
      </c>
      <c r="AL38" s="331">
        <v>0</v>
      </c>
      <c r="AM38" s="331">
        <v>0</v>
      </c>
      <c r="AN38" s="331">
        <v>0</v>
      </c>
      <c r="AO38" s="331">
        <v>0</v>
      </c>
      <c r="AP38" s="331">
        <v>0</v>
      </c>
      <c r="AQ38" s="331">
        <v>0</v>
      </c>
      <c r="AR38" s="331">
        <v>0</v>
      </c>
      <c r="AS38" s="331">
        <v>0.24658739468913299</v>
      </c>
      <c r="AT38" s="331">
        <v>1.1362413445903414E-3</v>
      </c>
    </row>
    <row r="39" spans="2:60" ht="15" customHeight="1" x14ac:dyDescent="0.15">
      <c r="B39" s="459" t="s">
        <v>282</v>
      </c>
      <c r="C39" s="460" t="s">
        <v>425</v>
      </c>
      <c r="D39" s="461">
        <v>3.3371896413633531E-5</v>
      </c>
      <c r="E39" s="461">
        <v>0</v>
      </c>
      <c r="F39" s="461">
        <v>7.2025352924229326E-5</v>
      </c>
      <c r="G39" s="461">
        <v>3.9149679611805627E-4</v>
      </c>
      <c r="H39" s="461">
        <v>6.4689329495099787E-5</v>
      </c>
      <c r="I39" s="461">
        <v>1.1720581340834506E-4</v>
      </c>
      <c r="J39" s="461">
        <v>9.8386462022825654E-5</v>
      </c>
      <c r="K39" s="461">
        <v>0</v>
      </c>
      <c r="L39" s="461">
        <v>1.4462013112225222E-4</v>
      </c>
      <c r="M39" s="461">
        <v>6.3975433433561513E-5</v>
      </c>
      <c r="N39" s="461">
        <v>1.4669926650366749E-3</v>
      </c>
      <c r="O39" s="461">
        <v>1.9757379381198878E-4</v>
      </c>
      <c r="P39" s="461">
        <v>0</v>
      </c>
      <c r="Q39" s="461">
        <v>4.587306268226351E-4</v>
      </c>
      <c r="R39" s="461">
        <v>3.9484074756514871E-4</v>
      </c>
      <c r="S39" s="461">
        <v>3.9267015706806284E-4</v>
      </c>
      <c r="T39" s="461">
        <v>6.1101218532872456E-4</v>
      </c>
      <c r="U39" s="461">
        <v>1.0441352819639867E-3</v>
      </c>
      <c r="V39" s="461">
        <v>8.5313579424861629E-4</v>
      </c>
      <c r="W39" s="461">
        <v>4.4089829471917621E-4</v>
      </c>
      <c r="X39" s="461">
        <v>1.605007623786213E-4</v>
      </c>
      <c r="Y39" s="461">
        <v>4.4654338677722855E-4</v>
      </c>
      <c r="Z39" s="461">
        <v>3.8043064749296204E-5</v>
      </c>
      <c r="AA39" s="461">
        <v>1.485229826210637E-4</v>
      </c>
      <c r="AB39" s="461">
        <v>4.0798241727388779E-4</v>
      </c>
      <c r="AC39" s="461">
        <v>9.0225021202879985E-5</v>
      </c>
      <c r="AD39" s="461">
        <v>1.3607029002410387E-4</v>
      </c>
      <c r="AE39" s="461">
        <v>2.0979165620170728E-4</v>
      </c>
      <c r="AF39" s="461">
        <v>2.2308213712687367E-4</v>
      </c>
      <c r="AG39" s="461">
        <v>0</v>
      </c>
      <c r="AH39" s="461">
        <v>4.7228941188933419E-4</v>
      </c>
      <c r="AI39" s="461">
        <v>4.3330847905910155E-3</v>
      </c>
      <c r="AJ39" s="461">
        <v>1.055174395632027E-4</v>
      </c>
      <c r="AK39" s="461">
        <v>0</v>
      </c>
      <c r="AL39" s="461">
        <v>8.8372093023255819E-5</v>
      </c>
      <c r="AM39" s="461">
        <v>0</v>
      </c>
      <c r="AN39" s="461">
        <v>4.373797809718047E-4</v>
      </c>
      <c r="AO39" s="461">
        <v>2.3108697536035124E-4</v>
      </c>
      <c r="AP39" s="461">
        <v>3.8158560381585603E-4</v>
      </c>
      <c r="AQ39" s="461">
        <v>6.9389585157033967E-4</v>
      </c>
      <c r="AR39" s="461">
        <v>0</v>
      </c>
      <c r="AS39" s="461">
        <v>1.5996587394689134E-4</v>
      </c>
      <c r="AT39" s="461">
        <v>3.7874711486344712E-4</v>
      </c>
    </row>
    <row r="40" spans="2:60" ht="15" customHeight="1" x14ac:dyDescent="0.15">
      <c r="B40" s="330" t="s">
        <v>284</v>
      </c>
      <c r="C40" s="303" t="s">
        <v>426</v>
      </c>
      <c r="D40" s="331">
        <v>3.1703301592951854E-4</v>
      </c>
      <c r="E40" s="331">
        <v>0</v>
      </c>
      <c r="F40" s="331">
        <v>0</v>
      </c>
      <c r="G40" s="331">
        <v>0</v>
      </c>
      <c r="H40" s="331">
        <v>0</v>
      </c>
      <c r="I40" s="331">
        <v>0</v>
      </c>
      <c r="J40" s="331">
        <v>0</v>
      </c>
      <c r="K40" s="331">
        <v>0</v>
      </c>
      <c r="L40" s="331">
        <v>0</v>
      </c>
      <c r="M40" s="331">
        <v>0</v>
      </c>
      <c r="N40" s="331">
        <v>0</v>
      </c>
      <c r="O40" s="331">
        <v>0</v>
      </c>
      <c r="P40" s="331">
        <v>0</v>
      </c>
      <c r="Q40" s="331">
        <v>0</v>
      </c>
      <c r="R40" s="331">
        <v>0</v>
      </c>
      <c r="S40" s="331">
        <v>0</v>
      </c>
      <c r="T40" s="331">
        <v>0</v>
      </c>
      <c r="U40" s="331">
        <v>0</v>
      </c>
      <c r="V40" s="331">
        <v>0</v>
      </c>
      <c r="W40" s="331">
        <v>0</v>
      </c>
      <c r="X40" s="331">
        <v>0</v>
      </c>
      <c r="Y40" s="331">
        <v>0</v>
      </c>
      <c r="Z40" s="331">
        <v>0</v>
      </c>
      <c r="AA40" s="331">
        <v>0</v>
      </c>
      <c r="AB40" s="331">
        <v>4.3869077126224493E-6</v>
      </c>
      <c r="AC40" s="331">
        <v>2.5263005936806396E-4</v>
      </c>
      <c r="AD40" s="331">
        <v>0</v>
      </c>
      <c r="AE40" s="331">
        <v>2.6593308532610784E-5</v>
      </c>
      <c r="AF40" s="331">
        <v>1.6302156174656152E-4</v>
      </c>
      <c r="AG40" s="331">
        <v>4.6004508441827298E-6</v>
      </c>
      <c r="AH40" s="331">
        <v>7.7684987376189555E-4</v>
      </c>
      <c r="AI40" s="331">
        <v>9.1913919800415487E-4</v>
      </c>
      <c r="AJ40" s="331">
        <v>2.4695570961600631E-5</v>
      </c>
      <c r="AK40" s="331">
        <v>2.4631527739718647E-5</v>
      </c>
      <c r="AL40" s="331">
        <v>1.5236046511627906E-2</v>
      </c>
      <c r="AM40" s="331">
        <v>1.8012500675468776E-5</v>
      </c>
      <c r="AN40" s="331">
        <v>3.1414017417864427E-5</v>
      </c>
      <c r="AO40" s="331">
        <v>0</v>
      </c>
      <c r="AP40" s="331">
        <v>1.0117800101178001E-4</v>
      </c>
      <c r="AQ40" s="331">
        <v>4.2701283173559366E-5</v>
      </c>
      <c r="AR40" s="331">
        <v>0</v>
      </c>
      <c r="AS40" s="331">
        <v>2.4528100671856669E-3</v>
      </c>
      <c r="AT40" s="331">
        <v>1.713391505352091E-3</v>
      </c>
    </row>
    <row r="41" spans="2:60" ht="15" customHeight="1" x14ac:dyDescent="0.15">
      <c r="B41" s="459" t="s">
        <v>286</v>
      </c>
      <c r="C41" s="460" t="s">
        <v>427</v>
      </c>
      <c r="D41" s="461">
        <v>8.899172376968942E-5</v>
      </c>
      <c r="E41" s="461">
        <v>8.2789838887399863E-3</v>
      </c>
      <c r="F41" s="461">
        <v>2.0887352348026504E-3</v>
      </c>
      <c r="G41" s="461">
        <v>7.7500386170309095E-4</v>
      </c>
      <c r="H41" s="461">
        <v>1.0350292719215966E-3</v>
      </c>
      <c r="I41" s="461">
        <v>1.2306610407876231E-3</v>
      </c>
      <c r="J41" s="461">
        <v>1.6725698543880363E-3</v>
      </c>
      <c r="K41" s="461">
        <v>9.0744101633393826E-4</v>
      </c>
      <c r="L41" s="461">
        <v>4.8206710374084071E-4</v>
      </c>
      <c r="M41" s="461">
        <v>1.3114963853880111E-3</v>
      </c>
      <c r="N41" s="461">
        <v>6.5199674001629993E-4</v>
      </c>
      <c r="O41" s="461">
        <v>7.9029517524795514E-4</v>
      </c>
      <c r="P41" s="461">
        <v>4.2826552462526765E-4</v>
      </c>
      <c r="Q41" s="461">
        <v>8.0277859693961143E-4</v>
      </c>
      <c r="R41" s="461">
        <v>1.5524420301993348E-3</v>
      </c>
      <c r="S41" s="461">
        <v>1.7452006980802793E-3</v>
      </c>
      <c r="T41" s="461">
        <v>1.1347369156104884E-3</v>
      </c>
      <c r="U41" s="461">
        <v>7.9101157724544458E-4</v>
      </c>
      <c r="V41" s="461">
        <v>9.5717674476674015E-4</v>
      </c>
      <c r="W41" s="461">
        <v>1.1378020508881968E-4</v>
      </c>
      <c r="X41" s="461">
        <v>7.2225343070379583E-4</v>
      </c>
      <c r="Y41" s="461">
        <v>6.3307416859556456E-4</v>
      </c>
      <c r="Z41" s="461">
        <v>9.5107661873240507E-4</v>
      </c>
      <c r="AA41" s="461">
        <v>1.1776998857246698E-3</v>
      </c>
      <c r="AB41" s="461">
        <v>1.0967269281556124E-3</v>
      </c>
      <c r="AC41" s="461">
        <v>8.0300268870563182E-3</v>
      </c>
      <c r="AD41" s="461">
        <v>1.9827385117797995E-3</v>
      </c>
      <c r="AE41" s="461">
        <v>5.7175613345113185E-4</v>
      </c>
      <c r="AF41" s="461">
        <v>3.2518511527340433E-3</v>
      </c>
      <c r="AG41" s="461">
        <v>1.8401803376730919E-4</v>
      </c>
      <c r="AH41" s="461">
        <v>1.2204488073588871E-3</v>
      </c>
      <c r="AI41" s="461">
        <v>1.4771879967923917E-3</v>
      </c>
      <c r="AJ41" s="461">
        <v>2.2450519056000574E-6</v>
      </c>
      <c r="AK41" s="461">
        <v>1.2716026195629751E-3</v>
      </c>
      <c r="AL41" s="461">
        <v>9.3255813953488375E-4</v>
      </c>
      <c r="AM41" s="461">
        <v>0</v>
      </c>
      <c r="AN41" s="461">
        <v>1.8461776390191094E-3</v>
      </c>
      <c r="AO41" s="461">
        <v>1.4876224038822613E-3</v>
      </c>
      <c r="AP41" s="461">
        <v>3.2781672327816722E-3</v>
      </c>
      <c r="AQ41" s="461">
        <v>1.8468304972564427E-3</v>
      </c>
      <c r="AR41" s="461">
        <v>0</v>
      </c>
      <c r="AS41" s="461">
        <v>4.8256371973978886E-3</v>
      </c>
      <c r="AT41" s="461">
        <v>1.2257991281568196E-3</v>
      </c>
    </row>
    <row r="42" spans="2:60" ht="15" customHeight="1" x14ac:dyDescent="0.15">
      <c r="B42" s="330" t="s">
        <v>287</v>
      </c>
      <c r="C42" s="303" t="s">
        <v>428</v>
      </c>
      <c r="D42" s="331">
        <v>1.6430097000978909E-2</v>
      </c>
      <c r="E42" s="331">
        <v>1.2279500084378133E-2</v>
      </c>
      <c r="F42" s="331">
        <v>3.140305387496399E-2</v>
      </c>
      <c r="G42" s="331">
        <v>2.9290352134057025E-2</v>
      </c>
      <c r="H42" s="331">
        <v>3.4705825274121034E-2</v>
      </c>
      <c r="I42" s="331">
        <v>2.4906235349273324E-2</v>
      </c>
      <c r="J42" s="331">
        <v>8.234946871310507E-2</v>
      </c>
      <c r="K42" s="331">
        <v>2.8130671506352088E-2</v>
      </c>
      <c r="L42" s="331">
        <v>3.7263787119166988E-2</v>
      </c>
      <c r="M42" s="331">
        <v>4.6030324355447509E-2</v>
      </c>
      <c r="N42" s="331">
        <v>3.2436837815810922E-2</v>
      </c>
      <c r="O42" s="331">
        <v>1.8255818548227762E-2</v>
      </c>
      <c r="P42" s="331">
        <v>2.6552462526766595E-2</v>
      </c>
      <c r="Q42" s="331">
        <v>3.1275598807300367E-2</v>
      </c>
      <c r="R42" s="331">
        <v>3.0094642130704251E-2</v>
      </c>
      <c r="S42" s="331">
        <v>3.3027923211169284E-2</v>
      </c>
      <c r="T42" s="331">
        <v>3.1528228762962185E-2</v>
      </c>
      <c r="U42" s="331">
        <v>4.9719823699339666E-2</v>
      </c>
      <c r="V42" s="331">
        <v>4.3093761704606937E-2</v>
      </c>
      <c r="W42" s="331">
        <v>2.3609392555930083E-2</v>
      </c>
      <c r="X42" s="331">
        <v>4.9032982906668805E-2</v>
      </c>
      <c r="Y42" s="331">
        <v>2.2146291004976979E-2</v>
      </c>
      <c r="Z42" s="331">
        <v>3.7053945065814504E-2</v>
      </c>
      <c r="AA42" s="331">
        <v>0.10074925476409308</v>
      </c>
      <c r="AB42" s="331">
        <v>5.497672745458454E-2</v>
      </c>
      <c r="AC42" s="331">
        <v>0.15643214176155332</v>
      </c>
      <c r="AD42" s="331">
        <v>5.7577171293056527E-2</v>
      </c>
      <c r="AE42" s="331">
        <v>8.4767648353726466E-2</v>
      </c>
      <c r="AF42" s="331">
        <v>0.11566808810028401</v>
      </c>
      <c r="AG42" s="331">
        <v>1.4272132002269556E-2</v>
      </c>
      <c r="AH42" s="331">
        <v>0.13616059605572131</v>
      </c>
      <c r="AI42" s="331">
        <v>0.13579343753370568</v>
      </c>
      <c r="AJ42" s="331">
        <v>9.0302722798951116E-2</v>
      </c>
      <c r="AK42" s="331">
        <v>4.8065347443093473E-2</v>
      </c>
      <c r="AL42" s="331">
        <v>4.6309302325581399E-2</v>
      </c>
      <c r="AM42" s="331">
        <v>8.3830178143631681E-2</v>
      </c>
      <c r="AN42" s="331">
        <v>0.15167895840784093</v>
      </c>
      <c r="AO42" s="331">
        <v>2.5434010225598661E-2</v>
      </c>
      <c r="AP42" s="331">
        <v>3.6056948760569488E-2</v>
      </c>
      <c r="AQ42" s="331">
        <v>3.847385613937699E-2</v>
      </c>
      <c r="AR42" s="331">
        <v>0</v>
      </c>
      <c r="AS42" s="331">
        <v>3.9911485549749388E-2</v>
      </c>
      <c r="AT42" s="331">
        <v>6.4548680367901901E-2</v>
      </c>
      <c r="AU42" s="189"/>
      <c r="AV42" s="189"/>
      <c r="AW42" s="189"/>
      <c r="AX42" s="189"/>
      <c r="AY42" s="189"/>
      <c r="AZ42" s="189"/>
      <c r="BA42" s="189"/>
      <c r="BB42" s="189"/>
      <c r="BC42" s="189"/>
      <c r="BD42" s="189"/>
      <c r="BE42" s="189"/>
      <c r="BF42" s="189"/>
      <c r="BG42" s="189"/>
      <c r="BH42" s="189"/>
    </row>
    <row r="43" spans="2:60" ht="15" customHeight="1" x14ac:dyDescent="0.15">
      <c r="B43" s="459" t="s">
        <v>288</v>
      </c>
      <c r="C43" s="460" t="s">
        <v>429</v>
      </c>
      <c r="D43" s="461">
        <v>0</v>
      </c>
      <c r="E43" s="461">
        <v>0</v>
      </c>
      <c r="F43" s="461">
        <v>0</v>
      </c>
      <c r="G43" s="461">
        <v>0</v>
      </c>
      <c r="H43" s="461">
        <v>0</v>
      </c>
      <c r="I43" s="461">
        <v>0</v>
      </c>
      <c r="J43" s="461">
        <v>0</v>
      </c>
      <c r="K43" s="461">
        <v>0</v>
      </c>
      <c r="L43" s="461">
        <v>0</v>
      </c>
      <c r="M43" s="461">
        <v>0</v>
      </c>
      <c r="N43" s="461">
        <v>0</v>
      </c>
      <c r="O43" s="461">
        <v>0</v>
      </c>
      <c r="P43" s="461">
        <v>0</v>
      </c>
      <c r="Q43" s="461">
        <v>0</v>
      </c>
      <c r="R43" s="461">
        <v>0</v>
      </c>
      <c r="S43" s="461">
        <v>0</v>
      </c>
      <c r="T43" s="461">
        <v>0</v>
      </c>
      <c r="U43" s="461">
        <v>0</v>
      </c>
      <c r="V43" s="461">
        <v>0</v>
      </c>
      <c r="W43" s="461">
        <v>0</v>
      </c>
      <c r="X43" s="461">
        <v>0</v>
      </c>
      <c r="Y43" s="461">
        <v>0</v>
      </c>
      <c r="Z43" s="461">
        <v>0</v>
      </c>
      <c r="AA43" s="461">
        <v>0</v>
      </c>
      <c r="AB43" s="461">
        <v>0</v>
      </c>
      <c r="AC43" s="461">
        <v>0</v>
      </c>
      <c r="AD43" s="461">
        <v>0</v>
      </c>
      <c r="AE43" s="461">
        <v>0</v>
      </c>
      <c r="AF43" s="461">
        <v>0</v>
      </c>
      <c r="AG43" s="461">
        <v>0</v>
      </c>
      <c r="AH43" s="461">
        <v>0</v>
      </c>
      <c r="AI43" s="461">
        <v>0</v>
      </c>
      <c r="AJ43" s="461">
        <v>0</v>
      </c>
      <c r="AK43" s="461">
        <v>0</v>
      </c>
      <c r="AL43" s="461">
        <v>0</v>
      </c>
      <c r="AM43" s="461">
        <v>0</v>
      </c>
      <c r="AN43" s="461">
        <v>0</v>
      </c>
      <c r="AO43" s="461">
        <v>0</v>
      </c>
      <c r="AP43" s="461">
        <v>0</v>
      </c>
      <c r="AQ43" s="461">
        <v>0</v>
      </c>
      <c r="AR43" s="461">
        <v>0</v>
      </c>
      <c r="AS43" s="461">
        <v>0</v>
      </c>
      <c r="AT43" s="461">
        <v>0</v>
      </c>
      <c r="AU43" s="189"/>
      <c r="AV43" s="189"/>
      <c r="AW43" s="189"/>
      <c r="AX43" s="189"/>
      <c r="AY43" s="189"/>
      <c r="AZ43" s="189"/>
      <c r="BA43" s="189"/>
      <c r="BB43" s="189"/>
      <c r="BC43" s="189"/>
      <c r="BD43" s="189"/>
      <c r="BE43" s="189"/>
      <c r="BF43" s="189"/>
      <c r="BG43" s="189"/>
      <c r="BH43" s="189"/>
    </row>
    <row r="44" spans="2:60" ht="15" customHeight="1" x14ac:dyDescent="0.15">
      <c r="B44" s="330" t="s">
        <v>289</v>
      </c>
      <c r="C44" s="303" t="s">
        <v>430</v>
      </c>
      <c r="D44" s="331">
        <v>0</v>
      </c>
      <c r="E44" s="331">
        <v>0</v>
      </c>
      <c r="F44" s="331">
        <v>0</v>
      </c>
      <c r="G44" s="331">
        <v>0</v>
      </c>
      <c r="H44" s="331">
        <v>0</v>
      </c>
      <c r="I44" s="331">
        <v>0</v>
      </c>
      <c r="J44" s="331">
        <v>0</v>
      </c>
      <c r="K44" s="331">
        <v>0</v>
      </c>
      <c r="L44" s="331">
        <v>0</v>
      </c>
      <c r="M44" s="331">
        <v>0</v>
      </c>
      <c r="N44" s="331">
        <v>0</v>
      </c>
      <c r="O44" s="331">
        <v>0</v>
      </c>
      <c r="P44" s="331">
        <v>0</v>
      </c>
      <c r="Q44" s="331">
        <v>0</v>
      </c>
      <c r="R44" s="331">
        <v>0</v>
      </c>
      <c r="S44" s="331">
        <v>0</v>
      </c>
      <c r="T44" s="331">
        <v>0</v>
      </c>
      <c r="U44" s="331">
        <v>0</v>
      </c>
      <c r="V44" s="331">
        <v>0</v>
      </c>
      <c r="W44" s="331">
        <v>0</v>
      </c>
      <c r="X44" s="331">
        <v>0</v>
      </c>
      <c r="Y44" s="331">
        <v>0</v>
      </c>
      <c r="Z44" s="331">
        <v>0</v>
      </c>
      <c r="AA44" s="331">
        <v>0</v>
      </c>
      <c r="AB44" s="331">
        <v>0</v>
      </c>
      <c r="AC44" s="331">
        <v>0</v>
      </c>
      <c r="AD44" s="331">
        <v>0</v>
      </c>
      <c r="AE44" s="331">
        <v>1.6251466325484369E-5</v>
      </c>
      <c r="AF44" s="331">
        <v>0</v>
      </c>
      <c r="AG44" s="331">
        <v>0</v>
      </c>
      <c r="AH44" s="331">
        <v>0</v>
      </c>
      <c r="AI44" s="331">
        <v>9.4962085508082331E-3</v>
      </c>
      <c r="AJ44" s="331">
        <v>0</v>
      </c>
      <c r="AK44" s="331">
        <v>2.5062579475163722E-3</v>
      </c>
      <c r="AL44" s="331">
        <v>2.3697674418604649E-3</v>
      </c>
      <c r="AM44" s="331">
        <v>0</v>
      </c>
      <c r="AN44" s="331">
        <v>9.6658515131890549E-5</v>
      </c>
      <c r="AO44" s="331">
        <v>1.7302637280106298E-2</v>
      </c>
      <c r="AP44" s="331">
        <v>6.1458408614584086E-3</v>
      </c>
      <c r="AQ44" s="331">
        <v>1.0568567585455943E-3</v>
      </c>
      <c r="AR44" s="331">
        <v>0</v>
      </c>
      <c r="AS44" s="331">
        <v>4.5323664284952544E-4</v>
      </c>
      <c r="AT44" s="331">
        <v>1.0280103331746109E-3</v>
      </c>
      <c r="AU44" s="189"/>
      <c r="AV44" s="189"/>
      <c r="AW44" s="189"/>
      <c r="AX44" s="189"/>
      <c r="AY44" s="189"/>
      <c r="AZ44" s="189"/>
      <c r="BA44" s="189"/>
      <c r="BB44" s="189"/>
      <c r="BC44" s="189"/>
      <c r="BD44" s="189"/>
      <c r="BE44" s="189"/>
      <c r="BF44" s="189"/>
      <c r="BG44" s="189"/>
      <c r="BH44" s="189"/>
    </row>
    <row r="45" spans="2:60" ht="15" customHeight="1" x14ac:dyDescent="0.15">
      <c r="B45" s="459" t="s">
        <v>290</v>
      </c>
      <c r="C45" s="460" t="s">
        <v>490</v>
      </c>
      <c r="D45" s="461">
        <v>7.2305775562872651E-5</v>
      </c>
      <c r="E45" s="461">
        <v>9.4304972353752845E-4</v>
      </c>
      <c r="F45" s="461">
        <v>1.4405070584845865E-4</v>
      </c>
      <c r="G45" s="461">
        <v>1.7577407172647425E-4</v>
      </c>
      <c r="H45" s="461">
        <v>1.9406798848529936E-4</v>
      </c>
      <c r="I45" s="461">
        <v>0</v>
      </c>
      <c r="J45" s="461">
        <v>1.0822510822510823E-3</v>
      </c>
      <c r="K45" s="461">
        <v>0</v>
      </c>
      <c r="L45" s="461">
        <v>9.6413420748168145E-5</v>
      </c>
      <c r="M45" s="461">
        <v>6.3975433433561513E-5</v>
      </c>
      <c r="N45" s="461">
        <v>1.6299918500407498E-4</v>
      </c>
      <c r="O45" s="461">
        <v>7.9029517524795511E-5</v>
      </c>
      <c r="P45" s="461">
        <v>0</v>
      </c>
      <c r="Q45" s="461">
        <v>1.1468265670565878E-4</v>
      </c>
      <c r="R45" s="461">
        <v>9.8710186891287177E-5</v>
      </c>
      <c r="S45" s="461">
        <v>1.3089005235602096E-4</v>
      </c>
      <c r="T45" s="461">
        <v>1.0474494605635278E-4</v>
      </c>
      <c r="U45" s="461">
        <v>2.3413942686465158E-4</v>
      </c>
      <c r="V45" s="461">
        <v>6.2424570310874356E-5</v>
      </c>
      <c r="W45" s="461">
        <v>1.9911535890543443E-4</v>
      </c>
      <c r="X45" s="461">
        <v>0</v>
      </c>
      <c r="Y45" s="461">
        <v>2.204454694216698E-4</v>
      </c>
      <c r="Z45" s="461">
        <v>1.5217225899718482E-4</v>
      </c>
      <c r="AA45" s="461">
        <v>2.8306733158367433E-4</v>
      </c>
      <c r="AB45" s="461">
        <v>6.3610161833025519E-5</v>
      </c>
      <c r="AC45" s="461">
        <v>3.0676507208979195E-4</v>
      </c>
      <c r="AD45" s="461">
        <v>5.8315838581758809E-5</v>
      </c>
      <c r="AE45" s="461">
        <v>8.2586997054052372E-4</v>
      </c>
      <c r="AF45" s="461">
        <v>2.0592197273249877E-4</v>
      </c>
      <c r="AG45" s="461">
        <v>3.9257180537025961E-4</v>
      </c>
      <c r="AH45" s="461">
        <v>3.9504581648687302E-4</v>
      </c>
      <c r="AI45" s="461">
        <v>1.4209141683431579E-3</v>
      </c>
      <c r="AJ45" s="461">
        <v>4.6248069255361182E-4</v>
      </c>
      <c r="AK45" s="461">
        <v>8.5902452992268777E-4</v>
      </c>
      <c r="AL45" s="461">
        <v>1.0776744186046511E-2</v>
      </c>
      <c r="AM45" s="461">
        <v>2.6118125979429723E-3</v>
      </c>
      <c r="AN45" s="461">
        <v>1.0197473346414453E-3</v>
      </c>
      <c r="AO45" s="461">
        <v>1.3475259250700483E-2</v>
      </c>
      <c r="AP45" s="461">
        <v>3.2376960323769605E-3</v>
      </c>
      <c r="AQ45" s="461">
        <v>1.6269188889126117E-2</v>
      </c>
      <c r="AR45" s="461">
        <v>0</v>
      </c>
      <c r="AS45" s="461">
        <v>1.2264050335928334E-3</v>
      </c>
      <c r="AT45" s="461">
        <v>1.9558977670259296E-3</v>
      </c>
      <c r="AU45" s="189"/>
      <c r="AV45" s="189"/>
      <c r="AW45" s="189"/>
      <c r="AX45" s="189"/>
      <c r="AY45" s="189"/>
      <c r="AZ45" s="189"/>
      <c r="BA45" s="189"/>
      <c r="BB45" s="189"/>
      <c r="BC45" s="189"/>
      <c r="BD45" s="189"/>
      <c r="BE45" s="189"/>
      <c r="BF45" s="189"/>
      <c r="BG45" s="189"/>
      <c r="BH45" s="189"/>
    </row>
    <row r="46" spans="2:60" ht="15" customHeight="1" x14ac:dyDescent="0.15">
      <c r="B46" s="330" t="s">
        <v>296</v>
      </c>
      <c r="C46" s="303" t="s">
        <v>431</v>
      </c>
      <c r="D46" s="331">
        <v>5.6176025629616443E-4</v>
      </c>
      <c r="E46" s="331">
        <v>1.1912207034158254E-3</v>
      </c>
      <c r="F46" s="331">
        <v>7.2025352924229324E-4</v>
      </c>
      <c r="G46" s="331">
        <v>7.2972872201596884E-4</v>
      </c>
      <c r="H46" s="331">
        <v>1.196752595659346E-3</v>
      </c>
      <c r="I46" s="331">
        <v>8.2044069385841536E-4</v>
      </c>
      <c r="J46" s="331">
        <v>3.0499803227075953E-3</v>
      </c>
      <c r="K46" s="331">
        <v>4.5372050816696913E-4</v>
      </c>
      <c r="L46" s="331">
        <v>1.4462013112225222E-4</v>
      </c>
      <c r="M46" s="331">
        <v>1.0236069349369842E-3</v>
      </c>
      <c r="N46" s="331">
        <v>1.3039934800325999E-3</v>
      </c>
      <c r="O46" s="331">
        <v>4.3466234638637531E-4</v>
      </c>
      <c r="P46" s="331">
        <v>4.2826552462526765E-4</v>
      </c>
      <c r="Q46" s="331">
        <v>4.0958091680592419E-4</v>
      </c>
      <c r="R46" s="331">
        <v>5.2047189451769602E-4</v>
      </c>
      <c r="S46" s="331">
        <v>1.0034904013961606E-3</v>
      </c>
      <c r="T46" s="331">
        <v>3.3169232917845047E-4</v>
      </c>
      <c r="U46" s="331">
        <v>5.9167665977959258E-4</v>
      </c>
      <c r="V46" s="331">
        <v>7.4909484373049233E-4</v>
      </c>
      <c r="W46" s="331">
        <v>3.2711808963035657E-4</v>
      </c>
      <c r="X46" s="331">
        <v>9.6300457427172777E-4</v>
      </c>
      <c r="Y46" s="331">
        <v>6.3590039256250898E-4</v>
      </c>
      <c r="Z46" s="331">
        <v>9.5107661873240507E-4</v>
      </c>
      <c r="AA46" s="331">
        <v>1.2004151654196561E-3</v>
      </c>
      <c r="AB46" s="331">
        <v>2.1934538563112249E-5</v>
      </c>
      <c r="AC46" s="331">
        <v>1.0827002544345598E-3</v>
      </c>
      <c r="AD46" s="331">
        <v>3.2073711219967344E-3</v>
      </c>
      <c r="AE46" s="331">
        <v>2.0491621630406198E-3</v>
      </c>
      <c r="AF46" s="331">
        <v>3.5049635775510728E-3</v>
      </c>
      <c r="AG46" s="331">
        <v>1.4721442701384735E-4</v>
      </c>
      <c r="AH46" s="331">
        <v>2.0657144370486765E-3</v>
      </c>
      <c r="AI46" s="331">
        <v>2.3400533663473127E-3</v>
      </c>
      <c r="AJ46" s="331">
        <v>2.961223463486476E-3</v>
      </c>
      <c r="AK46" s="331">
        <v>2.6078629994427116E-3</v>
      </c>
      <c r="AL46" s="331">
        <v>2.3546511627906977E-3</v>
      </c>
      <c r="AM46" s="331">
        <v>5.3677252012896953E-3</v>
      </c>
      <c r="AN46" s="331">
        <v>1.4305460239519801E-3</v>
      </c>
      <c r="AO46" s="331">
        <v>2.224212137843381E-3</v>
      </c>
      <c r="AP46" s="331">
        <v>1.2806244128062442E-3</v>
      </c>
      <c r="AQ46" s="331">
        <v>3.149219634050003E-3</v>
      </c>
      <c r="AR46" s="331">
        <v>0</v>
      </c>
      <c r="AS46" s="331">
        <v>2.1328783192918843E-4</v>
      </c>
      <c r="AT46" s="331">
        <v>1.4778877041217219E-3</v>
      </c>
      <c r="AU46" s="232"/>
    </row>
    <row r="47" spans="2:60" ht="15" customHeight="1" x14ac:dyDescent="0.15">
      <c r="B47" s="462" t="s">
        <v>297</v>
      </c>
      <c r="C47" s="463" t="s">
        <v>432</v>
      </c>
      <c r="D47" s="464">
        <v>3.1369582628815521E-3</v>
      </c>
      <c r="E47" s="464">
        <v>7.7330077330077327E-3</v>
      </c>
      <c r="F47" s="464">
        <v>8.210890233362144E-3</v>
      </c>
      <c r="G47" s="464">
        <v>8.5410219398000444E-3</v>
      </c>
      <c r="H47" s="464">
        <v>2.7169518387941908E-3</v>
      </c>
      <c r="I47" s="464">
        <v>2.6957337083919363E-3</v>
      </c>
      <c r="J47" s="464">
        <v>1.2790240062967337E-3</v>
      </c>
      <c r="K47" s="464">
        <v>4.0834845735027219E-3</v>
      </c>
      <c r="L47" s="464">
        <v>1.4944080215966063E-3</v>
      </c>
      <c r="M47" s="464">
        <v>8.0609046126287505E-3</v>
      </c>
      <c r="N47" s="464">
        <v>1.3039934800325999E-3</v>
      </c>
      <c r="O47" s="464">
        <v>7.9819812700043461E-3</v>
      </c>
      <c r="P47" s="464">
        <v>1.7130620985010706E-3</v>
      </c>
      <c r="Q47" s="464">
        <v>3.0964317310527866E-3</v>
      </c>
      <c r="R47" s="464">
        <v>8.1839718586230823E-3</v>
      </c>
      <c r="S47" s="464">
        <v>5.8027923211169284E-3</v>
      </c>
      <c r="T47" s="464">
        <v>1.7632065919486052E-3</v>
      </c>
      <c r="U47" s="464">
        <v>3.9234174231374052E-4</v>
      </c>
      <c r="V47" s="464">
        <v>2.4137500520204753E-3</v>
      </c>
      <c r="W47" s="464">
        <v>1.8915959096016271E-3</v>
      </c>
      <c r="X47" s="464">
        <v>3.2902656287617368E-3</v>
      </c>
      <c r="Y47" s="464">
        <v>1.7200399062824133E-2</v>
      </c>
      <c r="Z47" s="464">
        <v>1.6358517842197367E-3</v>
      </c>
      <c r="AA47" s="464">
        <v>1.2355364824865194E-2</v>
      </c>
      <c r="AB47" s="464">
        <v>2.8514900132045923E-3</v>
      </c>
      <c r="AC47" s="464">
        <v>9.4736272263023988E-3</v>
      </c>
      <c r="AD47" s="464">
        <v>1.5920223932820155E-2</v>
      </c>
      <c r="AE47" s="464">
        <v>6.8049321722891817E-3</v>
      </c>
      <c r="AF47" s="464">
        <v>5.1394692361152816E-3</v>
      </c>
      <c r="AG47" s="464">
        <v>6.2412783119412366E-4</v>
      </c>
      <c r="AH47" s="464">
        <v>8.3533431028090192E-3</v>
      </c>
      <c r="AI47" s="464">
        <v>3.3951876497704497E-3</v>
      </c>
      <c r="AJ47" s="464">
        <v>9.0026581414562302E-4</v>
      </c>
      <c r="AK47" s="464">
        <v>1.0148189428764082E-2</v>
      </c>
      <c r="AL47" s="464">
        <v>3.8290697674418605E-3</v>
      </c>
      <c r="AM47" s="464">
        <v>5.58387520939532E-3</v>
      </c>
      <c r="AN47" s="464">
        <v>3.1559005190562261E-3</v>
      </c>
      <c r="AO47" s="464">
        <v>1.8053669950027441E-3</v>
      </c>
      <c r="AP47" s="464">
        <v>1.4974344149743441E-3</v>
      </c>
      <c r="AQ47" s="464">
        <v>8.9459188248606873E-3</v>
      </c>
      <c r="AR47" s="464">
        <v>4.9875311720698251E-4</v>
      </c>
      <c r="AS47" s="464">
        <v>0</v>
      </c>
      <c r="AT47" s="464">
        <v>5.5949658943321347E-3</v>
      </c>
    </row>
    <row r="48" spans="2:60" ht="15" customHeight="1" x14ac:dyDescent="0.15">
      <c r="B48" s="332" t="s">
        <v>299</v>
      </c>
      <c r="C48" s="333" t="s">
        <v>128</v>
      </c>
      <c r="D48" s="334">
        <v>0.53433411942689335</v>
      </c>
      <c r="E48" s="334">
        <v>0.43836921885702373</v>
      </c>
      <c r="F48" s="334">
        <v>0.56064534716220105</v>
      </c>
      <c r="G48" s="334">
        <v>0.69944231680879509</v>
      </c>
      <c r="H48" s="334">
        <v>0.60225765759937899</v>
      </c>
      <c r="I48" s="334">
        <v>0.62388654477262073</v>
      </c>
      <c r="J48" s="334">
        <v>0.58943329397874855</v>
      </c>
      <c r="K48" s="334">
        <v>0.63929219600725951</v>
      </c>
      <c r="L48" s="334">
        <v>0.63816043193212491</v>
      </c>
      <c r="M48" s="334">
        <v>0.53067622033139272</v>
      </c>
      <c r="N48" s="334">
        <v>0.52583537082314591</v>
      </c>
      <c r="O48" s="334">
        <v>0.6718299284782866</v>
      </c>
      <c r="P48" s="334">
        <v>0.79271948608137044</v>
      </c>
      <c r="Q48" s="334">
        <v>0.53530587502867066</v>
      </c>
      <c r="R48" s="334">
        <v>0.50827969082772984</v>
      </c>
      <c r="S48" s="334">
        <v>0.52914485165794067</v>
      </c>
      <c r="T48" s="334">
        <v>0.59205335009252469</v>
      </c>
      <c r="U48" s="334">
        <v>0.5873514084752145</v>
      </c>
      <c r="V48" s="334">
        <v>0.63471222273086692</v>
      </c>
      <c r="W48" s="334">
        <v>0.60913655046863224</v>
      </c>
      <c r="X48" s="334">
        <v>0.67169569055453016</v>
      </c>
      <c r="Y48" s="334">
        <v>0.66193274152203463</v>
      </c>
      <c r="Z48" s="334">
        <v>0.54903751046184279</v>
      </c>
      <c r="AA48" s="334">
        <v>0.53160569070176233</v>
      </c>
      <c r="AB48" s="334">
        <v>0.62958267346929819</v>
      </c>
      <c r="AC48" s="334">
        <v>0.54827940884566106</v>
      </c>
      <c r="AD48" s="334">
        <v>0.35825363502060492</v>
      </c>
      <c r="AE48" s="334">
        <v>0.31125399268979498</v>
      </c>
      <c r="AF48" s="334">
        <v>0.32421556598512213</v>
      </c>
      <c r="AG48" s="334">
        <v>0.13117265492018218</v>
      </c>
      <c r="AH48" s="334">
        <v>0.5287919984463002</v>
      </c>
      <c r="AI48" s="334">
        <v>0.48294668523703005</v>
      </c>
      <c r="AJ48" s="334">
        <v>0.29095423686195626</v>
      </c>
      <c r="AK48" s="334">
        <v>0.21534421020545774</v>
      </c>
      <c r="AL48" s="334">
        <v>0.37796511627906976</v>
      </c>
      <c r="AM48" s="334">
        <v>0.42196084082353152</v>
      </c>
      <c r="AN48" s="334">
        <v>0.38586079240650706</v>
      </c>
      <c r="AO48" s="334">
        <v>0.52409081718131667</v>
      </c>
      <c r="AP48" s="334">
        <v>0.516481896364819</v>
      </c>
      <c r="AQ48" s="334">
        <v>0.32883190639878729</v>
      </c>
      <c r="AR48" s="334">
        <v>1</v>
      </c>
      <c r="AS48" s="334">
        <v>0.59174042870854215</v>
      </c>
      <c r="AT48" s="334">
        <v>0.44299321523008117</v>
      </c>
    </row>
    <row r="49" spans="2:46" ht="15" customHeight="1" x14ac:dyDescent="0.15">
      <c r="B49" s="465" t="s">
        <v>300</v>
      </c>
      <c r="C49" s="466" t="s">
        <v>129</v>
      </c>
      <c r="D49" s="467">
        <v>2.6864376612974993E-3</v>
      </c>
      <c r="E49" s="467">
        <v>3.0326493741127888E-2</v>
      </c>
      <c r="F49" s="467">
        <v>2.8666090463843275E-2</v>
      </c>
      <c r="G49" s="467">
        <v>1.2224287715522981E-2</v>
      </c>
      <c r="H49" s="467">
        <v>1.2905521234272407E-2</v>
      </c>
      <c r="I49" s="467">
        <v>1.5764181903422408E-2</v>
      </c>
      <c r="J49" s="467">
        <v>1.790633608815427E-2</v>
      </c>
      <c r="K49" s="467">
        <v>8.6206896551724137E-3</v>
      </c>
      <c r="L49" s="467">
        <v>1.84631700732742E-2</v>
      </c>
      <c r="M49" s="467">
        <v>1.5034226856886955E-2</v>
      </c>
      <c r="N49" s="467">
        <v>1.4669926650366748E-2</v>
      </c>
      <c r="O49" s="467">
        <v>4.425652981388549E-3</v>
      </c>
      <c r="P49" s="467">
        <v>1.1563169164882228E-2</v>
      </c>
      <c r="Q49" s="467">
        <v>1.7792195026049347E-2</v>
      </c>
      <c r="R49" s="467">
        <v>1.5213333652396563E-2</v>
      </c>
      <c r="S49" s="467">
        <v>1.5226876090750437E-2</v>
      </c>
      <c r="T49" s="467">
        <v>3.5683111623197511E-2</v>
      </c>
      <c r="U49" s="467">
        <v>2.1711685772232963E-2</v>
      </c>
      <c r="V49" s="467">
        <v>1.4586541262640975E-2</v>
      </c>
      <c r="W49" s="467">
        <v>2.8160600759482867E-3</v>
      </c>
      <c r="X49" s="467">
        <v>8.9077923120134822E-3</v>
      </c>
      <c r="Y49" s="467">
        <v>2.0863185323984186E-2</v>
      </c>
      <c r="Z49" s="467">
        <v>2.0238910446625579E-2</v>
      </c>
      <c r="AA49" s="467">
        <v>2.0033129361770534E-2</v>
      </c>
      <c r="AB49" s="467">
        <v>7.4182609420445625E-3</v>
      </c>
      <c r="AC49" s="467">
        <v>1.266759297688435E-2</v>
      </c>
      <c r="AD49" s="467">
        <v>2.5581214524531531E-2</v>
      </c>
      <c r="AE49" s="467">
        <v>2.392363583714258E-2</v>
      </c>
      <c r="AF49" s="467">
        <v>3.0678083896043724E-2</v>
      </c>
      <c r="AG49" s="467">
        <v>2.1192743555535111E-3</v>
      </c>
      <c r="AH49" s="467">
        <v>1.5687070746305549E-2</v>
      </c>
      <c r="AI49" s="467">
        <v>1.5067317567282397E-2</v>
      </c>
      <c r="AJ49" s="467">
        <v>1.0367649700061066E-2</v>
      </c>
      <c r="AK49" s="467">
        <v>7.3679057351433404E-3</v>
      </c>
      <c r="AL49" s="467">
        <v>1.0701162790697674E-2</v>
      </c>
      <c r="AM49" s="467">
        <v>3.7051713889439272E-2</v>
      </c>
      <c r="AN49" s="467">
        <v>1.3901910938844157E-2</v>
      </c>
      <c r="AO49" s="467">
        <v>2.2588751841474335E-2</v>
      </c>
      <c r="AP49" s="467">
        <v>1.7538483775384837E-2</v>
      </c>
      <c r="AQ49" s="467">
        <v>3.350983197045071E-2</v>
      </c>
      <c r="AR49" s="467">
        <v>0</v>
      </c>
      <c r="AS49" s="467">
        <v>4.0258078276634319E-3</v>
      </c>
      <c r="AT49" s="467">
        <v>1.4949024544975206E-2</v>
      </c>
    </row>
    <row r="50" spans="2:46" ht="15" customHeight="1" x14ac:dyDescent="0.15">
      <c r="B50" s="330" t="s">
        <v>301</v>
      </c>
      <c r="C50" s="303" t="s">
        <v>130</v>
      </c>
      <c r="D50" s="331">
        <v>7.0214470054284953E-2</v>
      </c>
      <c r="E50" s="331">
        <v>0.24369397540129248</v>
      </c>
      <c r="F50" s="331">
        <v>0.20159896283491788</v>
      </c>
      <c r="G50" s="331">
        <v>0.13992415082480653</v>
      </c>
      <c r="H50" s="331">
        <v>0.30581880518808424</v>
      </c>
      <c r="I50" s="331">
        <v>0.20610642287857478</v>
      </c>
      <c r="J50" s="331">
        <v>8.3431719795356157E-2</v>
      </c>
      <c r="K50" s="331">
        <v>0.17604355716878403</v>
      </c>
      <c r="L50" s="331">
        <v>0.19798495950636327</v>
      </c>
      <c r="M50" s="331">
        <v>0.23341436888234918</v>
      </c>
      <c r="N50" s="331">
        <v>0.39951100244498777</v>
      </c>
      <c r="O50" s="331">
        <v>0.1671474295649425</v>
      </c>
      <c r="P50" s="331">
        <v>0.11134903640256959</v>
      </c>
      <c r="Q50" s="331">
        <v>0.1808217831514794</v>
      </c>
      <c r="R50" s="331">
        <v>0.14289047356959966</v>
      </c>
      <c r="S50" s="331">
        <v>0.27892670157068061</v>
      </c>
      <c r="T50" s="331">
        <v>0.12234209699382005</v>
      </c>
      <c r="U50" s="331">
        <v>0.11990469892517347</v>
      </c>
      <c r="V50" s="331">
        <v>0.15083857006117607</v>
      </c>
      <c r="W50" s="331">
        <v>0.15287792806246533</v>
      </c>
      <c r="X50" s="331">
        <v>0.28512960436562074</v>
      </c>
      <c r="Y50" s="331">
        <v>0.24289981883904371</v>
      </c>
      <c r="Z50" s="331">
        <v>0.29426310583580612</v>
      </c>
      <c r="AA50" s="331">
        <v>0.30840884707724242</v>
      </c>
      <c r="AB50" s="331">
        <v>3.4432838636373607E-2</v>
      </c>
      <c r="AC50" s="331">
        <v>0.1937311655268239</v>
      </c>
      <c r="AD50" s="331">
        <v>0.41843558043698004</v>
      </c>
      <c r="AE50" s="331">
        <v>0.50103122940865341</v>
      </c>
      <c r="AF50" s="331">
        <v>0.36981012278097625</v>
      </c>
      <c r="AG50" s="331">
        <v>2.8487525110794189E-2</v>
      </c>
      <c r="AH50" s="331">
        <v>0.27131040449160471</v>
      </c>
      <c r="AI50" s="331">
        <v>0.15631931646056377</v>
      </c>
      <c r="AJ50" s="331">
        <v>0.39918594417902942</v>
      </c>
      <c r="AK50" s="331">
        <v>0.70187538294328278</v>
      </c>
      <c r="AL50" s="331">
        <v>0.50020116279069771</v>
      </c>
      <c r="AM50" s="331">
        <v>0.54538249545184359</v>
      </c>
      <c r="AN50" s="331">
        <v>0.24318315822032341</v>
      </c>
      <c r="AO50" s="331">
        <v>0.26761316040324679</v>
      </c>
      <c r="AP50" s="331">
        <v>0.31366914793669148</v>
      </c>
      <c r="AQ50" s="331">
        <v>0.28078228750773959</v>
      </c>
      <c r="AR50" s="331">
        <v>0</v>
      </c>
      <c r="AS50" s="331">
        <v>1.5463367814866161E-2</v>
      </c>
      <c r="AT50" s="331">
        <v>0.28204055628528563</v>
      </c>
    </row>
    <row r="51" spans="2:46" ht="15" customHeight="1" x14ac:dyDescent="0.15">
      <c r="B51" s="459" t="s">
        <v>302</v>
      </c>
      <c r="C51" s="460" t="s">
        <v>131</v>
      </c>
      <c r="D51" s="461">
        <v>0.26908316276586275</v>
      </c>
      <c r="E51" s="461">
        <v>0.11266962486474681</v>
      </c>
      <c r="F51" s="461">
        <v>8.2829155862863726E-2</v>
      </c>
      <c r="G51" s="461">
        <v>9.205767520147437E-2</v>
      </c>
      <c r="H51" s="461">
        <v>-4.3535918750202157E-2</v>
      </c>
      <c r="I51" s="461">
        <v>7.5949367088607597E-2</v>
      </c>
      <c r="J51" s="461">
        <v>0.16528925619834711</v>
      </c>
      <c r="K51" s="461">
        <v>3.6751361161524498E-2</v>
      </c>
      <c r="L51" s="461">
        <v>3.1575395295025066E-2</v>
      </c>
      <c r="M51" s="461">
        <v>9.0397287441622412E-2</v>
      </c>
      <c r="N51" s="461">
        <v>-6.3406682966585165E-2</v>
      </c>
      <c r="O51" s="461">
        <v>9.562571620500257E-2</v>
      </c>
      <c r="P51" s="461">
        <v>5.910064239828694E-2</v>
      </c>
      <c r="Q51" s="461">
        <v>0.16702709787345588</v>
      </c>
      <c r="R51" s="461">
        <v>0.24813647132020389</v>
      </c>
      <c r="S51" s="461">
        <v>8.5645724258289702E-2</v>
      </c>
      <c r="T51" s="461">
        <v>0.11253098704654167</v>
      </c>
      <c r="U51" s="461">
        <v>8.6286706892242077E-2</v>
      </c>
      <c r="V51" s="461">
        <v>4.3260227225435932E-2</v>
      </c>
      <c r="W51" s="461">
        <v>1.4122967956649742E-2</v>
      </c>
      <c r="X51" s="461">
        <v>-7.7040365941738229E-2</v>
      </c>
      <c r="Y51" s="461">
        <v>-2.6004086719856202E-2</v>
      </c>
      <c r="Z51" s="461">
        <v>2.3472570950315758E-2</v>
      </c>
      <c r="AA51" s="461">
        <v>3.9715045552872433E-2</v>
      </c>
      <c r="AB51" s="461">
        <v>0.15489732442498608</v>
      </c>
      <c r="AC51" s="461">
        <v>9.7948283017846513E-2</v>
      </c>
      <c r="AD51" s="461">
        <v>3.0907394448332168E-2</v>
      </c>
      <c r="AE51" s="461">
        <v>4.4025222275737151E-2</v>
      </c>
      <c r="AF51" s="461">
        <v>0.21020772378999392</v>
      </c>
      <c r="AG51" s="461">
        <v>0.52515833218322061</v>
      </c>
      <c r="AH51" s="461">
        <v>7.5160225286463392E-2</v>
      </c>
      <c r="AI51" s="461">
        <v>0.19316460563769972</v>
      </c>
      <c r="AJ51" s="461">
        <v>0</v>
      </c>
      <c r="AK51" s="461">
        <v>-0.12805931271879725</v>
      </c>
      <c r="AL51" s="461">
        <v>3.497325581395349E-2</v>
      </c>
      <c r="AM51" s="461">
        <v>-6.2089089828340868E-2</v>
      </c>
      <c r="AN51" s="461">
        <v>0.15429598770503689</v>
      </c>
      <c r="AO51" s="461">
        <v>5.1171322106357782E-2</v>
      </c>
      <c r="AP51" s="461">
        <v>4.9065548890655487E-2</v>
      </c>
      <c r="AQ51" s="461">
        <v>0.16356726519631914</v>
      </c>
      <c r="AR51" s="461">
        <v>0</v>
      </c>
      <c r="AS51" s="461">
        <v>0.33483523514983471</v>
      </c>
      <c r="AT51" s="461">
        <v>0.11293887613703987</v>
      </c>
    </row>
    <row r="52" spans="2:46" ht="15" customHeight="1" x14ac:dyDescent="0.15">
      <c r="B52" s="330" t="s">
        <v>303</v>
      </c>
      <c r="C52" s="303" t="s">
        <v>293</v>
      </c>
      <c r="D52" s="331">
        <v>9.9270267865088552E-2</v>
      </c>
      <c r="E52" s="331">
        <v>0.10479764138300723</v>
      </c>
      <c r="F52" s="331">
        <v>6.6407375396139445E-2</v>
      </c>
      <c r="G52" s="331">
        <v>3.0499464688054288E-2</v>
      </c>
      <c r="H52" s="331">
        <v>6.7341592004398876E-2</v>
      </c>
      <c r="I52" s="331">
        <v>4.055321143928739E-2</v>
      </c>
      <c r="J52" s="331">
        <v>0.10576544667453758</v>
      </c>
      <c r="K52" s="331">
        <v>6.4882032667876594E-2</v>
      </c>
      <c r="L52" s="331">
        <v>6.1993829541072118E-2</v>
      </c>
      <c r="M52" s="331">
        <v>8.1472714477640581E-2</v>
      </c>
      <c r="N52" s="331">
        <v>9.2746536267318658E-2</v>
      </c>
      <c r="O52" s="331">
        <v>2.6079740783182519E-2</v>
      </c>
      <c r="P52" s="331">
        <v>1.4561027837259101E-2</v>
      </c>
      <c r="Q52" s="331">
        <v>5.9274550280153347E-2</v>
      </c>
      <c r="R52" s="331">
        <v>5.9588049486707026E-2</v>
      </c>
      <c r="S52" s="331">
        <v>8.1108202443280972E-2</v>
      </c>
      <c r="T52" s="331">
        <v>0.12084075276701232</v>
      </c>
      <c r="U52" s="331">
        <v>0.16976690470841732</v>
      </c>
      <c r="V52" s="331">
        <v>0.15312747097257481</v>
      </c>
      <c r="W52" s="331">
        <v>0.17998606192487662</v>
      </c>
      <c r="X52" s="331">
        <v>7.888612470909237E-2</v>
      </c>
      <c r="Y52" s="331">
        <v>6.8439839583527631E-2</v>
      </c>
      <c r="Z52" s="331">
        <v>7.5743741915848747E-2</v>
      </c>
      <c r="AA52" s="331">
        <v>5.5056595993024662E-2</v>
      </c>
      <c r="AB52" s="331">
        <v>0.1321555948427513</v>
      </c>
      <c r="AC52" s="331">
        <v>0.13163830593500189</v>
      </c>
      <c r="AD52" s="331">
        <v>0.1458284736801182</v>
      </c>
      <c r="AE52" s="331">
        <v>6.438092255142111E-2</v>
      </c>
      <c r="AF52" s="331">
        <v>5.4517842280929055E-2</v>
      </c>
      <c r="AG52" s="331">
        <v>0.25347564061278005</v>
      </c>
      <c r="AH52" s="331">
        <v>5.8987623369056656E-2</v>
      </c>
      <c r="AI52" s="331">
        <v>0.1050116533719747</v>
      </c>
      <c r="AJ52" s="331">
        <v>0.29743570171342359</v>
      </c>
      <c r="AK52" s="331">
        <v>0.19074039293444628</v>
      </c>
      <c r="AL52" s="331">
        <v>6.9095348837209303E-2</v>
      </c>
      <c r="AM52" s="331">
        <v>4.3302051623826936E-2</v>
      </c>
      <c r="AN52" s="331">
        <v>0.14964429666431464</v>
      </c>
      <c r="AO52" s="331">
        <v>9.7273173690747852E-2</v>
      </c>
      <c r="AP52" s="331">
        <v>5.2820698128206979E-2</v>
      </c>
      <c r="AQ52" s="331">
        <v>0.11715097038666011</v>
      </c>
      <c r="AR52" s="331">
        <v>0</v>
      </c>
      <c r="AS52" s="331">
        <v>3.5512424016209874E-2</v>
      </c>
      <c r="AT52" s="331">
        <v>0.11250656634229304</v>
      </c>
    </row>
    <row r="53" spans="2:46" ht="15" customHeight="1" x14ac:dyDescent="0.15">
      <c r="B53" s="459" t="s">
        <v>304</v>
      </c>
      <c r="C53" s="460" t="s">
        <v>132</v>
      </c>
      <c r="D53" s="461">
        <v>5.411809201744238E-2</v>
      </c>
      <c r="E53" s="461">
        <v>7.1125802833119908E-2</v>
      </c>
      <c r="F53" s="461">
        <v>5.9853068280034574E-2</v>
      </c>
      <c r="G53" s="461">
        <v>3.0001438151495943E-2</v>
      </c>
      <c r="H53" s="461">
        <v>5.5212342724067665E-2</v>
      </c>
      <c r="I53" s="461">
        <v>3.7740271917487106E-2</v>
      </c>
      <c r="J53" s="461">
        <v>3.8173947264856359E-2</v>
      </c>
      <c r="K53" s="461">
        <v>7.5317604355716883E-2</v>
      </c>
      <c r="L53" s="461">
        <v>5.1822213652140375E-2</v>
      </c>
      <c r="M53" s="461">
        <v>4.9005182010108117E-2</v>
      </c>
      <c r="N53" s="461">
        <v>3.0643846780766096E-2</v>
      </c>
      <c r="O53" s="461">
        <v>3.4891531987197216E-2</v>
      </c>
      <c r="P53" s="461">
        <v>1.0706638115631691E-2</v>
      </c>
      <c r="Q53" s="461">
        <v>3.9778498640191354E-2</v>
      </c>
      <c r="R53" s="461">
        <v>2.589497236114767E-2</v>
      </c>
      <c r="S53" s="461">
        <v>9.947643979057591E-3</v>
      </c>
      <c r="T53" s="461">
        <v>1.6549701476903739E-2</v>
      </c>
      <c r="U53" s="461">
        <v>1.498175927302872E-2</v>
      </c>
      <c r="V53" s="461">
        <v>3.4749677473053394E-3</v>
      </c>
      <c r="W53" s="461">
        <v>4.1074654037063903E-2</v>
      </c>
      <c r="X53" s="461">
        <v>3.2421154000481504E-2</v>
      </c>
      <c r="Y53" s="461">
        <v>3.1876980123166837E-2</v>
      </c>
      <c r="Z53" s="461">
        <v>3.7244160389560986E-2</v>
      </c>
      <c r="AA53" s="461">
        <v>5.0433162910491311E-2</v>
      </c>
      <c r="AB53" s="461">
        <v>4.1598852384942375E-2</v>
      </c>
      <c r="AC53" s="461">
        <v>5.7653788548640311E-2</v>
      </c>
      <c r="AD53" s="461">
        <v>2.099370188943317E-2</v>
      </c>
      <c r="AE53" s="461">
        <v>5.5876973445104026E-2</v>
      </c>
      <c r="AF53" s="461">
        <v>2.6040549468463906E-2</v>
      </c>
      <c r="AG53" s="461">
        <v>5.9819662326908038E-2</v>
      </c>
      <c r="AH53" s="461">
        <v>5.3055315242147634E-2</v>
      </c>
      <c r="AI53" s="461">
        <v>4.7499800696857573E-2</v>
      </c>
      <c r="AJ53" s="461">
        <v>2.0564675455296525E-3</v>
      </c>
      <c r="AK53" s="461">
        <v>1.4991363570586261E-2</v>
      </c>
      <c r="AL53" s="461">
        <v>1.9322093023255812E-2</v>
      </c>
      <c r="AM53" s="461">
        <v>4.4346776663004128E-2</v>
      </c>
      <c r="AN53" s="461">
        <v>5.3157350396783203E-2</v>
      </c>
      <c r="AO53" s="461">
        <v>3.7277217712816661E-2</v>
      </c>
      <c r="AP53" s="461">
        <v>5.0430006504300066E-2</v>
      </c>
      <c r="AQ53" s="461">
        <v>7.6157738540043124E-2</v>
      </c>
      <c r="AR53" s="461">
        <v>0</v>
      </c>
      <c r="AS53" s="461">
        <v>2.3488322491201877E-2</v>
      </c>
      <c r="AT53" s="461">
        <v>3.8376800185159793E-2</v>
      </c>
    </row>
    <row r="54" spans="2:46" ht="15" customHeight="1" x14ac:dyDescent="0.15">
      <c r="B54" s="335" t="s">
        <v>305</v>
      </c>
      <c r="C54" s="309" t="s">
        <v>294</v>
      </c>
      <c r="D54" s="336">
        <v>-2.9706549790869449E-2</v>
      </c>
      <c r="E54" s="336">
        <v>-9.8275708031805593E-4</v>
      </c>
      <c r="F54" s="336">
        <v>0</v>
      </c>
      <c r="G54" s="336">
        <v>-4.1493333901491949E-3</v>
      </c>
      <c r="H54" s="336">
        <v>0</v>
      </c>
      <c r="I54" s="336">
        <v>0</v>
      </c>
      <c r="J54" s="336">
        <v>0</v>
      </c>
      <c r="K54" s="336">
        <v>-9.0744101633393826E-4</v>
      </c>
      <c r="L54" s="336">
        <v>0</v>
      </c>
      <c r="M54" s="336">
        <v>0</v>
      </c>
      <c r="N54" s="336">
        <v>0</v>
      </c>
      <c r="O54" s="336">
        <v>0</v>
      </c>
      <c r="P54" s="336">
        <v>0</v>
      </c>
      <c r="Q54" s="336">
        <v>0</v>
      </c>
      <c r="R54" s="336">
        <v>-2.9912177845844599E-6</v>
      </c>
      <c r="S54" s="336">
        <v>0</v>
      </c>
      <c r="T54" s="336">
        <v>0</v>
      </c>
      <c r="U54" s="336">
        <v>-3.1640463089817781E-6</v>
      </c>
      <c r="V54" s="336">
        <v>0</v>
      </c>
      <c r="W54" s="336">
        <v>-1.422252563610246E-5</v>
      </c>
      <c r="X54" s="336">
        <v>0</v>
      </c>
      <c r="Y54" s="336">
        <v>-8.4786719008334541E-6</v>
      </c>
      <c r="Z54" s="336">
        <v>0</v>
      </c>
      <c r="AA54" s="336">
        <v>-5.252471597163735E-3</v>
      </c>
      <c r="AB54" s="336">
        <v>-8.5544700396137768E-5</v>
      </c>
      <c r="AC54" s="336">
        <v>-4.1918544850858039E-2</v>
      </c>
      <c r="AD54" s="336">
        <v>0</v>
      </c>
      <c r="AE54" s="336">
        <v>-4.9197620785329944E-4</v>
      </c>
      <c r="AF54" s="336">
        <v>-1.546988820152897E-2</v>
      </c>
      <c r="AG54" s="336">
        <v>-2.3308950943859164E-4</v>
      </c>
      <c r="AH54" s="336">
        <v>-2.9926375818782112E-3</v>
      </c>
      <c r="AI54" s="336">
        <v>-9.3789714082056621E-6</v>
      </c>
      <c r="AJ54" s="336">
        <v>0</v>
      </c>
      <c r="AK54" s="336">
        <v>-2.2599426701191859E-3</v>
      </c>
      <c r="AL54" s="336">
        <v>-1.225813953488372E-2</v>
      </c>
      <c r="AM54" s="336">
        <v>-2.9954788623304574E-2</v>
      </c>
      <c r="AN54" s="336">
        <v>-4.3496331809350746E-5</v>
      </c>
      <c r="AO54" s="336">
        <v>-1.4442935960021953E-5</v>
      </c>
      <c r="AP54" s="336">
        <v>-5.7816000578160006E-6</v>
      </c>
      <c r="AQ54" s="336">
        <v>0</v>
      </c>
      <c r="AR54" s="336">
        <v>0</v>
      </c>
      <c r="AS54" s="336">
        <v>-5.0655860083182258E-3</v>
      </c>
      <c r="AT54" s="336">
        <v>-3.805038724834754E-3</v>
      </c>
    </row>
    <row r="55" spans="2:46" ht="15" customHeight="1" x14ac:dyDescent="0.15">
      <c r="B55" s="468" t="s">
        <v>306</v>
      </c>
      <c r="C55" s="469" t="s">
        <v>295</v>
      </c>
      <c r="D55" s="470">
        <v>0.46566588057310671</v>
      </c>
      <c r="E55" s="470">
        <v>0.56163078114297627</v>
      </c>
      <c r="F55" s="470">
        <v>0.4393546528377989</v>
      </c>
      <c r="G55" s="470">
        <v>0.30055768319120491</v>
      </c>
      <c r="H55" s="470">
        <v>0.39774234240062101</v>
      </c>
      <c r="I55" s="470">
        <v>0.37611345522737927</v>
      </c>
      <c r="J55" s="470">
        <v>0.41056670602125145</v>
      </c>
      <c r="K55" s="470">
        <v>0.36070780399274049</v>
      </c>
      <c r="L55" s="470">
        <v>0.36183956806787504</v>
      </c>
      <c r="M55" s="470">
        <v>0.46932377966860728</v>
      </c>
      <c r="N55" s="470">
        <v>0.47416462917685409</v>
      </c>
      <c r="O55" s="470">
        <v>0.32817007152171335</v>
      </c>
      <c r="P55" s="470">
        <v>0.20728051391862956</v>
      </c>
      <c r="Q55" s="470">
        <v>0.46469412497132934</v>
      </c>
      <c r="R55" s="470">
        <v>0.49172030917227022</v>
      </c>
      <c r="S55" s="470">
        <v>0.47085514834205933</v>
      </c>
      <c r="T55" s="470">
        <v>0.40794664990747531</v>
      </c>
      <c r="U55" s="470">
        <v>0.41264859152478556</v>
      </c>
      <c r="V55" s="470">
        <v>0.36528777726913314</v>
      </c>
      <c r="W55" s="470">
        <v>0.39086344953136776</v>
      </c>
      <c r="X55" s="470">
        <v>0.32830430944546984</v>
      </c>
      <c r="Y55" s="470">
        <v>0.33806725847796537</v>
      </c>
      <c r="Z55" s="470">
        <v>0.45096248953815721</v>
      </c>
      <c r="AA55" s="470">
        <v>0.46839430929823767</v>
      </c>
      <c r="AB55" s="470">
        <v>0.37041732653070175</v>
      </c>
      <c r="AC55" s="470">
        <v>0.45172059115433894</v>
      </c>
      <c r="AD55" s="470">
        <v>0.64174636497939508</v>
      </c>
      <c r="AE55" s="470">
        <v>0.68874600731020508</v>
      </c>
      <c r="AF55" s="470">
        <v>0.67578443401487787</v>
      </c>
      <c r="AG55" s="470">
        <v>0.86882734507981785</v>
      </c>
      <c r="AH55" s="470">
        <v>0.47120800155369974</v>
      </c>
      <c r="AI55" s="470">
        <v>0.5170533147629699</v>
      </c>
      <c r="AJ55" s="470">
        <v>0.70904576313804379</v>
      </c>
      <c r="AK55" s="470">
        <v>0.78465578979454231</v>
      </c>
      <c r="AL55" s="470">
        <v>0.62203488372093019</v>
      </c>
      <c r="AM55" s="470">
        <v>0.57803915917646842</v>
      </c>
      <c r="AN55" s="470">
        <v>0.61413920759349294</v>
      </c>
      <c r="AO55" s="470">
        <v>0.47590918281868339</v>
      </c>
      <c r="AP55" s="470">
        <v>0.48351810363518105</v>
      </c>
      <c r="AQ55" s="470">
        <v>0.67116809360121277</v>
      </c>
      <c r="AR55" s="470">
        <v>0</v>
      </c>
      <c r="AS55" s="470">
        <v>0.40825957129145785</v>
      </c>
      <c r="AT55" s="470">
        <v>0.55700678476991883</v>
      </c>
    </row>
    <row r="56" spans="2:46" ht="15" customHeight="1" x14ac:dyDescent="0.15">
      <c r="B56" s="332" t="s">
        <v>307</v>
      </c>
      <c r="C56" s="333" t="s">
        <v>291</v>
      </c>
      <c r="D56" s="334">
        <v>1</v>
      </c>
      <c r="E56" s="334">
        <v>1</v>
      </c>
      <c r="F56" s="334">
        <v>1</v>
      </c>
      <c r="G56" s="334">
        <v>1</v>
      </c>
      <c r="H56" s="334">
        <v>1</v>
      </c>
      <c r="I56" s="334">
        <v>1</v>
      </c>
      <c r="J56" s="334">
        <v>1</v>
      </c>
      <c r="K56" s="334">
        <v>1</v>
      </c>
      <c r="L56" s="334">
        <v>1</v>
      </c>
      <c r="M56" s="334">
        <v>1</v>
      </c>
      <c r="N56" s="334">
        <v>1</v>
      </c>
      <c r="O56" s="334">
        <v>1</v>
      </c>
      <c r="P56" s="334">
        <v>1</v>
      </c>
      <c r="Q56" s="334">
        <v>1</v>
      </c>
      <c r="R56" s="334">
        <v>1</v>
      </c>
      <c r="S56" s="334">
        <v>1</v>
      </c>
      <c r="T56" s="334">
        <v>1</v>
      </c>
      <c r="U56" s="334">
        <v>1</v>
      </c>
      <c r="V56" s="334">
        <v>1</v>
      </c>
      <c r="W56" s="334">
        <v>1</v>
      </c>
      <c r="X56" s="334">
        <v>1</v>
      </c>
      <c r="Y56" s="334">
        <v>1</v>
      </c>
      <c r="Z56" s="334">
        <v>1</v>
      </c>
      <c r="AA56" s="334">
        <v>1</v>
      </c>
      <c r="AB56" s="334">
        <v>1</v>
      </c>
      <c r="AC56" s="334">
        <v>1</v>
      </c>
      <c r="AD56" s="334">
        <v>1</v>
      </c>
      <c r="AE56" s="334">
        <v>1</v>
      </c>
      <c r="AF56" s="334">
        <v>1</v>
      </c>
      <c r="AG56" s="334">
        <v>1</v>
      </c>
      <c r="AH56" s="334">
        <v>1</v>
      </c>
      <c r="AI56" s="334">
        <v>1</v>
      </c>
      <c r="AJ56" s="334">
        <v>1</v>
      </c>
      <c r="AK56" s="334">
        <v>1</v>
      </c>
      <c r="AL56" s="334">
        <v>1</v>
      </c>
      <c r="AM56" s="334">
        <v>1</v>
      </c>
      <c r="AN56" s="334">
        <v>1</v>
      </c>
      <c r="AO56" s="334">
        <v>1</v>
      </c>
      <c r="AP56" s="334">
        <v>1</v>
      </c>
      <c r="AQ56" s="334">
        <v>1</v>
      </c>
      <c r="AR56" s="334">
        <v>1</v>
      </c>
      <c r="AS56" s="334">
        <v>1</v>
      </c>
      <c r="AT56" s="334">
        <v>1</v>
      </c>
    </row>
    <row r="58" spans="2:46" ht="15" customHeight="1" x14ac:dyDescent="0.15">
      <c r="B58" s="230" t="s">
        <v>240</v>
      </c>
      <c r="C58" s="188" t="s">
        <v>241</v>
      </c>
      <c r="D58" s="231">
        <v>0.33929763282014774</v>
      </c>
      <c r="E58" s="231">
        <v>0.3563636002660393</v>
      </c>
      <c r="F58" s="231">
        <v>0.28442811869778162</v>
      </c>
      <c r="G58" s="231">
        <v>0.2319818260262809</v>
      </c>
      <c r="H58" s="231">
        <v>0.26228288643788206</v>
      </c>
      <c r="I58" s="231">
        <v>0.28205578996718239</v>
      </c>
      <c r="J58" s="231">
        <v>0.24872097599370327</v>
      </c>
      <c r="K58" s="231">
        <v>0.21279491833030853</v>
      </c>
      <c r="L58" s="231">
        <v>0.22956035480138837</v>
      </c>
      <c r="M58" s="231">
        <v>0.32381165632397158</v>
      </c>
      <c r="N58" s="231">
        <v>0.33610431947840264</v>
      </c>
      <c r="O58" s="231">
        <v>0.26277314576994509</v>
      </c>
      <c r="P58" s="231">
        <v>0.17044967880085654</v>
      </c>
      <c r="Q58" s="231">
        <v>0.34784888102493527</v>
      </c>
      <c r="R58" s="231">
        <v>0.39102694488980355</v>
      </c>
      <c r="S58" s="231">
        <v>0.36457242582897031</v>
      </c>
      <c r="T58" s="231">
        <v>0.23487308404036172</v>
      </c>
      <c r="U58" s="231">
        <v>0.20619140581741555</v>
      </c>
      <c r="V58" s="231">
        <v>0.194098797286612</v>
      </c>
      <c r="W58" s="231">
        <v>0.16700089601911508</v>
      </c>
      <c r="X58" s="231">
        <v>0.20808923842388252</v>
      </c>
      <c r="Y58" s="231">
        <v>0.21689573211918753</v>
      </c>
      <c r="Z58" s="231">
        <v>0.31773567678612191</v>
      </c>
      <c r="AA58" s="231">
        <v>0.3481238926301149</v>
      </c>
      <c r="AB58" s="231">
        <v>0.18933016306135969</v>
      </c>
      <c r="AC58" s="231">
        <v>0.29167944854467043</v>
      </c>
      <c r="AD58" s="231">
        <v>0.44934297488531216</v>
      </c>
      <c r="AE58" s="231">
        <v>0.54505645168439065</v>
      </c>
      <c r="AF58" s="231">
        <v>0.58001784657097011</v>
      </c>
      <c r="AG58" s="231">
        <v>0.55364585729401483</v>
      </c>
      <c r="AH58" s="231">
        <v>0.34647062977806814</v>
      </c>
      <c r="AI58" s="231">
        <v>0.34948392209826351</v>
      </c>
      <c r="AJ58" s="231">
        <v>0.39918594417902942</v>
      </c>
      <c r="AK58" s="231">
        <v>0.57381607022448555</v>
      </c>
      <c r="AL58" s="231">
        <v>0.5351744186046512</v>
      </c>
      <c r="AM58" s="231">
        <v>0.4832934056235027</v>
      </c>
      <c r="AN58" s="231">
        <v>0.39747914592536032</v>
      </c>
      <c r="AO58" s="363">
        <v>0.31878448250960456</v>
      </c>
      <c r="AP58" s="363">
        <v>0.36273469682734699</v>
      </c>
      <c r="AQ58" s="363">
        <v>0.44434955270405874</v>
      </c>
      <c r="AR58" s="231">
        <v>0</v>
      </c>
      <c r="AS58" s="231">
        <v>0.35029860296470089</v>
      </c>
      <c r="AT58" s="231">
        <v>0.39497943242232553</v>
      </c>
    </row>
  </sheetData>
  <sheetProtection sheet="1" objects="1" scenarios="1"/>
  <mergeCells count="1">
    <mergeCell ref="B4:C5"/>
  </mergeCells>
  <phoneticPr fontId="2"/>
  <pageMargins left="0.78740157480314965" right="0.59055118110236227" top="0.78740157480314965" bottom="0.39370078740157483" header="0.51181102362204722" footer="0.51181102362204722"/>
  <pageSetup paperSize="9" scale="65" orientation="landscape" horizontalDpi="300" verticalDpi="300" r:id="rId1"/>
  <headerFooter alignWithMargins="0"/>
  <ignoredErrors>
    <ignoredError sqref="AT4 B6:B56 D4:AM4 AN4:AS4"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FF"/>
  </sheetPr>
  <dimension ref="B1:AU49"/>
  <sheetViews>
    <sheetView topLeftCell="A17" workbookViewId="0"/>
  </sheetViews>
  <sheetFormatPr defaultColWidth="8" defaultRowHeight="12" x14ac:dyDescent="0.15"/>
  <cols>
    <col min="1" max="1" width="2.625" style="182" customWidth="1"/>
    <col min="2" max="2" width="3.25" style="187" customWidth="1"/>
    <col min="3" max="3" width="22.875" style="181" bestFit="1" customWidth="1"/>
    <col min="4" max="47" width="9.875" style="182" customWidth="1"/>
    <col min="48" max="16384" width="8" style="182"/>
  </cols>
  <sheetData>
    <row r="1" spans="2:47" ht="15.75" customHeight="1" x14ac:dyDescent="0.15">
      <c r="B1" s="190"/>
      <c r="C1" s="191"/>
      <c r="D1" s="192"/>
      <c r="E1" s="192"/>
      <c r="F1" s="192"/>
      <c r="G1" s="192"/>
      <c r="H1" s="192"/>
    </row>
    <row r="2" spans="2:47" ht="15.75" customHeight="1" x14ac:dyDescent="0.15">
      <c r="B2" s="183" t="s">
        <v>221</v>
      </c>
      <c r="C2" s="191"/>
      <c r="D2" s="192"/>
      <c r="E2" s="192"/>
      <c r="F2" s="192"/>
      <c r="G2" s="192"/>
      <c r="H2" s="192"/>
    </row>
    <row r="3" spans="2:47" ht="15.75" customHeight="1" x14ac:dyDescent="0.15">
      <c r="B3" s="193"/>
      <c r="C3" s="191"/>
      <c r="D3" s="192"/>
      <c r="E3" s="192"/>
      <c r="F3" s="192"/>
      <c r="G3" s="192"/>
      <c r="H3" s="192"/>
    </row>
    <row r="4" spans="2:47" ht="15.75" customHeight="1" x14ac:dyDescent="0.15">
      <c r="B4" s="856" t="s">
        <v>347</v>
      </c>
      <c r="C4" s="857"/>
      <c r="D4" s="186" t="s">
        <v>243</v>
      </c>
      <c r="E4" s="186" t="s">
        <v>244</v>
      </c>
      <c r="F4" s="186" t="s">
        <v>245</v>
      </c>
      <c r="G4" s="186" t="s">
        <v>246</v>
      </c>
      <c r="H4" s="186" t="s">
        <v>248</v>
      </c>
      <c r="I4" s="186" t="s">
        <v>249</v>
      </c>
      <c r="J4" s="186" t="s">
        <v>250</v>
      </c>
      <c r="K4" s="186" t="s">
        <v>251</v>
      </c>
      <c r="L4" s="186" t="s">
        <v>252</v>
      </c>
      <c r="M4" s="186" t="s">
        <v>253</v>
      </c>
      <c r="N4" s="186" t="s">
        <v>254</v>
      </c>
      <c r="O4" s="186" t="s">
        <v>255</v>
      </c>
      <c r="P4" s="186" t="s">
        <v>256</v>
      </c>
      <c r="Q4" s="186" t="s">
        <v>257</v>
      </c>
      <c r="R4" s="186" t="s">
        <v>258</v>
      </c>
      <c r="S4" s="186" t="s">
        <v>259</v>
      </c>
      <c r="T4" s="186" t="s">
        <v>260</v>
      </c>
      <c r="U4" s="186" t="s">
        <v>261</v>
      </c>
      <c r="V4" s="186" t="s">
        <v>262</v>
      </c>
      <c r="W4" s="186" t="s">
        <v>263</v>
      </c>
      <c r="X4" s="186" t="s">
        <v>264</v>
      </c>
      <c r="Y4" s="186" t="s">
        <v>265</v>
      </c>
      <c r="Z4" s="186" t="s">
        <v>266</v>
      </c>
      <c r="AA4" s="186" t="s">
        <v>268</v>
      </c>
      <c r="AB4" s="186" t="s">
        <v>269</v>
      </c>
      <c r="AC4" s="186" t="s">
        <v>270</v>
      </c>
      <c r="AD4" s="186" t="s">
        <v>272</v>
      </c>
      <c r="AE4" s="186" t="s">
        <v>274</v>
      </c>
      <c r="AF4" s="186" t="s">
        <v>275</v>
      </c>
      <c r="AG4" s="186" t="s">
        <v>276</v>
      </c>
      <c r="AH4" s="186" t="s">
        <v>278</v>
      </c>
      <c r="AI4" s="186" t="s">
        <v>280</v>
      </c>
      <c r="AJ4" s="186" t="s">
        <v>281</v>
      </c>
      <c r="AK4" s="186" t="s">
        <v>282</v>
      </c>
      <c r="AL4" s="186" t="s">
        <v>284</v>
      </c>
      <c r="AM4" s="186" t="s">
        <v>286</v>
      </c>
      <c r="AN4" s="186" t="s">
        <v>287</v>
      </c>
      <c r="AO4" s="186" t="s">
        <v>288</v>
      </c>
      <c r="AP4" s="186" t="s">
        <v>289</v>
      </c>
      <c r="AQ4" s="186" t="s">
        <v>290</v>
      </c>
      <c r="AR4" s="186" t="s">
        <v>296</v>
      </c>
      <c r="AS4" s="186" t="s">
        <v>297</v>
      </c>
      <c r="AT4" s="860" t="s">
        <v>115</v>
      </c>
      <c r="AU4" s="860" t="s">
        <v>116</v>
      </c>
    </row>
    <row r="5" spans="2:47" ht="37.5" customHeight="1" x14ac:dyDescent="0.15">
      <c r="B5" s="858"/>
      <c r="C5" s="859"/>
      <c r="D5" s="337" t="s">
        <v>5</v>
      </c>
      <c r="E5" s="337" t="s">
        <v>7</v>
      </c>
      <c r="F5" s="337" t="s">
        <v>400</v>
      </c>
      <c r="G5" s="337" t="s">
        <v>247</v>
      </c>
      <c r="H5" s="337" t="s">
        <v>401</v>
      </c>
      <c r="I5" s="337" t="s">
        <v>402</v>
      </c>
      <c r="J5" s="337" t="s">
        <v>403</v>
      </c>
      <c r="K5" s="337" t="s">
        <v>404</v>
      </c>
      <c r="L5" s="337" t="s">
        <v>405</v>
      </c>
      <c r="M5" s="337" t="s">
        <v>406</v>
      </c>
      <c r="N5" s="337" t="s">
        <v>10</v>
      </c>
      <c r="O5" s="337" t="s">
        <v>407</v>
      </c>
      <c r="P5" s="337" t="s">
        <v>408</v>
      </c>
      <c r="Q5" s="337" t="s">
        <v>409</v>
      </c>
      <c r="R5" s="337" t="s">
        <v>410</v>
      </c>
      <c r="S5" s="337" t="s">
        <v>411</v>
      </c>
      <c r="T5" s="337" t="s">
        <v>412</v>
      </c>
      <c r="U5" s="337" t="s">
        <v>413</v>
      </c>
      <c r="V5" s="337" t="s">
        <v>414</v>
      </c>
      <c r="W5" s="337" t="s">
        <v>415</v>
      </c>
      <c r="X5" s="337" t="s">
        <v>416</v>
      </c>
      <c r="Y5" s="337" t="s">
        <v>417</v>
      </c>
      <c r="Z5" s="337" t="s">
        <v>267</v>
      </c>
      <c r="AA5" s="337" t="s">
        <v>418</v>
      </c>
      <c r="AB5" s="337" t="s">
        <v>419</v>
      </c>
      <c r="AC5" s="337" t="s">
        <v>271</v>
      </c>
      <c r="AD5" s="337" t="s">
        <v>273</v>
      </c>
      <c r="AE5" s="337" t="s">
        <v>420</v>
      </c>
      <c r="AF5" s="337" t="s">
        <v>421</v>
      </c>
      <c r="AG5" s="337" t="s">
        <v>277</v>
      </c>
      <c r="AH5" s="337" t="s">
        <v>422</v>
      </c>
      <c r="AI5" s="337" t="s">
        <v>423</v>
      </c>
      <c r="AJ5" s="337" t="s">
        <v>424</v>
      </c>
      <c r="AK5" s="337" t="s">
        <v>425</v>
      </c>
      <c r="AL5" s="337" t="s">
        <v>426</v>
      </c>
      <c r="AM5" s="337" t="s">
        <v>427</v>
      </c>
      <c r="AN5" s="337" t="s">
        <v>428</v>
      </c>
      <c r="AO5" s="337" t="s">
        <v>3</v>
      </c>
      <c r="AP5" s="337" t="s">
        <v>4</v>
      </c>
      <c r="AQ5" s="337" t="s">
        <v>492</v>
      </c>
      <c r="AR5" s="337" t="s">
        <v>431</v>
      </c>
      <c r="AS5" s="337" t="s">
        <v>432</v>
      </c>
      <c r="AT5" s="861"/>
      <c r="AU5" s="861"/>
    </row>
    <row r="6" spans="2:47" ht="15.75" customHeight="1" x14ac:dyDescent="0.15">
      <c r="B6" s="338" t="s">
        <v>243</v>
      </c>
      <c r="C6" s="339" t="s">
        <v>399</v>
      </c>
      <c r="D6" s="340">
        <v>1.0769534073670779</v>
      </c>
      <c r="E6" s="340">
        <v>2.8021880011355731E-3</v>
      </c>
      <c r="F6" s="340">
        <v>6.3830381978280024E-5</v>
      </c>
      <c r="G6" s="340">
        <v>0.11372514708175832</v>
      </c>
      <c r="H6" s="340">
        <v>5.1432523461056078E-3</v>
      </c>
      <c r="I6" s="340">
        <v>4.48933436786687E-2</v>
      </c>
      <c r="J6" s="340">
        <v>5.3821958385657034E-4</v>
      </c>
      <c r="K6" s="340">
        <v>2.1761821488407098E-5</v>
      </c>
      <c r="L6" s="340">
        <v>1.9892449307830484E-4</v>
      </c>
      <c r="M6" s="340">
        <v>1.0659066449110074E-4</v>
      </c>
      <c r="N6" s="340">
        <v>3.4386008971201367E-4</v>
      </c>
      <c r="O6" s="340">
        <v>2.892619753703367E-5</v>
      </c>
      <c r="P6" s="340">
        <v>3.1255022960941353E-5</v>
      </c>
      <c r="Q6" s="340">
        <v>3.6569697205351024E-5</v>
      </c>
      <c r="R6" s="340">
        <v>2.2973708876627267E-5</v>
      </c>
      <c r="S6" s="340">
        <v>2.6130640116041457E-5</v>
      </c>
      <c r="T6" s="340">
        <v>3.7945654631776341E-5</v>
      </c>
      <c r="U6" s="340">
        <v>4.8896333536363161E-5</v>
      </c>
      <c r="V6" s="340">
        <v>5.0969875286111148E-5</v>
      </c>
      <c r="W6" s="340">
        <v>4.7923929779674512E-5</v>
      </c>
      <c r="X6" s="340">
        <v>2.0383226161681245E-5</v>
      </c>
      <c r="Y6" s="340">
        <v>6.772789637815719E-5</v>
      </c>
      <c r="Z6" s="340">
        <v>2.2392843419074332E-3</v>
      </c>
      <c r="AA6" s="340">
        <v>9.6439378612775926E-4</v>
      </c>
      <c r="AB6" s="340">
        <v>3.6545459645257995E-5</v>
      </c>
      <c r="AC6" s="340">
        <v>9.2568491573072651E-5</v>
      </c>
      <c r="AD6" s="340">
        <v>5.1999623819002119E-5</v>
      </c>
      <c r="AE6" s="340">
        <v>1.4362692232704454E-4</v>
      </c>
      <c r="AF6" s="340">
        <v>6.3472116450807525E-5</v>
      </c>
      <c r="AG6" s="340">
        <v>2.0138793500904302E-5</v>
      </c>
      <c r="AH6" s="340">
        <v>1.4202093350429093E-4</v>
      </c>
      <c r="AI6" s="340">
        <v>3.0342174035117436E-4</v>
      </c>
      <c r="AJ6" s="340">
        <v>6.9841829437996094E-5</v>
      </c>
      <c r="AK6" s="340">
        <v>1.6721595890577074E-3</v>
      </c>
      <c r="AL6" s="340">
        <v>1.9386700785195383E-3</v>
      </c>
      <c r="AM6" s="340">
        <v>1.2881730695725336E-3</v>
      </c>
      <c r="AN6" s="341">
        <v>6.5293899179103422E-5</v>
      </c>
      <c r="AO6" s="341">
        <v>1.0714317566025861E-2</v>
      </c>
      <c r="AP6" s="341">
        <v>1.913838104081925E-2</v>
      </c>
      <c r="AQ6" s="341">
        <v>3.6540012473092885E-3</v>
      </c>
      <c r="AR6" s="341">
        <v>1.8722107493465789E-3</v>
      </c>
      <c r="AS6" s="341">
        <v>1.6379399836390855E-4</v>
      </c>
      <c r="AT6" s="341">
        <v>1.2898445429686587</v>
      </c>
      <c r="AU6" s="322">
        <v>0.97698369960519049</v>
      </c>
    </row>
    <row r="7" spans="2:47" ht="15.75" customHeight="1" x14ac:dyDescent="0.15">
      <c r="B7" s="471" t="s">
        <v>244</v>
      </c>
      <c r="C7" s="472" t="s">
        <v>7</v>
      </c>
      <c r="D7" s="473">
        <v>2.7013260156710734E-3</v>
      </c>
      <c r="E7" s="473">
        <v>1.0228889457321477</v>
      </c>
      <c r="F7" s="473">
        <v>9.85979557275377E-6</v>
      </c>
      <c r="G7" s="473">
        <v>9.1635578893302885E-2</v>
      </c>
      <c r="H7" s="473">
        <v>3.1350774797274085E-5</v>
      </c>
      <c r="I7" s="473">
        <v>1.4352007212421633E-4</v>
      </c>
      <c r="J7" s="473">
        <v>1.0305893530940367E-4</v>
      </c>
      <c r="K7" s="473">
        <v>2.6352420571700243E-6</v>
      </c>
      <c r="L7" s="473">
        <v>3.136955249266045E-6</v>
      </c>
      <c r="M7" s="473">
        <v>1.2597021320582186E-5</v>
      </c>
      <c r="N7" s="473">
        <v>2.6647284604014378E-5</v>
      </c>
      <c r="O7" s="473">
        <v>3.6155781594287658E-6</v>
      </c>
      <c r="P7" s="473">
        <v>4.4002516036915007E-6</v>
      </c>
      <c r="Q7" s="473">
        <v>2.7030291907892399E-6</v>
      </c>
      <c r="R7" s="473">
        <v>2.6712151115232231E-6</v>
      </c>
      <c r="S7" s="473">
        <v>2.9037559356561574E-6</v>
      </c>
      <c r="T7" s="473">
        <v>4.1194057915484939E-6</v>
      </c>
      <c r="U7" s="473">
        <v>3.7298783773984209E-6</v>
      </c>
      <c r="V7" s="473">
        <v>3.2478977401533677E-6</v>
      </c>
      <c r="W7" s="473">
        <v>5.6950291384617288E-6</v>
      </c>
      <c r="X7" s="473">
        <v>1.9561710280630332E-6</v>
      </c>
      <c r="Y7" s="473">
        <v>3.8307017598762545E-6</v>
      </c>
      <c r="Z7" s="473">
        <v>1.0373792752986514E-3</v>
      </c>
      <c r="AA7" s="473">
        <v>8.3496409137130816E-6</v>
      </c>
      <c r="AB7" s="473">
        <v>3.8583276890670553E-6</v>
      </c>
      <c r="AC7" s="473">
        <v>7.1890442909345175E-6</v>
      </c>
      <c r="AD7" s="473">
        <v>5.3122213775802647E-6</v>
      </c>
      <c r="AE7" s="473">
        <v>9.7668907021878931E-6</v>
      </c>
      <c r="AF7" s="473">
        <v>8.554348429883639E-6</v>
      </c>
      <c r="AG7" s="473">
        <v>1.0800222001068245E-6</v>
      </c>
      <c r="AH7" s="473">
        <v>2.8542325329930762E-5</v>
      </c>
      <c r="AI7" s="473">
        <v>8.6792710943361763E-5</v>
      </c>
      <c r="AJ7" s="473">
        <v>1.519981393733574E-5</v>
      </c>
      <c r="AK7" s="473">
        <v>2.3939410428405473E-4</v>
      </c>
      <c r="AL7" s="473">
        <v>6.6094449811856094E-4</v>
      </c>
      <c r="AM7" s="473">
        <v>4.6960473356961136E-5</v>
      </c>
      <c r="AN7" s="474">
        <v>6.8938639594891315E-6</v>
      </c>
      <c r="AO7" s="474">
        <v>4.5206143242400463E-3</v>
      </c>
      <c r="AP7" s="474">
        <v>7.6285153458955576E-3</v>
      </c>
      <c r="AQ7" s="474">
        <v>5.0333419603406282E-4</v>
      </c>
      <c r="AR7" s="474">
        <v>3.4867772486720075E-5</v>
      </c>
      <c r="AS7" s="474">
        <v>8.6963353341551047E-5</v>
      </c>
      <c r="AT7" s="474">
        <v>1.1325380421888229</v>
      </c>
      <c r="AU7" s="452">
        <v>0.85783299424180393</v>
      </c>
    </row>
    <row r="8" spans="2:47" ht="15.75" customHeight="1" x14ac:dyDescent="0.15">
      <c r="B8" s="342" t="s">
        <v>245</v>
      </c>
      <c r="C8" s="343" t="s">
        <v>400</v>
      </c>
      <c r="D8" s="344">
        <v>1.3818709369761158E-4</v>
      </c>
      <c r="E8" s="344">
        <v>7.514860863051226E-5</v>
      </c>
      <c r="F8" s="344">
        <v>1.0002535384977371</v>
      </c>
      <c r="G8" s="344">
        <v>1.9430770266879279E-4</v>
      </c>
      <c r="H8" s="344">
        <v>2.8450757149420984E-4</v>
      </c>
      <c r="I8" s="344">
        <v>1.7391438470511016E-4</v>
      </c>
      <c r="J8" s="344">
        <v>1.8323205215820841E-3</v>
      </c>
      <c r="K8" s="344">
        <v>4.6781867526501002E-3</v>
      </c>
      <c r="L8" s="344">
        <v>3.544224081870251E-4</v>
      </c>
      <c r="M8" s="344">
        <v>2.2883953307779141E-3</v>
      </c>
      <c r="N8" s="344">
        <v>2.0755584346033042E-3</v>
      </c>
      <c r="O8" s="344">
        <v>6.779454389673398E-4</v>
      </c>
      <c r="P8" s="344">
        <v>1.5799295494388183E-3</v>
      </c>
      <c r="Q8" s="344">
        <v>2.7813358050866909E-4</v>
      </c>
      <c r="R8" s="344">
        <v>1.3052436062538448E-4</v>
      </c>
      <c r="S8" s="344">
        <v>1.3593337808768052E-4</v>
      </c>
      <c r="T8" s="344">
        <v>8.5269763393946445E-5</v>
      </c>
      <c r="U8" s="344">
        <v>3.999689158828721E-4</v>
      </c>
      <c r="V8" s="344">
        <v>1.769395087883996E-4</v>
      </c>
      <c r="W8" s="344">
        <v>1.3028377075879178E-4</v>
      </c>
      <c r="X8" s="344">
        <v>1.8607373670467768E-4</v>
      </c>
      <c r="Y8" s="344">
        <v>2.1752891612473492E-4</v>
      </c>
      <c r="Z8" s="344">
        <v>2.2021682023566505E-4</v>
      </c>
      <c r="AA8" s="344">
        <v>3.413745977877868E-4</v>
      </c>
      <c r="AB8" s="344">
        <v>1.0087212193238103E-2</v>
      </c>
      <c r="AC8" s="344">
        <v>5.4052406892073318E-4</v>
      </c>
      <c r="AD8" s="344">
        <v>7.2900038955525984E-4</v>
      </c>
      <c r="AE8" s="344">
        <v>2.3714134757257062E-4</v>
      </c>
      <c r="AF8" s="344">
        <v>7.4466870580652451E-5</v>
      </c>
      <c r="AG8" s="344">
        <v>2.7032666413480709E-5</v>
      </c>
      <c r="AH8" s="344">
        <v>1.0242599453207241E-4</v>
      </c>
      <c r="AI8" s="344">
        <v>1.2014339843911837E-4</v>
      </c>
      <c r="AJ8" s="344">
        <v>1.5589954085658012E-4</v>
      </c>
      <c r="AK8" s="344">
        <v>2.4573764442486508E-4</v>
      </c>
      <c r="AL8" s="344">
        <v>1.5542189594874357E-4</v>
      </c>
      <c r="AM8" s="344">
        <v>7.7876653939996078E-5</v>
      </c>
      <c r="AN8" s="345">
        <v>7.2192185002168196E-5</v>
      </c>
      <c r="AO8" s="345">
        <v>6.2480869916830542E-4</v>
      </c>
      <c r="AP8" s="345">
        <v>4.0678488044202131E-4</v>
      </c>
      <c r="AQ8" s="345">
        <v>3.6888363973479885E-4</v>
      </c>
      <c r="AR8" s="345">
        <v>8.1723984505198681E-5</v>
      </c>
      <c r="AS8" s="345">
        <v>1.2425325398032099E-4</v>
      </c>
      <c r="AT8" s="345">
        <v>1.0311401389512937</v>
      </c>
      <c r="AU8" s="325">
        <v>0.78102986383571005</v>
      </c>
    </row>
    <row r="9" spans="2:47" ht="15.75" customHeight="1" x14ac:dyDescent="0.15">
      <c r="B9" s="471" t="s">
        <v>246</v>
      </c>
      <c r="C9" s="472" t="s">
        <v>247</v>
      </c>
      <c r="D9" s="473">
        <v>3.0765093209510347E-2</v>
      </c>
      <c r="E9" s="473">
        <v>2.4358773033307971E-2</v>
      </c>
      <c r="F9" s="473">
        <v>6.1588647527104616E-5</v>
      </c>
      <c r="G9" s="473">
        <v>1.0442744504135244</v>
      </c>
      <c r="H9" s="473">
        <v>2.9815114922619133E-4</v>
      </c>
      <c r="I9" s="473">
        <v>1.6024273014559236E-3</v>
      </c>
      <c r="J9" s="473">
        <v>1.1466590998883586E-3</v>
      </c>
      <c r="K9" s="473">
        <v>1.7936100154522959E-5</v>
      </c>
      <c r="L9" s="473">
        <v>2.2557197207080199E-5</v>
      </c>
      <c r="M9" s="473">
        <v>1.111926135314647E-4</v>
      </c>
      <c r="N9" s="473">
        <v>2.4852765111454213E-4</v>
      </c>
      <c r="O9" s="473">
        <v>2.082575263770384E-5</v>
      </c>
      <c r="P9" s="473">
        <v>1.5479456669920272E-5</v>
      </c>
      <c r="Q9" s="473">
        <v>1.7259622817637983E-5</v>
      </c>
      <c r="R9" s="473">
        <v>1.8916061882870691E-5</v>
      </c>
      <c r="S9" s="473">
        <v>1.8198341004306394E-5</v>
      </c>
      <c r="T9" s="473">
        <v>2.1326128348421689E-5</v>
      </c>
      <c r="U9" s="473">
        <v>1.9301237451616377E-5</v>
      </c>
      <c r="V9" s="473">
        <v>1.9403717985728678E-5</v>
      </c>
      <c r="W9" s="473">
        <v>1.7408744841375037E-5</v>
      </c>
      <c r="X9" s="473">
        <v>1.180223971956968E-5</v>
      </c>
      <c r="Y9" s="473">
        <v>2.9184245112535433E-5</v>
      </c>
      <c r="Z9" s="473">
        <v>5.8864143914690221E-4</v>
      </c>
      <c r="AA9" s="473">
        <v>7.0929124568893759E-5</v>
      </c>
      <c r="AB9" s="473">
        <v>1.9436087598472524E-5</v>
      </c>
      <c r="AC9" s="473">
        <v>4.3497058231593315E-5</v>
      </c>
      <c r="AD9" s="473">
        <v>3.3100946985968285E-5</v>
      </c>
      <c r="AE9" s="473">
        <v>7.3906859439178943E-5</v>
      </c>
      <c r="AF9" s="473">
        <v>3.762813005944228E-5</v>
      </c>
      <c r="AG9" s="473">
        <v>5.7756824185892876E-6</v>
      </c>
      <c r="AH9" s="473">
        <v>1.8741543544812465E-4</v>
      </c>
      <c r="AI9" s="473">
        <v>5.3187758415536789E-4</v>
      </c>
      <c r="AJ9" s="473">
        <v>1.0119971499810433E-4</v>
      </c>
      <c r="AK9" s="473">
        <v>1.9884302453082462E-3</v>
      </c>
      <c r="AL9" s="473">
        <v>2.701610924224765E-3</v>
      </c>
      <c r="AM9" s="473">
        <v>4.1080309704236595E-4</v>
      </c>
      <c r="AN9" s="474">
        <v>3.492801059667162E-5</v>
      </c>
      <c r="AO9" s="474">
        <v>2.0164946398936904E-2</v>
      </c>
      <c r="AP9" s="474">
        <v>4.8270611762045619E-2</v>
      </c>
      <c r="AQ9" s="474">
        <v>2.1481638791776897E-3</v>
      </c>
      <c r="AR9" s="474">
        <v>1.0293491217641979E-4</v>
      </c>
      <c r="AS9" s="474">
        <v>9.0426799731106375E-4</v>
      </c>
      <c r="AT9" s="474">
        <v>1.1815365672547899</v>
      </c>
      <c r="AU9" s="452">
        <v>0.89494658328251775</v>
      </c>
    </row>
    <row r="10" spans="2:47" ht="15.75" customHeight="1" x14ac:dyDescent="0.15">
      <c r="B10" s="342" t="s">
        <v>248</v>
      </c>
      <c r="C10" s="343" t="s">
        <v>401</v>
      </c>
      <c r="D10" s="344">
        <v>5.0232302982526763E-4</v>
      </c>
      <c r="E10" s="344">
        <v>2.28197185895237E-3</v>
      </c>
      <c r="F10" s="344">
        <v>4.7110939154361518E-4</v>
      </c>
      <c r="G10" s="344">
        <v>4.2403944816205274E-4</v>
      </c>
      <c r="H10" s="344">
        <v>1.0253132536150789</v>
      </c>
      <c r="I10" s="344">
        <v>5.0039728499098489E-4</v>
      </c>
      <c r="J10" s="344">
        <v>2.3221054281553533E-4</v>
      </c>
      <c r="K10" s="344">
        <v>4.9588333151541673E-5</v>
      </c>
      <c r="L10" s="344">
        <v>2.1667959262961349E-4</v>
      </c>
      <c r="M10" s="344">
        <v>2.1388539143568438E-4</v>
      </c>
      <c r="N10" s="344">
        <v>5.3251634700767316E-4</v>
      </c>
      <c r="O10" s="344">
        <v>1.2792794148501697E-4</v>
      </c>
      <c r="P10" s="344">
        <v>2.1921336451455553E-4</v>
      </c>
      <c r="Q10" s="344">
        <v>1.5347460695926636E-4</v>
      </c>
      <c r="R10" s="344">
        <v>1.1261367183516596E-4</v>
      </c>
      <c r="S10" s="344">
        <v>2.1995517226342347E-4</v>
      </c>
      <c r="T10" s="344">
        <v>3.1372621440899599E-4</v>
      </c>
      <c r="U10" s="344">
        <v>6.4872942353269266E-4</v>
      </c>
      <c r="V10" s="344">
        <v>2.5956119721357322E-4</v>
      </c>
      <c r="W10" s="344">
        <v>2.1014103143948378E-4</v>
      </c>
      <c r="X10" s="344">
        <v>1.0217106897274517E-4</v>
      </c>
      <c r="Y10" s="344">
        <v>4.9757971974255142E-4</v>
      </c>
      <c r="Z10" s="344">
        <v>4.3194816423226237E-4</v>
      </c>
      <c r="AA10" s="344">
        <v>3.5966028250184357E-4</v>
      </c>
      <c r="AB10" s="344">
        <v>5.8287799979809677E-5</v>
      </c>
      <c r="AC10" s="344">
        <v>2.2459979599717363E-4</v>
      </c>
      <c r="AD10" s="344">
        <v>2.6861667527064024E-4</v>
      </c>
      <c r="AE10" s="344">
        <v>4.7490575056446423E-4</v>
      </c>
      <c r="AF10" s="344">
        <v>2.0718480338311653E-4</v>
      </c>
      <c r="AG10" s="344">
        <v>2.3197454298570014E-5</v>
      </c>
      <c r="AH10" s="344">
        <v>2.8533754811964216E-4</v>
      </c>
      <c r="AI10" s="344">
        <v>1.5234722287963534E-4</v>
      </c>
      <c r="AJ10" s="344">
        <v>4.0957958274886975E-4</v>
      </c>
      <c r="AK10" s="344">
        <v>8.4129265113942633E-5</v>
      </c>
      <c r="AL10" s="344">
        <v>3.7129620266547903E-4</v>
      </c>
      <c r="AM10" s="344">
        <v>3.1143312088158354E-3</v>
      </c>
      <c r="AN10" s="345">
        <v>3.1827078255872989E-4</v>
      </c>
      <c r="AO10" s="345">
        <v>1.1141586956908323E-3</v>
      </c>
      <c r="AP10" s="345">
        <v>3.43378180744671E-4</v>
      </c>
      <c r="AQ10" s="345">
        <v>7.5519480036705512E-4</v>
      </c>
      <c r="AR10" s="345">
        <v>2.1103050403984539E-3</v>
      </c>
      <c r="AS10" s="345">
        <v>2.1664007132471549E-4</v>
      </c>
      <c r="AT10" s="345">
        <v>1.0449264375756164</v>
      </c>
      <c r="AU10" s="325">
        <v>0.79147219900491816</v>
      </c>
    </row>
    <row r="11" spans="2:47" ht="15.75" customHeight="1" x14ac:dyDescent="0.15">
      <c r="B11" s="471" t="s">
        <v>249</v>
      </c>
      <c r="C11" s="472" t="s">
        <v>402</v>
      </c>
      <c r="D11" s="473">
        <v>2.9994498242201942E-3</v>
      </c>
      <c r="E11" s="473">
        <v>5.6585275308569465E-4</v>
      </c>
      <c r="F11" s="473">
        <v>3.8503491627788584E-4</v>
      </c>
      <c r="G11" s="473">
        <v>1.9313359265584382E-3</v>
      </c>
      <c r="H11" s="473">
        <v>8.1309495587352692E-4</v>
      </c>
      <c r="I11" s="473">
        <v>1.0252078778486116</v>
      </c>
      <c r="J11" s="473">
        <v>3.6811518027277715E-3</v>
      </c>
      <c r="K11" s="473">
        <v>1.2373324471716513E-4</v>
      </c>
      <c r="L11" s="473">
        <v>7.9953123715265236E-4</v>
      </c>
      <c r="M11" s="473">
        <v>1.6441794078240215E-3</v>
      </c>
      <c r="N11" s="473">
        <v>6.6504519215463834E-3</v>
      </c>
      <c r="O11" s="473">
        <v>2.214323143970772E-4</v>
      </c>
      <c r="P11" s="473">
        <v>2.6486976328161542E-4</v>
      </c>
      <c r="Q11" s="473">
        <v>4.5348717467066175E-4</v>
      </c>
      <c r="R11" s="473">
        <v>1.6577711184135392E-4</v>
      </c>
      <c r="S11" s="473">
        <v>2.1552723223108527E-4</v>
      </c>
      <c r="T11" s="473">
        <v>3.7807933794868891E-4</v>
      </c>
      <c r="U11" s="473">
        <v>6.0878682736942714E-4</v>
      </c>
      <c r="V11" s="473">
        <v>7.4051615948054106E-4</v>
      </c>
      <c r="W11" s="473">
        <v>6.4074815994007508E-4</v>
      </c>
      <c r="X11" s="473">
        <v>1.920271785488807E-4</v>
      </c>
      <c r="Y11" s="473">
        <v>1.0942263727996011E-3</v>
      </c>
      <c r="Z11" s="473">
        <v>8.5607841194537768E-3</v>
      </c>
      <c r="AA11" s="473">
        <v>3.7843253267497733E-3</v>
      </c>
      <c r="AB11" s="473">
        <v>2.2926537678471021E-4</v>
      </c>
      <c r="AC11" s="473">
        <v>7.2742785056248383E-4</v>
      </c>
      <c r="AD11" s="473">
        <v>6.3108072259128911E-4</v>
      </c>
      <c r="AE11" s="473">
        <v>9.7257347786875727E-4</v>
      </c>
      <c r="AF11" s="473">
        <v>7.4318875142899269E-4</v>
      </c>
      <c r="AG11" s="473">
        <v>1.3497276250614367E-4</v>
      </c>
      <c r="AH11" s="473">
        <v>4.1697418905689928E-4</v>
      </c>
      <c r="AI11" s="473">
        <v>1.5811807500535058E-3</v>
      </c>
      <c r="AJ11" s="473">
        <v>4.0591200854118135E-4</v>
      </c>
      <c r="AK11" s="473">
        <v>7.3210544993641965E-4</v>
      </c>
      <c r="AL11" s="473">
        <v>7.4720850438347213E-4</v>
      </c>
      <c r="AM11" s="473">
        <v>2.2100348771713872E-3</v>
      </c>
      <c r="AN11" s="474">
        <v>5.166575351462587E-4</v>
      </c>
      <c r="AO11" s="474">
        <v>8.3185011787331796E-4</v>
      </c>
      <c r="AP11" s="474">
        <v>1.0067060045768725E-3</v>
      </c>
      <c r="AQ11" s="474">
        <v>6.6955887519586023E-4</v>
      </c>
      <c r="AR11" s="474">
        <v>4.0828780647709326E-2</v>
      </c>
      <c r="AS11" s="474">
        <v>3.8803661294397219E-4</v>
      </c>
      <c r="AT11" s="474">
        <v>1.1158957954316386</v>
      </c>
      <c r="AU11" s="452">
        <v>0.84522744119650839</v>
      </c>
    </row>
    <row r="12" spans="2:47" ht="15.75" customHeight="1" x14ac:dyDescent="0.15">
      <c r="B12" s="342" t="s">
        <v>250</v>
      </c>
      <c r="C12" s="343" t="s">
        <v>403</v>
      </c>
      <c r="D12" s="344">
        <v>1.1970902557857169E-3</v>
      </c>
      <c r="E12" s="344">
        <v>2.1965558373670697E-4</v>
      </c>
      <c r="F12" s="344">
        <v>1.8521483263600456E-4</v>
      </c>
      <c r="G12" s="344">
        <v>3.149112013243081E-4</v>
      </c>
      <c r="H12" s="344">
        <v>1.6209777051355797E-3</v>
      </c>
      <c r="I12" s="344">
        <v>4.2677396419717656E-4</v>
      </c>
      <c r="J12" s="344">
        <v>1.0038781487211301</v>
      </c>
      <c r="K12" s="344">
        <v>5.6786224312451686E-4</v>
      </c>
      <c r="L12" s="344">
        <v>3.6949387217605017E-3</v>
      </c>
      <c r="M12" s="344">
        <v>4.9797159521554671E-4</v>
      </c>
      <c r="N12" s="344">
        <v>3.662257650210847E-4</v>
      </c>
      <c r="O12" s="344">
        <v>6.8611151837711144E-5</v>
      </c>
      <c r="P12" s="344">
        <v>6.4508292167133531E-5</v>
      </c>
      <c r="Q12" s="344">
        <v>2.2861518469601417E-4</v>
      </c>
      <c r="R12" s="344">
        <v>5.8742119775135977E-5</v>
      </c>
      <c r="S12" s="344">
        <v>9.717424619770754E-5</v>
      </c>
      <c r="T12" s="344">
        <v>1.3004451492264217E-3</v>
      </c>
      <c r="U12" s="344">
        <v>3.3994714398318936E-4</v>
      </c>
      <c r="V12" s="344">
        <v>2.0255022391634563E-4</v>
      </c>
      <c r="W12" s="344">
        <v>3.4365175374875503E-4</v>
      </c>
      <c r="X12" s="344">
        <v>1.3323301699678908E-4</v>
      </c>
      <c r="Y12" s="344">
        <v>4.5321133090966802E-4</v>
      </c>
      <c r="Z12" s="344">
        <v>7.5869859474078519E-4</v>
      </c>
      <c r="AA12" s="344">
        <v>1.2961528241236994E-4</v>
      </c>
      <c r="AB12" s="344">
        <v>2.2336039947712636E-5</v>
      </c>
      <c r="AC12" s="344">
        <v>2.3028822567660749E-4</v>
      </c>
      <c r="AD12" s="344">
        <v>2.9406301319831685E-4</v>
      </c>
      <c r="AE12" s="344">
        <v>1.7590403805926579E-5</v>
      </c>
      <c r="AF12" s="344">
        <v>1.968149371973436E-5</v>
      </c>
      <c r="AG12" s="344">
        <v>4.9816684676780246E-6</v>
      </c>
      <c r="AH12" s="344">
        <v>3.0170122288312005E-5</v>
      </c>
      <c r="AI12" s="344">
        <v>5.0922733560009026E-5</v>
      </c>
      <c r="AJ12" s="344">
        <v>4.0861458170811661E-5</v>
      </c>
      <c r="AK12" s="344">
        <v>8.3450245428702246E-5</v>
      </c>
      <c r="AL12" s="344">
        <v>2.3745775577891665E-3</v>
      </c>
      <c r="AM12" s="344">
        <v>7.7198013585418057E-5</v>
      </c>
      <c r="AN12" s="345">
        <v>1.082994153989816E-4</v>
      </c>
      <c r="AO12" s="345">
        <v>1.0500046079777815E-4</v>
      </c>
      <c r="AP12" s="345">
        <v>9.5542399963140652E-5</v>
      </c>
      <c r="AQ12" s="345">
        <v>3.1585471238694513E-4</v>
      </c>
      <c r="AR12" s="345">
        <v>2.4760634763731058E-4</v>
      </c>
      <c r="AS12" s="345">
        <v>1.6375252724007246E-4</v>
      </c>
      <c r="AT12" s="345">
        <v>1.0214309509187374</v>
      </c>
      <c r="AU12" s="325">
        <v>0.77367570747948955</v>
      </c>
    </row>
    <row r="13" spans="2:47" ht="15.75" customHeight="1" x14ac:dyDescent="0.15">
      <c r="B13" s="471" t="s">
        <v>251</v>
      </c>
      <c r="C13" s="472" t="s">
        <v>404</v>
      </c>
      <c r="D13" s="473">
        <v>2.7268771105869074E-4</v>
      </c>
      <c r="E13" s="473">
        <v>8.8077615754985001E-4</v>
      </c>
      <c r="F13" s="473">
        <v>9.6524732207386218E-4</v>
      </c>
      <c r="G13" s="473">
        <v>2.3956282890357685E-4</v>
      </c>
      <c r="H13" s="473">
        <v>1.3298916629151384E-4</v>
      </c>
      <c r="I13" s="473">
        <v>1.5252416386321634E-4</v>
      </c>
      <c r="J13" s="473">
        <v>3.630447208429644E-4</v>
      </c>
      <c r="K13" s="473">
        <v>1.0041156685583488</v>
      </c>
      <c r="L13" s="473">
        <v>8.3054246179408206E-5</v>
      </c>
      <c r="M13" s="473">
        <v>3.8613325130848881E-4</v>
      </c>
      <c r="N13" s="473">
        <v>7.646431244257172E-4</v>
      </c>
      <c r="O13" s="473">
        <v>2.218741921587299E-4</v>
      </c>
      <c r="P13" s="473">
        <v>1.2667376487323135E-4</v>
      </c>
      <c r="Q13" s="473">
        <v>1.2646856933581972E-4</v>
      </c>
      <c r="R13" s="473">
        <v>8.4418812929225635E-5</v>
      </c>
      <c r="S13" s="473">
        <v>6.716502184754596E-5</v>
      </c>
      <c r="T13" s="473">
        <v>9.2213213553827203E-5</v>
      </c>
      <c r="U13" s="473">
        <v>1.0389487489241695E-4</v>
      </c>
      <c r="V13" s="473">
        <v>7.978225275948732E-5</v>
      </c>
      <c r="W13" s="473">
        <v>5.0931643380302475E-5</v>
      </c>
      <c r="X13" s="473">
        <v>9.5279009561780018E-5</v>
      </c>
      <c r="Y13" s="473">
        <v>1.0535293773465542E-4</v>
      </c>
      <c r="Z13" s="473">
        <v>2.2687171208211633E-4</v>
      </c>
      <c r="AA13" s="473">
        <v>3.7978960767227508E-4</v>
      </c>
      <c r="AB13" s="473">
        <v>5.5140265504400297E-4</v>
      </c>
      <c r="AC13" s="473">
        <v>3.340055948181894E-4</v>
      </c>
      <c r="AD13" s="473">
        <v>3.290620228451615E-4</v>
      </c>
      <c r="AE13" s="473">
        <v>1.5205233721494777E-4</v>
      </c>
      <c r="AF13" s="473">
        <v>9.0261913939024391E-5</v>
      </c>
      <c r="AG13" s="473">
        <v>1.8157006181808973E-5</v>
      </c>
      <c r="AH13" s="473">
        <v>2.0939418695500845E-3</v>
      </c>
      <c r="AI13" s="473">
        <v>9.1725328768373901E-5</v>
      </c>
      <c r="AJ13" s="473">
        <v>2.3070945563633818E-4</v>
      </c>
      <c r="AK13" s="473">
        <v>1.1186978240385848E-4</v>
      </c>
      <c r="AL13" s="473">
        <v>8.8302125270209986E-5</v>
      </c>
      <c r="AM13" s="473">
        <v>1.4730550668720321E-4</v>
      </c>
      <c r="AN13" s="474">
        <v>8.2815615087574067E-5</v>
      </c>
      <c r="AO13" s="474">
        <v>2.9720190580805826E-4</v>
      </c>
      <c r="AP13" s="474">
        <v>1.9582667716162109E-4</v>
      </c>
      <c r="AQ13" s="474">
        <v>1.9543821099412244E-4</v>
      </c>
      <c r="AR13" s="474">
        <v>1.2939227074107941E-4</v>
      </c>
      <c r="AS13" s="474">
        <v>5.1039767160531953E-4</v>
      </c>
      <c r="AT13" s="474">
        <v>1.0157669148133843</v>
      </c>
      <c r="AU13" s="452">
        <v>0.76938552307000319</v>
      </c>
    </row>
    <row r="14" spans="2:47" ht="15.75" customHeight="1" x14ac:dyDescent="0.15">
      <c r="B14" s="342" t="s">
        <v>252</v>
      </c>
      <c r="C14" s="343" t="s">
        <v>405</v>
      </c>
      <c r="D14" s="344">
        <v>1.6067748600064814E-3</v>
      </c>
      <c r="E14" s="344">
        <v>2.1739964017567994E-3</v>
      </c>
      <c r="F14" s="344">
        <v>7.3074511543237263E-4</v>
      </c>
      <c r="G14" s="344">
        <v>2.5517580626935742E-3</v>
      </c>
      <c r="H14" s="344">
        <v>1.2444597435467956E-3</v>
      </c>
      <c r="I14" s="344">
        <v>1.7298806645966562E-3</v>
      </c>
      <c r="J14" s="344">
        <v>2.1015573424442865E-3</v>
      </c>
      <c r="K14" s="344">
        <v>1.7552132815821709E-4</v>
      </c>
      <c r="L14" s="344">
        <v>1.0286880301301651</v>
      </c>
      <c r="M14" s="344">
        <v>7.3271117007905071E-4</v>
      </c>
      <c r="N14" s="344">
        <v>4.7197528876133333E-4</v>
      </c>
      <c r="O14" s="344">
        <v>2.422065570928467E-4</v>
      </c>
      <c r="P14" s="344">
        <v>3.3603633160596475E-4</v>
      </c>
      <c r="Q14" s="344">
        <v>4.3865856687154181E-4</v>
      </c>
      <c r="R14" s="344">
        <v>5.2916977399652205E-4</v>
      </c>
      <c r="S14" s="344">
        <v>2.4785313015055007E-3</v>
      </c>
      <c r="T14" s="344">
        <v>3.1811329269839294E-3</v>
      </c>
      <c r="U14" s="344">
        <v>3.8716334781572254E-3</v>
      </c>
      <c r="V14" s="344">
        <v>3.2269359807153048E-3</v>
      </c>
      <c r="W14" s="344">
        <v>3.7700329722394339E-3</v>
      </c>
      <c r="X14" s="344">
        <v>3.6040053979307842E-3</v>
      </c>
      <c r="Y14" s="344">
        <v>2.0086368763855963E-3</v>
      </c>
      <c r="Z14" s="344">
        <v>7.3383003711440182E-3</v>
      </c>
      <c r="AA14" s="344">
        <v>1.8189362757084185E-3</v>
      </c>
      <c r="AB14" s="344">
        <v>1.8166712737318464E-4</v>
      </c>
      <c r="AC14" s="344">
        <v>5.6294294045045557E-3</v>
      </c>
      <c r="AD14" s="344">
        <v>2.0594371362259046E-3</v>
      </c>
      <c r="AE14" s="344">
        <v>8.0037866147586033E-4</v>
      </c>
      <c r="AF14" s="344">
        <v>6.0504454596121916E-4</v>
      </c>
      <c r="AG14" s="344">
        <v>1.4103917554938436E-4</v>
      </c>
      <c r="AH14" s="344">
        <v>6.6859888691981413E-4</v>
      </c>
      <c r="AI14" s="344">
        <v>5.2998545924625969E-4</v>
      </c>
      <c r="AJ14" s="344">
        <v>4.9294086791647955E-4</v>
      </c>
      <c r="AK14" s="344">
        <v>4.2893705585763075E-4</v>
      </c>
      <c r="AL14" s="344">
        <v>4.6700730434903639E-4</v>
      </c>
      <c r="AM14" s="344">
        <v>1.3459515353867783E-3</v>
      </c>
      <c r="AN14" s="345">
        <v>1.6509442785162573E-3</v>
      </c>
      <c r="AO14" s="345">
        <v>7.7418812906006405E-4</v>
      </c>
      <c r="AP14" s="345">
        <v>7.6513445663539377E-4</v>
      </c>
      <c r="AQ14" s="345">
        <v>5.4043738813890031E-4</v>
      </c>
      <c r="AR14" s="345">
        <v>6.0259412619282655E-3</v>
      </c>
      <c r="AS14" s="345">
        <v>7.6209419095933954E-4</v>
      </c>
      <c r="AT14" s="345">
        <v>1.0989207837839818</v>
      </c>
      <c r="AU14" s="325">
        <v>0.83236983771958151</v>
      </c>
    </row>
    <row r="15" spans="2:47" ht="15.75" customHeight="1" x14ac:dyDescent="0.15">
      <c r="B15" s="471" t="s">
        <v>253</v>
      </c>
      <c r="C15" s="472" t="s">
        <v>406</v>
      </c>
      <c r="D15" s="473">
        <v>1.0751727055294739E-3</v>
      </c>
      <c r="E15" s="473">
        <v>1.3755677380289282E-4</v>
      </c>
      <c r="F15" s="473">
        <v>2.2770891256270094E-4</v>
      </c>
      <c r="G15" s="473">
        <v>7.9636929137424527E-4</v>
      </c>
      <c r="H15" s="473">
        <v>3.8500391860128843E-4</v>
      </c>
      <c r="I15" s="473">
        <v>1.6092279095608355E-3</v>
      </c>
      <c r="J15" s="473">
        <v>2.2917817675768269E-3</v>
      </c>
      <c r="K15" s="473">
        <v>3.465333311269195E-3</v>
      </c>
      <c r="L15" s="473">
        <v>1.5356576463352682E-3</v>
      </c>
      <c r="M15" s="473">
        <v>1.0519307625158711</v>
      </c>
      <c r="N15" s="473">
        <v>9.4147635416046895E-3</v>
      </c>
      <c r="O15" s="473">
        <v>2.5142943651023809E-3</v>
      </c>
      <c r="P15" s="473">
        <v>2.7925629412044592E-3</v>
      </c>
      <c r="Q15" s="473">
        <v>1.6244280048040146E-3</v>
      </c>
      <c r="R15" s="473">
        <v>1.5926399998211775E-3</v>
      </c>
      <c r="S15" s="473">
        <v>1.4244717680527185E-3</v>
      </c>
      <c r="T15" s="473">
        <v>1.0314561274451641E-3</v>
      </c>
      <c r="U15" s="473">
        <v>5.7870683220587393E-3</v>
      </c>
      <c r="V15" s="473">
        <v>3.4392272391174082E-3</v>
      </c>
      <c r="W15" s="473">
        <v>2.8986498917206141E-3</v>
      </c>
      <c r="X15" s="473">
        <v>1.4977492527720319E-3</v>
      </c>
      <c r="Y15" s="473">
        <v>1.0933864560637102E-3</v>
      </c>
      <c r="Z15" s="473">
        <v>2.8178142450396922E-3</v>
      </c>
      <c r="AA15" s="473">
        <v>2.0821272911506594E-2</v>
      </c>
      <c r="AB15" s="473">
        <v>3.6732230810028823E-4</v>
      </c>
      <c r="AC15" s="473">
        <v>2.9580931489441276E-3</v>
      </c>
      <c r="AD15" s="473">
        <v>2.7361846576900198E-4</v>
      </c>
      <c r="AE15" s="473">
        <v>2.0761561942633718E-4</v>
      </c>
      <c r="AF15" s="473">
        <v>1.5020304733675164E-4</v>
      </c>
      <c r="AG15" s="473">
        <v>2.5818409595058668E-4</v>
      </c>
      <c r="AH15" s="473">
        <v>2.5198557639395739E-4</v>
      </c>
      <c r="AI15" s="473">
        <v>2.3081858246857379E-4</v>
      </c>
      <c r="AJ15" s="473">
        <v>3.2953060443157941E-4</v>
      </c>
      <c r="AK15" s="473">
        <v>8.0174058049500396E-4</v>
      </c>
      <c r="AL15" s="473">
        <v>2.9400054113984484E-4</v>
      </c>
      <c r="AM15" s="473">
        <v>3.0212743430654495E-4</v>
      </c>
      <c r="AN15" s="474">
        <v>4.9898929023230415E-4</v>
      </c>
      <c r="AO15" s="474">
        <v>5.0901899905826545E-4</v>
      </c>
      <c r="AP15" s="474">
        <v>4.8295624824938772E-4</v>
      </c>
      <c r="AQ15" s="474">
        <v>3.4441974717972016E-4</v>
      </c>
      <c r="AR15" s="474">
        <v>2.2263196186795963E-3</v>
      </c>
      <c r="AS15" s="474">
        <v>1.5309067283814104E-3</v>
      </c>
      <c r="AT15" s="474">
        <v>1.1342222104553408</v>
      </c>
      <c r="AU15" s="452">
        <v>0.85910865567926153</v>
      </c>
    </row>
    <row r="16" spans="2:47" ht="15.75" customHeight="1" x14ac:dyDescent="0.15">
      <c r="B16" s="342" t="s">
        <v>254</v>
      </c>
      <c r="C16" s="343" t="s">
        <v>10</v>
      </c>
      <c r="D16" s="344">
        <v>4.0388882802494321E-5</v>
      </c>
      <c r="E16" s="344">
        <v>7.991209400939158E-6</v>
      </c>
      <c r="F16" s="344">
        <v>1.3350067857291008E-5</v>
      </c>
      <c r="G16" s="344">
        <v>1.6477473415153811E-5</v>
      </c>
      <c r="H16" s="344">
        <v>7.7007709909574471E-6</v>
      </c>
      <c r="I16" s="344">
        <v>1.297235409737613E-4</v>
      </c>
      <c r="J16" s="344">
        <v>7.9147221275211363E-6</v>
      </c>
      <c r="K16" s="344">
        <v>7.1758913622287455E-6</v>
      </c>
      <c r="L16" s="344">
        <v>2.3436255961169961E-5</v>
      </c>
      <c r="M16" s="344">
        <v>2.2315176052406169E-5</v>
      </c>
      <c r="N16" s="344">
        <v>1.0020784407223924</v>
      </c>
      <c r="O16" s="344">
        <v>9.3086844362198053E-6</v>
      </c>
      <c r="P16" s="344">
        <v>6.7676521492794823E-6</v>
      </c>
      <c r="Q16" s="344">
        <v>1.2624754628614781E-5</v>
      </c>
      <c r="R16" s="344">
        <v>1.3922841002384576E-5</v>
      </c>
      <c r="S16" s="344">
        <v>3.7339385416075007E-5</v>
      </c>
      <c r="T16" s="344">
        <v>1.3753077456076507E-4</v>
      </c>
      <c r="U16" s="344">
        <v>4.6852298647717845E-3</v>
      </c>
      <c r="V16" s="344">
        <v>6.3991713734406856E-4</v>
      </c>
      <c r="W16" s="344">
        <v>5.842388016410393E-4</v>
      </c>
      <c r="X16" s="344">
        <v>2.3478419128291814E-5</v>
      </c>
      <c r="Y16" s="344">
        <v>1.9297032122131156E-5</v>
      </c>
      <c r="Z16" s="344">
        <v>7.5293102777838431E-5</v>
      </c>
      <c r="AA16" s="344">
        <v>7.5512527730377818E-4</v>
      </c>
      <c r="AB16" s="344">
        <v>1.6118839943307328E-5</v>
      </c>
      <c r="AC16" s="344">
        <v>3.5546545544992395E-5</v>
      </c>
      <c r="AD16" s="344">
        <v>1.1654445552651035E-4</v>
      </c>
      <c r="AE16" s="344">
        <v>2.9703941166477296E-5</v>
      </c>
      <c r="AF16" s="344">
        <v>1.0798962779452702E-5</v>
      </c>
      <c r="AG16" s="344">
        <v>8.8464192797314458E-6</v>
      </c>
      <c r="AH16" s="344">
        <v>2.1070362788534572E-5</v>
      </c>
      <c r="AI16" s="344">
        <v>1.747403454370443E-5</v>
      </c>
      <c r="AJ16" s="344">
        <v>3.5378859628005537E-5</v>
      </c>
      <c r="AK16" s="344">
        <v>4.1059794679273931E-5</v>
      </c>
      <c r="AL16" s="344">
        <v>1.3948242574205263E-4</v>
      </c>
      <c r="AM16" s="344">
        <v>7.5947601343679316E-5</v>
      </c>
      <c r="AN16" s="345">
        <v>3.2047277942047165E-5</v>
      </c>
      <c r="AO16" s="345">
        <v>3.7149346460127377E-4</v>
      </c>
      <c r="AP16" s="345">
        <v>3.0238989531025163E-4</v>
      </c>
      <c r="AQ16" s="345">
        <v>4.7987669369665341E-5</v>
      </c>
      <c r="AR16" s="345">
        <v>8.7473653954437051E-5</v>
      </c>
      <c r="AS16" s="345">
        <v>3.982590358029281E-4</v>
      </c>
      <c r="AT16" s="345">
        <v>1.0111426116805651</v>
      </c>
      <c r="AU16" s="325">
        <v>0.76588287710586278</v>
      </c>
    </row>
    <row r="17" spans="2:47" ht="15.75" customHeight="1" x14ac:dyDescent="0.15">
      <c r="B17" s="471" t="s">
        <v>255</v>
      </c>
      <c r="C17" s="472" t="s">
        <v>407</v>
      </c>
      <c r="D17" s="473">
        <v>4.6574182538009358E-5</v>
      </c>
      <c r="E17" s="473">
        <v>6.2002810655302563E-4</v>
      </c>
      <c r="F17" s="473">
        <v>4.2189805936112867E-4</v>
      </c>
      <c r="G17" s="473">
        <v>1.3183966035858622E-4</v>
      </c>
      <c r="H17" s="473">
        <v>6.7406488449585356E-5</v>
      </c>
      <c r="I17" s="473">
        <v>9.6081545253004356E-4</v>
      </c>
      <c r="J17" s="473">
        <v>7.366774927063772E-5</v>
      </c>
      <c r="K17" s="473">
        <v>2.6806636567724365E-5</v>
      </c>
      <c r="L17" s="473">
        <v>2.3277957608018845E-4</v>
      </c>
      <c r="M17" s="473">
        <v>7.6184255306834122E-4</v>
      </c>
      <c r="N17" s="473">
        <v>5.999758681468092E-4</v>
      </c>
      <c r="O17" s="473">
        <v>1.0473763624323806</v>
      </c>
      <c r="P17" s="473">
        <v>2.8184639275165649E-4</v>
      </c>
      <c r="Q17" s="473">
        <v>2.7572292501604003E-2</v>
      </c>
      <c r="R17" s="473">
        <v>1.1381274895936013E-2</v>
      </c>
      <c r="S17" s="473">
        <v>9.2960543795834929E-3</v>
      </c>
      <c r="T17" s="473">
        <v>3.6720890269441413E-3</v>
      </c>
      <c r="U17" s="473">
        <v>4.5356224951788239E-4</v>
      </c>
      <c r="V17" s="473">
        <v>7.4290096811796703E-3</v>
      </c>
      <c r="W17" s="473">
        <v>2.5288664002231132E-3</v>
      </c>
      <c r="X17" s="473">
        <v>7.0116447623259663E-3</v>
      </c>
      <c r="Y17" s="473">
        <v>2.2556395649333639E-2</v>
      </c>
      <c r="Z17" s="473">
        <v>5.7721081211259124E-4</v>
      </c>
      <c r="AA17" s="473">
        <v>3.3176334995471657E-3</v>
      </c>
      <c r="AB17" s="473">
        <v>6.6432107117844316E-5</v>
      </c>
      <c r="AC17" s="473">
        <v>2.0155373983388953E-4</v>
      </c>
      <c r="AD17" s="473">
        <v>3.7706176463364172E-5</v>
      </c>
      <c r="AE17" s="473">
        <v>5.7251261461691041E-5</v>
      </c>
      <c r="AF17" s="473">
        <v>2.9015538924333531E-5</v>
      </c>
      <c r="AG17" s="473">
        <v>3.9770457644806891E-5</v>
      </c>
      <c r="AH17" s="473">
        <v>9.2841505668102335E-5</v>
      </c>
      <c r="AI17" s="473">
        <v>4.4577909966051481E-5</v>
      </c>
      <c r="AJ17" s="473">
        <v>9.9830920688322739E-5</v>
      </c>
      <c r="AK17" s="473">
        <v>3.7380646762811897E-5</v>
      </c>
      <c r="AL17" s="473">
        <v>3.8061996634023153E-5</v>
      </c>
      <c r="AM17" s="473">
        <v>5.6113948412609972E-5</v>
      </c>
      <c r="AN17" s="474">
        <v>9.5149364129971638E-5</v>
      </c>
      <c r="AO17" s="474">
        <v>4.6311698411322452E-5</v>
      </c>
      <c r="AP17" s="474">
        <v>5.5099382296177972E-5</v>
      </c>
      <c r="AQ17" s="474">
        <v>7.4014604143542037E-5</v>
      </c>
      <c r="AR17" s="474">
        <v>1.0904704026696067E-4</v>
      </c>
      <c r="AS17" s="474">
        <v>6.1277128478480622E-4</v>
      </c>
      <c r="AT17" s="474">
        <v>1.1491908065999743</v>
      </c>
      <c r="AU17" s="452">
        <v>0.87044651381030558</v>
      </c>
    </row>
    <row r="18" spans="2:47" ht="15.75" customHeight="1" x14ac:dyDescent="0.15">
      <c r="B18" s="342" t="s">
        <v>256</v>
      </c>
      <c r="C18" s="343" t="s">
        <v>408</v>
      </c>
      <c r="D18" s="344">
        <v>1.7295574461001936E-6</v>
      </c>
      <c r="E18" s="344">
        <v>6.1039001758922302E-6</v>
      </c>
      <c r="F18" s="344">
        <v>5.0741424334602103E-6</v>
      </c>
      <c r="G18" s="344">
        <v>1.2762109392762051E-5</v>
      </c>
      <c r="H18" s="344">
        <v>2.1969419615408489E-6</v>
      </c>
      <c r="I18" s="344">
        <v>2.460369803600606E-5</v>
      </c>
      <c r="J18" s="344">
        <v>4.1852410279063285E-5</v>
      </c>
      <c r="K18" s="344">
        <v>1.1232905806837246E-6</v>
      </c>
      <c r="L18" s="344">
        <v>2.3656272650227369E-5</v>
      </c>
      <c r="M18" s="344">
        <v>4.1739398835152263E-5</v>
      </c>
      <c r="N18" s="344">
        <v>2.9631492596348947E-4</v>
      </c>
      <c r="O18" s="344">
        <v>1.8654626115849374E-5</v>
      </c>
      <c r="P18" s="344">
        <v>1.004761328584084</v>
      </c>
      <c r="Q18" s="344">
        <v>3.5958924745831491E-4</v>
      </c>
      <c r="R18" s="344">
        <v>2.4337173256304011E-4</v>
      </c>
      <c r="S18" s="344">
        <v>1.7171630112373069E-4</v>
      </c>
      <c r="T18" s="344">
        <v>7.9046297918017338E-4</v>
      </c>
      <c r="U18" s="344">
        <v>4.2543615236071916E-4</v>
      </c>
      <c r="V18" s="344">
        <v>6.7031228920794812E-4</v>
      </c>
      <c r="W18" s="344">
        <v>4.9223031527844221E-4</v>
      </c>
      <c r="X18" s="344">
        <v>1.9158499429863801E-4</v>
      </c>
      <c r="Y18" s="344">
        <v>1.8380829712835373E-4</v>
      </c>
      <c r="Z18" s="344">
        <v>1.5121500234162774E-4</v>
      </c>
      <c r="AA18" s="344">
        <v>8.7748851634084597E-5</v>
      </c>
      <c r="AB18" s="344">
        <v>4.0532954092505841E-6</v>
      </c>
      <c r="AC18" s="344">
        <v>8.6552924713721781E-6</v>
      </c>
      <c r="AD18" s="344">
        <v>2.0793415496370416E-6</v>
      </c>
      <c r="AE18" s="344">
        <v>2.4306711132504672E-6</v>
      </c>
      <c r="AF18" s="344">
        <v>2.0596470166872555E-6</v>
      </c>
      <c r="AG18" s="344">
        <v>1.1877157826323632E-6</v>
      </c>
      <c r="AH18" s="344">
        <v>2.9004803800337276E-6</v>
      </c>
      <c r="AI18" s="344">
        <v>3.6800343090769502E-6</v>
      </c>
      <c r="AJ18" s="344">
        <v>5.2447543388509381E-6</v>
      </c>
      <c r="AK18" s="344">
        <v>2.3421893020618073E-6</v>
      </c>
      <c r="AL18" s="344">
        <v>1.5346170706730576E-5</v>
      </c>
      <c r="AM18" s="344">
        <v>5.1046807233816257E-6</v>
      </c>
      <c r="AN18" s="345">
        <v>9.8931225156250017E-6</v>
      </c>
      <c r="AO18" s="345">
        <v>7.7372124509834318E-6</v>
      </c>
      <c r="AP18" s="345">
        <v>4.7324953290739353E-6</v>
      </c>
      <c r="AQ18" s="345">
        <v>6.4860487053897531E-6</v>
      </c>
      <c r="AR18" s="345">
        <v>2.6105524770438209E-5</v>
      </c>
      <c r="AS18" s="345">
        <v>3.6051231815055091E-5</v>
      </c>
      <c r="AT18" s="345">
        <v>1.0091507059292191</v>
      </c>
      <c r="AU18" s="325">
        <v>0.76437412206958855</v>
      </c>
    </row>
    <row r="19" spans="2:47" ht="15.75" customHeight="1" x14ac:dyDescent="0.15">
      <c r="B19" s="471" t="s">
        <v>257</v>
      </c>
      <c r="C19" s="472" t="s">
        <v>409</v>
      </c>
      <c r="D19" s="473">
        <v>7.0668410403884152E-4</v>
      </c>
      <c r="E19" s="473">
        <v>1.1903831167448748E-3</v>
      </c>
      <c r="F19" s="473">
        <v>6.510148974028975E-3</v>
      </c>
      <c r="G19" s="473">
        <v>2.279871511298891E-3</v>
      </c>
      <c r="H19" s="473">
        <v>1.6046528750449207E-3</v>
      </c>
      <c r="I19" s="473">
        <v>4.8498432681175997E-3</v>
      </c>
      <c r="J19" s="473">
        <v>1.8802705727228709E-3</v>
      </c>
      <c r="K19" s="473">
        <v>2.5575521205182866E-4</v>
      </c>
      <c r="L19" s="473">
        <v>1.226606450497528E-3</v>
      </c>
      <c r="M19" s="473">
        <v>2.409276287047772E-3</v>
      </c>
      <c r="N19" s="473">
        <v>6.7399331062015424E-3</v>
      </c>
      <c r="O19" s="473">
        <v>1.9749600392340071E-3</v>
      </c>
      <c r="P19" s="473">
        <v>1.2597014541720654E-3</v>
      </c>
      <c r="Q19" s="473">
        <v>1.0175730966786405</v>
      </c>
      <c r="R19" s="473">
        <v>8.3040327174057332E-3</v>
      </c>
      <c r="S19" s="473">
        <v>1.0161146460912379E-2</v>
      </c>
      <c r="T19" s="473">
        <v>8.197746864022094E-3</v>
      </c>
      <c r="U19" s="473">
        <v>5.779784265795793E-3</v>
      </c>
      <c r="V19" s="473">
        <v>9.7144151620861766E-3</v>
      </c>
      <c r="W19" s="473">
        <v>9.1350436239391736E-3</v>
      </c>
      <c r="X19" s="473">
        <v>2.9708031595969053E-3</v>
      </c>
      <c r="Y19" s="473">
        <v>1.6847328253164231E-2</v>
      </c>
      <c r="Z19" s="473">
        <v>6.0277570704099625E-3</v>
      </c>
      <c r="AA19" s="473">
        <v>2.9357305614896131E-2</v>
      </c>
      <c r="AB19" s="473">
        <v>6.8984150344713626E-4</v>
      </c>
      <c r="AC19" s="473">
        <v>1.5124416771347738E-3</v>
      </c>
      <c r="AD19" s="473">
        <v>3.4126486284039861E-4</v>
      </c>
      <c r="AE19" s="473">
        <v>1.2175813764177992E-3</v>
      </c>
      <c r="AF19" s="473">
        <v>2.7189803672994148E-4</v>
      </c>
      <c r="AG19" s="473">
        <v>4.4345026139803594E-4</v>
      </c>
      <c r="AH19" s="473">
        <v>7.468114466402311E-4</v>
      </c>
      <c r="AI19" s="473">
        <v>5.1246746619074731E-4</v>
      </c>
      <c r="AJ19" s="473">
        <v>1.7171022015034102E-3</v>
      </c>
      <c r="AK19" s="473">
        <v>3.4474839209093635E-4</v>
      </c>
      <c r="AL19" s="473">
        <v>3.7269335253221642E-4</v>
      </c>
      <c r="AM19" s="473">
        <v>1.2016834062582643E-3</v>
      </c>
      <c r="AN19" s="474">
        <v>6.777375687353523E-4</v>
      </c>
      <c r="AO19" s="474">
        <v>6.9393951329111195E-4</v>
      </c>
      <c r="AP19" s="474">
        <v>1.0687263603909364E-3</v>
      </c>
      <c r="AQ19" s="474">
        <v>1.7596427878342833E-3</v>
      </c>
      <c r="AR19" s="474">
        <v>9.1172960203813041E-4</v>
      </c>
      <c r="AS19" s="474">
        <v>2.5168935497950668E-3</v>
      </c>
      <c r="AT19" s="474">
        <v>1.1739572002073406</v>
      </c>
      <c r="AU19" s="452">
        <v>0.88920564488877929</v>
      </c>
    </row>
    <row r="20" spans="2:47" ht="15.75" customHeight="1" x14ac:dyDescent="0.15">
      <c r="B20" s="342" t="s">
        <v>258</v>
      </c>
      <c r="C20" s="343" t="s">
        <v>410</v>
      </c>
      <c r="D20" s="344">
        <v>1.0203671222043746E-4</v>
      </c>
      <c r="E20" s="344">
        <v>4.0139560675016056E-4</v>
      </c>
      <c r="F20" s="344">
        <v>1.8531533737142923E-3</v>
      </c>
      <c r="G20" s="344">
        <v>1.6455754694379696E-4</v>
      </c>
      <c r="H20" s="344">
        <v>1.3265244467359222E-4</v>
      </c>
      <c r="I20" s="344">
        <v>7.7864114314752037E-4</v>
      </c>
      <c r="J20" s="344">
        <v>2.4102262546464774E-4</v>
      </c>
      <c r="K20" s="344">
        <v>1.1250784087958617E-4</v>
      </c>
      <c r="L20" s="344">
        <v>3.063353446254519E-4</v>
      </c>
      <c r="M20" s="344">
        <v>2.292516369970429E-4</v>
      </c>
      <c r="N20" s="344">
        <v>1.9959699061881863E-3</v>
      </c>
      <c r="O20" s="344">
        <v>3.9112041477829115E-4</v>
      </c>
      <c r="P20" s="344">
        <v>1.0778218384370598E-4</v>
      </c>
      <c r="Q20" s="344">
        <v>3.9811815796678639E-4</v>
      </c>
      <c r="R20" s="344">
        <v>1.0704266228148367</v>
      </c>
      <c r="S20" s="344">
        <v>1.4602214842521891E-2</v>
      </c>
      <c r="T20" s="344">
        <v>3.9177907335377774E-3</v>
      </c>
      <c r="U20" s="344">
        <v>9.6630946843497304E-4</v>
      </c>
      <c r="V20" s="344">
        <v>7.7471142927259392E-3</v>
      </c>
      <c r="W20" s="344">
        <v>2.0986636458204476E-3</v>
      </c>
      <c r="X20" s="344">
        <v>4.7296384288778972E-3</v>
      </c>
      <c r="Y20" s="344">
        <v>1.3260329277515292E-2</v>
      </c>
      <c r="Z20" s="344">
        <v>2.2994819436058356E-4</v>
      </c>
      <c r="AA20" s="344">
        <v>2.2382656612196968E-3</v>
      </c>
      <c r="AB20" s="344">
        <v>2.1004942424914498E-4</v>
      </c>
      <c r="AC20" s="344">
        <v>5.44264197173227E-3</v>
      </c>
      <c r="AD20" s="344">
        <v>2.4027567158557082E-4</v>
      </c>
      <c r="AE20" s="344">
        <v>2.4525072820045764E-4</v>
      </c>
      <c r="AF20" s="344">
        <v>2.9812756646870205E-4</v>
      </c>
      <c r="AG20" s="344">
        <v>7.4198943093078997E-5</v>
      </c>
      <c r="AH20" s="344">
        <v>4.2528056651057678E-4</v>
      </c>
      <c r="AI20" s="344">
        <v>3.8406071951528094E-4</v>
      </c>
      <c r="AJ20" s="344">
        <v>3.8111685207181548E-4</v>
      </c>
      <c r="AK20" s="344">
        <v>1.8793717925600576E-4</v>
      </c>
      <c r="AL20" s="344">
        <v>1.7627547401455898E-4</v>
      </c>
      <c r="AM20" s="344">
        <v>2.4705697120653658E-4</v>
      </c>
      <c r="AN20" s="345">
        <v>3.1494410866934413E-3</v>
      </c>
      <c r="AO20" s="345">
        <v>2.1571255983754913E-4</v>
      </c>
      <c r="AP20" s="345">
        <v>1.9156532861183529E-4</v>
      </c>
      <c r="AQ20" s="345">
        <v>1.903379613203083E-4</v>
      </c>
      <c r="AR20" s="345">
        <v>1.5318299588379852E-4</v>
      </c>
      <c r="AS20" s="345">
        <v>2.4801422548841739E-4</v>
      </c>
      <c r="AT20" s="345">
        <v>1.139891968523784</v>
      </c>
      <c r="AU20" s="325">
        <v>0.86340317414954559</v>
      </c>
    </row>
    <row r="21" spans="2:47" ht="15.75" customHeight="1" x14ac:dyDescent="0.15">
      <c r="B21" s="471" t="s">
        <v>259</v>
      </c>
      <c r="C21" s="472" t="s">
        <v>411</v>
      </c>
      <c r="D21" s="473">
        <v>1.1074694808555116E-5</v>
      </c>
      <c r="E21" s="473">
        <v>1.2572257762666181E-5</v>
      </c>
      <c r="F21" s="473">
        <v>7.1291561359615021E-5</v>
      </c>
      <c r="G21" s="473">
        <v>1.5312635815752883E-5</v>
      </c>
      <c r="H21" s="473">
        <v>1.4847241232953181E-5</v>
      </c>
      <c r="I21" s="473">
        <v>1.695576756885653E-5</v>
      </c>
      <c r="J21" s="473">
        <v>2.6754073747722794E-5</v>
      </c>
      <c r="K21" s="473">
        <v>1.2036022245885091E-5</v>
      </c>
      <c r="L21" s="473">
        <v>1.171808614099913E-4</v>
      </c>
      <c r="M21" s="473">
        <v>2.8199196399815796E-5</v>
      </c>
      <c r="N21" s="473">
        <v>1.5866420358076456E-4</v>
      </c>
      <c r="O21" s="473">
        <v>3.8820686719225197E-5</v>
      </c>
      <c r="P21" s="473">
        <v>2.4891484228131262E-5</v>
      </c>
      <c r="Q21" s="473">
        <v>2.2808024997125256E-5</v>
      </c>
      <c r="R21" s="473">
        <v>1.2688647837775149E-4</v>
      </c>
      <c r="S21" s="473">
        <v>1.0049241647540725</v>
      </c>
      <c r="T21" s="473">
        <v>1.5755122971246007E-4</v>
      </c>
      <c r="U21" s="473">
        <v>1.5959349744122352E-4</v>
      </c>
      <c r="V21" s="473">
        <v>1.3098820205775918E-4</v>
      </c>
      <c r="W21" s="473">
        <v>7.3746682421226158E-5</v>
      </c>
      <c r="X21" s="473">
        <v>8.129702009730711E-5</v>
      </c>
      <c r="Y21" s="473">
        <v>1.6990303987732695E-4</v>
      </c>
      <c r="Z21" s="473">
        <v>1.9591348159375877E-5</v>
      </c>
      <c r="AA21" s="473">
        <v>3.6789593664077664E-5</v>
      </c>
      <c r="AB21" s="473">
        <v>2.1081014768171353E-5</v>
      </c>
      <c r="AC21" s="473">
        <v>6.4363781617709202E-5</v>
      </c>
      <c r="AD21" s="473">
        <v>2.2894583213843679E-5</v>
      </c>
      <c r="AE21" s="473">
        <v>2.838809545694079E-5</v>
      </c>
      <c r="AF21" s="473">
        <v>3.6394716070462966E-5</v>
      </c>
      <c r="AG21" s="473">
        <v>6.8134601885590545E-6</v>
      </c>
      <c r="AH21" s="473">
        <v>4.6239956170801169E-5</v>
      </c>
      <c r="AI21" s="473">
        <v>4.5300607194088761E-5</v>
      </c>
      <c r="AJ21" s="473">
        <v>2.9853840295555696E-5</v>
      </c>
      <c r="AK21" s="473">
        <v>1.6882498828651466E-5</v>
      </c>
      <c r="AL21" s="473">
        <v>1.7172992535959306E-5</v>
      </c>
      <c r="AM21" s="473">
        <v>2.9024303388784095E-5</v>
      </c>
      <c r="AN21" s="474">
        <v>4.0722499958701128E-4</v>
      </c>
      <c r="AO21" s="474">
        <v>1.7794393662336743E-5</v>
      </c>
      <c r="AP21" s="474">
        <v>1.737062688023607E-5</v>
      </c>
      <c r="AQ21" s="474">
        <v>1.7201123476275821E-5</v>
      </c>
      <c r="AR21" s="474">
        <v>1.3482244163447343E-5</v>
      </c>
      <c r="AS21" s="474">
        <v>2.5122242305631171E-5</v>
      </c>
      <c r="AT21" s="474">
        <v>1.0073145260375629</v>
      </c>
      <c r="AU21" s="452">
        <v>0.76298332049317363</v>
      </c>
    </row>
    <row r="22" spans="2:47" ht="15.75" customHeight="1" x14ac:dyDescent="0.15">
      <c r="B22" s="342" t="s">
        <v>260</v>
      </c>
      <c r="C22" s="343" t="s">
        <v>412</v>
      </c>
      <c r="D22" s="344">
        <v>1.682894558524238E-4</v>
      </c>
      <c r="E22" s="344">
        <v>9.3987482117176564E-5</v>
      </c>
      <c r="F22" s="344">
        <v>1.2221700441850968E-4</v>
      </c>
      <c r="G22" s="344">
        <v>1.1419404347900993E-4</v>
      </c>
      <c r="H22" s="344">
        <v>1.0189646009747779E-4</v>
      </c>
      <c r="I22" s="344">
        <v>9.9727299529345109E-5</v>
      </c>
      <c r="J22" s="344">
        <v>2.0793950513916536E-4</v>
      </c>
      <c r="K22" s="344">
        <v>7.0640962653900727E-5</v>
      </c>
      <c r="L22" s="344">
        <v>8.0790807694875504E-5</v>
      </c>
      <c r="M22" s="344">
        <v>1.0565749813417725E-4</v>
      </c>
      <c r="N22" s="344">
        <v>8.8703618620513465E-5</v>
      </c>
      <c r="O22" s="344">
        <v>6.7051665863510887E-5</v>
      </c>
      <c r="P22" s="344">
        <v>6.9946150111703474E-5</v>
      </c>
      <c r="Q22" s="344">
        <v>7.756731143282862E-5</v>
      </c>
      <c r="R22" s="344">
        <v>4.9441299134811315E-4</v>
      </c>
      <c r="S22" s="344">
        <v>2.0247736987945783E-3</v>
      </c>
      <c r="T22" s="344">
        <v>1.0313640526951944</v>
      </c>
      <c r="U22" s="344">
        <v>1.0050974819471393E-4</v>
      </c>
      <c r="V22" s="344">
        <v>3.0710950752239956E-4</v>
      </c>
      <c r="W22" s="344">
        <v>1.2021632553967912E-3</v>
      </c>
      <c r="X22" s="344">
        <v>1.9286462734439364E-4</v>
      </c>
      <c r="Y22" s="344">
        <v>9.0148967529975004E-4</v>
      </c>
      <c r="Z22" s="344">
        <v>2.1614957271420959E-4</v>
      </c>
      <c r="AA22" s="344">
        <v>2.1501558928157998E-4</v>
      </c>
      <c r="AB22" s="344">
        <v>9.2779009801430379E-5</v>
      </c>
      <c r="AC22" s="344">
        <v>2.7592828714840417E-4</v>
      </c>
      <c r="AD22" s="344">
        <v>1.417796032669318E-4</v>
      </c>
      <c r="AE22" s="344">
        <v>4.8312069175702831E-4</v>
      </c>
      <c r="AF22" s="344">
        <v>1.8389506258483152E-4</v>
      </c>
      <c r="AG22" s="344">
        <v>3.2021992143699937E-5</v>
      </c>
      <c r="AH22" s="344">
        <v>2.2774567302542609E-4</v>
      </c>
      <c r="AI22" s="344">
        <v>2.5598382445540737E-4</v>
      </c>
      <c r="AJ22" s="344">
        <v>1.0052684266434713E-3</v>
      </c>
      <c r="AK22" s="344">
        <v>9.8768328467458026E-5</v>
      </c>
      <c r="AL22" s="344">
        <v>3.5650125083563026E-3</v>
      </c>
      <c r="AM22" s="344">
        <v>1.7961648377516886E-4</v>
      </c>
      <c r="AN22" s="345">
        <v>1.6082464996033125E-3</v>
      </c>
      <c r="AO22" s="345">
        <v>1.4059499905067624E-4</v>
      </c>
      <c r="AP22" s="345">
        <v>5.5077386504962227E-4</v>
      </c>
      <c r="AQ22" s="345">
        <v>1.8083710280464668E-4</v>
      </c>
      <c r="AR22" s="345">
        <v>7.9470130714651855E-3</v>
      </c>
      <c r="AS22" s="345">
        <v>3.3986559169299919E-4</v>
      </c>
      <c r="AT22" s="345">
        <v>1.0557964016473278</v>
      </c>
      <c r="AU22" s="325">
        <v>0.79970557702806655</v>
      </c>
    </row>
    <row r="23" spans="2:47" ht="15.75" customHeight="1" x14ac:dyDescent="0.15">
      <c r="B23" s="471" t="s">
        <v>261</v>
      </c>
      <c r="C23" s="472" t="s">
        <v>413</v>
      </c>
      <c r="D23" s="473">
        <v>1.9121544069348152E-4</v>
      </c>
      <c r="E23" s="473">
        <v>1.9421734754523993E-4</v>
      </c>
      <c r="F23" s="473">
        <v>3.9685041082640265E-4</v>
      </c>
      <c r="G23" s="473">
        <v>2.6341069600882675E-4</v>
      </c>
      <c r="H23" s="473">
        <v>2.6572706035058347E-4</v>
      </c>
      <c r="I23" s="473">
        <v>2.3082367353984476E-4</v>
      </c>
      <c r="J23" s="473">
        <v>4.7631070726334888E-4</v>
      </c>
      <c r="K23" s="473">
        <v>1.9920390704920182E-4</v>
      </c>
      <c r="L23" s="473">
        <v>2.3181794483881729E-4</v>
      </c>
      <c r="M23" s="473">
        <v>3.3459409705876875E-4</v>
      </c>
      <c r="N23" s="473">
        <v>2.6225895204900996E-4</v>
      </c>
      <c r="O23" s="473">
        <v>1.7601332239556869E-4</v>
      </c>
      <c r="P23" s="473">
        <v>1.9256731923347504E-4</v>
      </c>
      <c r="Q23" s="473">
        <v>2.613928229169968E-4</v>
      </c>
      <c r="R23" s="473">
        <v>1.4391635340270646E-3</v>
      </c>
      <c r="S23" s="473">
        <v>3.9878355818661797E-3</v>
      </c>
      <c r="T23" s="473">
        <v>2.8605517085204975E-2</v>
      </c>
      <c r="U23" s="473">
        <v>1.1178957194540944</v>
      </c>
      <c r="V23" s="473">
        <v>6.3198783875260553E-2</v>
      </c>
      <c r="W23" s="473">
        <v>0.12948449663670855</v>
      </c>
      <c r="X23" s="473">
        <v>4.5742242577168617E-3</v>
      </c>
      <c r="Y23" s="473">
        <v>9.3149600742681944E-4</v>
      </c>
      <c r="Z23" s="473">
        <v>1.054365798045264E-3</v>
      </c>
      <c r="AA23" s="473">
        <v>6.9386145680966685E-4</v>
      </c>
      <c r="AB23" s="473">
        <v>3.3510349953092298E-4</v>
      </c>
      <c r="AC23" s="473">
        <v>8.9136278738275636E-4</v>
      </c>
      <c r="AD23" s="473">
        <v>4.2398996754401983E-4</v>
      </c>
      <c r="AE23" s="473">
        <v>5.1949968368258199E-4</v>
      </c>
      <c r="AF23" s="473">
        <v>6.7730025149775918E-4</v>
      </c>
      <c r="AG23" s="473">
        <v>1.1796180507256199E-4</v>
      </c>
      <c r="AH23" s="473">
        <v>7.4545075995890238E-4</v>
      </c>
      <c r="AI23" s="473">
        <v>1.3325333718850342E-3</v>
      </c>
      <c r="AJ23" s="473">
        <v>1.4495996032986721E-3</v>
      </c>
      <c r="AK23" s="473">
        <v>6.2679409124668161E-4</v>
      </c>
      <c r="AL23" s="473">
        <v>4.1059108013893078E-4</v>
      </c>
      <c r="AM23" s="473">
        <v>5.8463513973845856E-4</v>
      </c>
      <c r="AN23" s="474">
        <v>6.3431376594654566E-3</v>
      </c>
      <c r="AO23" s="474">
        <v>3.3801176926998797E-4</v>
      </c>
      <c r="AP23" s="474">
        <v>3.2285248814966131E-4</v>
      </c>
      <c r="AQ23" s="474">
        <v>3.4012323761310195E-4</v>
      </c>
      <c r="AR23" s="474">
        <v>1.7534555860949663E-2</v>
      </c>
      <c r="AS23" s="474">
        <v>6.7239047595801132E-4</v>
      </c>
      <c r="AT23" s="474">
        <v>1.3892077609213129</v>
      </c>
      <c r="AU23" s="452">
        <v>1.0522456719174771</v>
      </c>
    </row>
    <row r="24" spans="2:47" ht="15.75" customHeight="1" x14ac:dyDescent="0.15">
      <c r="B24" s="342" t="s">
        <v>262</v>
      </c>
      <c r="C24" s="343" t="s">
        <v>414</v>
      </c>
      <c r="D24" s="344">
        <v>1.5691375112333715E-5</v>
      </c>
      <c r="E24" s="344">
        <v>1.1815127972805188E-4</v>
      </c>
      <c r="F24" s="344">
        <v>3.7568513712130408E-5</v>
      </c>
      <c r="G24" s="344">
        <v>2.7172575044522725E-5</v>
      </c>
      <c r="H24" s="344">
        <v>1.7147127499340902E-5</v>
      </c>
      <c r="I24" s="344">
        <v>2.4732729386556022E-5</v>
      </c>
      <c r="J24" s="344">
        <v>3.7343466579330223E-5</v>
      </c>
      <c r="K24" s="344">
        <v>1.4330420109824443E-5</v>
      </c>
      <c r="L24" s="344">
        <v>1.6384357265436457E-5</v>
      </c>
      <c r="M24" s="344">
        <v>2.4689848584285038E-5</v>
      </c>
      <c r="N24" s="344">
        <v>1.7914049345682662E-5</v>
      </c>
      <c r="O24" s="344">
        <v>1.3295351311097171E-5</v>
      </c>
      <c r="P24" s="344">
        <v>1.3663140565570129E-5</v>
      </c>
      <c r="Q24" s="344">
        <v>2.6816849516450192E-5</v>
      </c>
      <c r="R24" s="344">
        <v>3.4371746106227923E-4</v>
      </c>
      <c r="S24" s="344">
        <v>1.0349323893058377E-3</v>
      </c>
      <c r="T24" s="344">
        <v>6.2016374527672539E-4</v>
      </c>
      <c r="U24" s="344">
        <v>1.091058207628061E-3</v>
      </c>
      <c r="V24" s="344">
        <v>1.0051396456742721</v>
      </c>
      <c r="W24" s="344">
        <v>1.1171367753300698E-3</v>
      </c>
      <c r="X24" s="344">
        <v>1.0755957126380004E-3</v>
      </c>
      <c r="Y24" s="344">
        <v>1.0815793768224817E-3</v>
      </c>
      <c r="Z24" s="344">
        <v>6.7118955089858157E-5</v>
      </c>
      <c r="AA24" s="344">
        <v>3.6388848973236288E-4</v>
      </c>
      <c r="AB24" s="344">
        <v>2.6053844119781021E-5</v>
      </c>
      <c r="AC24" s="344">
        <v>7.7333742092553016E-5</v>
      </c>
      <c r="AD24" s="344">
        <v>2.5843973461259697E-5</v>
      </c>
      <c r="AE24" s="344">
        <v>4.0934530769336026E-5</v>
      </c>
      <c r="AF24" s="344">
        <v>3.7654632214750944E-5</v>
      </c>
      <c r="AG24" s="344">
        <v>1.0377775704838081E-5</v>
      </c>
      <c r="AH24" s="344">
        <v>6.5103391703894895E-5</v>
      </c>
      <c r="AI24" s="344">
        <v>5.8182041480382727E-5</v>
      </c>
      <c r="AJ24" s="344">
        <v>1.127074804929029E-4</v>
      </c>
      <c r="AK24" s="344">
        <v>4.6515657250492981E-5</v>
      </c>
      <c r="AL24" s="344">
        <v>2.4067877067728423E-5</v>
      </c>
      <c r="AM24" s="344">
        <v>3.1297168394668058E-5</v>
      </c>
      <c r="AN24" s="345">
        <v>3.8982896131471646E-4</v>
      </c>
      <c r="AO24" s="345">
        <v>2.6987207466958995E-5</v>
      </c>
      <c r="AP24" s="345">
        <v>3.2501981114634671E-5</v>
      </c>
      <c r="AQ24" s="345">
        <v>2.3401721254842392E-5</v>
      </c>
      <c r="AR24" s="345">
        <v>3.5709793330892813E-5</v>
      </c>
      <c r="AS24" s="345">
        <v>1.0361100279780761E-4</v>
      </c>
      <c r="AT24" s="345">
        <v>1.0135078506529505</v>
      </c>
      <c r="AU24" s="325">
        <v>0.76767441077113152</v>
      </c>
    </row>
    <row r="25" spans="2:47" ht="15.75" customHeight="1" x14ac:dyDescent="0.15">
      <c r="B25" s="471" t="s">
        <v>263</v>
      </c>
      <c r="C25" s="472" t="s">
        <v>415</v>
      </c>
      <c r="D25" s="473">
        <v>6.4334178374955358E-6</v>
      </c>
      <c r="E25" s="473">
        <v>2.0158406740531791E-5</v>
      </c>
      <c r="F25" s="473">
        <v>1.2018063267789907E-5</v>
      </c>
      <c r="G25" s="473">
        <v>1.0179245601685768E-5</v>
      </c>
      <c r="H25" s="473">
        <v>7.6311635659038669E-6</v>
      </c>
      <c r="I25" s="473">
        <v>7.347074086915943E-6</v>
      </c>
      <c r="J25" s="473">
        <v>1.0791660374018536E-5</v>
      </c>
      <c r="K25" s="473">
        <v>5.9763998009229663E-6</v>
      </c>
      <c r="L25" s="473">
        <v>6.8466580574938903E-6</v>
      </c>
      <c r="M25" s="473">
        <v>9.0945940191410078E-6</v>
      </c>
      <c r="N25" s="473">
        <v>7.1366496154751131E-6</v>
      </c>
      <c r="O25" s="473">
        <v>5.7041199166677652E-6</v>
      </c>
      <c r="P25" s="473">
        <v>5.847738626489713E-6</v>
      </c>
      <c r="Q25" s="473">
        <v>9.2672146772900382E-6</v>
      </c>
      <c r="R25" s="473">
        <v>1.8553651811574431E-5</v>
      </c>
      <c r="S25" s="473">
        <v>1.9709144010244888E-5</v>
      </c>
      <c r="T25" s="473">
        <v>1.4739605007055351E-5</v>
      </c>
      <c r="U25" s="473">
        <v>1.6428940737360979E-5</v>
      </c>
      <c r="V25" s="473">
        <v>9.2320437277986231E-6</v>
      </c>
      <c r="W25" s="473">
        <v>1.0018233584474205</v>
      </c>
      <c r="X25" s="473">
        <v>1.2002053646684351E-5</v>
      </c>
      <c r="Y25" s="473">
        <v>5.1336555810662656E-4</v>
      </c>
      <c r="Z25" s="473">
        <v>1.111131215636796E-5</v>
      </c>
      <c r="AA25" s="473">
        <v>1.1698264005395003E-4</v>
      </c>
      <c r="AB25" s="473">
        <v>1.0756015899634126E-5</v>
      </c>
      <c r="AC25" s="473">
        <v>2.4728472611406253E-5</v>
      </c>
      <c r="AD25" s="473">
        <v>1.1230338989454457E-5</v>
      </c>
      <c r="AE25" s="473">
        <v>3.0877428975711868E-5</v>
      </c>
      <c r="AF25" s="473">
        <v>2.2582958819167338E-5</v>
      </c>
      <c r="AG25" s="473">
        <v>6.0428093707044043E-6</v>
      </c>
      <c r="AH25" s="473">
        <v>2.5304015298251276E-5</v>
      </c>
      <c r="AI25" s="473">
        <v>2.884018017763332E-5</v>
      </c>
      <c r="AJ25" s="473">
        <v>9.9334834113403071E-5</v>
      </c>
      <c r="AK25" s="473">
        <v>1.2067343401798342E-5</v>
      </c>
      <c r="AL25" s="473">
        <v>9.2136653788129856E-6</v>
      </c>
      <c r="AM25" s="473">
        <v>1.8017234465158488E-5</v>
      </c>
      <c r="AN25" s="474">
        <v>1.4130753719866077E-4</v>
      </c>
      <c r="AO25" s="474">
        <v>1.0397533650117981E-5</v>
      </c>
      <c r="AP25" s="474">
        <v>2.3842496096434623E-5</v>
      </c>
      <c r="AQ25" s="474">
        <v>9.6914588966319021E-6</v>
      </c>
      <c r="AR25" s="474">
        <v>8.7127116374724921E-6</v>
      </c>
      <c r="AS25" s="474">
        <v>3.2352072184533698E-5</v>
      </c>
      <c r="AT25" s="474">
        <v>1.0032052149100312</v>
      </c>
      <c r="AU25" s="452">
        <v>0.75987075161028761</v>
      </c>
    </row>
    <row r="26" spans="2:47" ht="15.75" customHeight="1" x14ac:dyDescent="0.15">
      <c r="B26" s="342" t="s">
        <v>264</v>
      </c>
      <c r="C26" s="343" t="s">
        <v>416</v>
      </c>
      <c r="D26" s="344">
        <v>2.552651053604221E-5</v>
      </c>
      <c r="E26" s="344">
        <v>1.9480719468916979E-5</v>
      </c>
      <c r="F26" s="344">
        <v>7.4505364782248928E-5</v>
      </c>
      <c r="G26" s="344">
        <v>2.9207437817824001E-5</v>
      </c>
      <c r="H26" s="344">
        <v>2.6803298316879382E-5</v>
      </c>
      <c r="I26" s="344">
        <v>2.6510856962055536E-5</v>
      </c>
      <c r="J26" s="344">
        <v>4.3840746206204134E-5</v>
      </c>
      <c r="K26" s="344">
        <v>2.4752913006801035E-5</v>
      </c>
      <c r="L26" s="344">
        <v>2.4427234188973168E-5</v>
      </c>
      <c r="M26" s="344">
        <v>4.1527765471463888E-5</v>
      </c>
      <c r="N26" s="344">
        <v>2.7242085493430844E-5</v>
      </c>
      <c r="O26" s="344">
        <v>2.0530360424309127E-5</v>
      </c>
      <c r="P26" s="344">
        <v>2.1522116734456281E-5</v>
      </c>
      <c r="Q26" s="344">
        <v>2.331665932232362E-5</v>
      </c>
      <c r="R26" s="344">
        <v>2.2285205854254904E-5</v>
      </c>
      <c r="S26" s="344">
        <v>2.5740087440819001E-5</v>
      </c>
      <c r="T26" s="344">
        <v>2.5522058978577173E-5</v>
      </c>
      <c r="U26" s="344">
        <v>3.2191116226658415E-5</v>
      </c>
      <c r="V26" s="344">
        <v>2.7890469135367495E-5</v>
      </c>
      <c r="W26" s="344">
        <v>1.9411955368266486E-5</v>
      </c>
      <c r="X26" s="344">
        <v>1.0056009986370715</v>
      </c>
      <c r="Y26" s="344">
        <v>2.0580817734313585E-5</v>
      </c>
      <c r="Z26" s="344">
        <v>3.9578143914606387E-5</v>
      </c>
      <c r="AA26" s="344">
        <v>5.6274437812049245E-5</v>
      </c>
      <c r="AB26" s="344">
        <v>3.6834757459920029E-5</v>
      </c>
      <c r="AC26" s="344">
        <v>8.4076589374707431E-5</v>
      </c>
      <c r="AD26" s="344">
        <v>4.2969146451368185E-5</v>
      </c>
      <c r="AE26" s="344">
        <v>5.0541920085684748E-5</v>
      </c>
      <c r="AF26" s="344">
        <v>6.0019470279698968E-5</v>
      </c>
      <c r="AG26" s="344">
        <v>1.0896355582084453E-5</v>
      </c>
      <c r="AH26" s="344">
        <v>2.2222751502799188E-4</v>
      </c>
      <c r="AI26" s="344">
        <v>7.2320383581438651E-5</v>
      </c>
      <c r="AJ26" s="344">
        <v>1.0606656448685594E-4</v>
      </c>
      <c r="AK26" s="344">
        <v>2.9023066007801455E-5</v>
      </c>
      <c r="AL26" s="344">
        <v>2.780095461857134E-5</v>
      </c>
      <c r="AM26" s="344">
        <v>4.9484748945148137E-5</v>
      </c>
      <c r="AN26" s="345">
        <v>6.1679640899918312E-4</v>
      </c>
      <c r="AO26" s="345">
        <v>4.1637948428539597E-5</v>
      </c>
      <c r="AP26" s="345">
        <v>3.095100667144984E-5</v>
      </c>
      <c r="AQ26" s="345">
        <v>3.1165212602108475E-5</v>
      </c>
      <c r="AR26" s="345">
        <v>2.2575788357393574E-5</v>
      </c>
      <c r="AS26" s="345">
        <v>6.4585972756583853E-5</v>
      </c>
      <c r="AT26" s="345">
        <v>1.0078996408079852</v>
      </c>
      <c r="AU26" s="325">
        <v>0.76342651157090247</v>
      </c>
    </row>
    <row r="27" spans="2:47" ht="15.75" customHeight="1" x14ac:dyDescent="0.15">
      <c r="B27" s="471" t="s">
        <v>265</v>
      </c>
      <c r="C27" s="472" t="s">
        <v>417</v>
      </c>
      <c r="D27" s="473">
        <v>1.8450257940440799E-4</v>
      </c>
      <c r="E27" s="473">
        <v>2.6379620062636895E-2</v>
      </c>
      <c r="F27" s="473">
        <v>5.1551687550115263E-4</v>
      </c>
      <c r="G27" s="473">
        <v>2.4430753422544174E-3</v>
      </c>
      <c r="H27" s="473">
        <v>5.8271215230604943E-5</v>
      </c>
      <c r="I27" s="473">
        <v>9.1681679552539435E-5</v>
      </c>
      <c r="J27" s="473">
        <v>5.3268883621298465E-5</v>
      </c>
      <c r="K27" s="473">
        <v>8.5697367171794626E-5</v>
      </c>
      <c r="L27" s="473">
        <v>3.9763225226583354E-5</v>
      </c>
      <c r="M27" s="473">
        <v>1.4834733215770657E-4</v>
      </c>
      <c r="N27" s="473">
        <v>7.3116213209055916E-5</v>
      </c>
      <c r="O27" s="473">
        <v>6.6255595862862654E-5</v>
      </c>
      <c r="P27" s="473">
        <v>5.7265140340598695E-5</v>
      </c>
      <c r="Q27" s="473">
        <v>5.5008061191280069E-5</v>
      </c>
      <c r="R27" s="473">
        <v>4.7732466982421539E-5</v>
      </c>
      <c r="S27" s="473">
        <v>3.6922759339164785E-5</v>
      </c>
      <c r="T27" s="473">
        <v>6.2211127895874031E-5</v>
      </c>
      <c r="U27" s="473">
        <v>4.5076773077546044E-5</v>
      </c>
      <c r="V27" s="473">
        <v>4.2508875263496961E-5</v>
      </c>
      <c r="W27" s="473">
        <v>3.1253711063319554E-5</v>
      </c>
      <c r="X27" s="473">
        <v>2.7242546473235097E-5</v>
      </c>
      <c r="Y27" s="473">
        <v>1.0592750983624515</v>
      </c>
      <c r="Z27" s="473">
        <v>1.893947101889616E-4</v>
      </c>
      <c r="AA27" s="473">
        <v>8.8132741910844231E-5</v>
      </c>
      <c r="AB27" s="473">
        <v>7.3575850599353891E-5</v>
      </c>
      <c r="AC27" s="473">
        <v>5.8677166695394387E-5</v>
      </c>
      <c r="AD27" s="473">
        <v>1.0975294246677387E-4</v>
      </c>
      <c r="AE27" s="473">
        <v>9.9657558763864061E-5</v>
      </c>
      <c r="AF27" s="473">
        <v>6.4866072406285949E-5</v>
      </c>
      <c r="AG27" s="473">
        <v>8.7628547477739533E-6</v>
      </c>
      <c r="AH27" s="473">
        <v>1.8491137314557771E-3</v>
      </c>
      <c r="AI27" s="473">
        <v>5.8419286318674801E-5</v>
      </c>
      <c r="AJ27" s="473">
        <v>6.0863906269871862E-4</v>
      </c>
      <c r="AK27" s="473">
        <v>8.6760798467002887E-5</v>
      </c>
      <c r="AL27" s="473">
        <v>5.2159383508411605E-5</v>
      </c>
      <c r="AM27" s="473">
        <v>7.5168659069407444E-5</v>
      </c>
      <c r="AN27" s="474">
        <v>3.8445863318503182E-5</v>
      </c>
      <c r="AO27" s="474">
        <v>3.0256814729004477E-4</v>
      </c>
      <c r="AP27" s="474">
        <v>2.6418339730131346E-4</v>
      </c>
      <c r="AQ27" s="474">
        <v>9.1242576404416593E-5</v>
      </c>
      <c r="AR27" s="474">
        <v>1.0313752912393825E-4</v>
      </c>
      <c r="AS27" s="474">
        <v>2.9737279002501005E-4</v>
      </c>
      <c r="AT27" s="474">
        <v>1.0943394673186684</v>
      </c>
      <c r="AU27" s="452">
        <v>0.82889975170515173</v>
      </c>
    </row>
    <row r="28" spans="2:47" ht="15.75" customHeight="1" x14ac:dyDescent="0.15">
      <c r="B28" s="342" t="s">
        <v>266</v>
      </c>
      <c r="C28" s="343" t="s">
        <v>267</v>
      </c>
      <c r="D28" s="344">
        <v>6.6728414228218666E-4</v>
      </c>
      <c r="E28" s="344">
        <v>1.5713757418295989E-3</v>
      </c>
      <c r="F28" s="344">
        <v>1.2657437007785885E-3</v>
      </c>
      <c r="G28" s="344">
        <v>1.9139737639310768E-3</v>
      </c>
      <c r="H28" s="344">
        <v>4.5589733750703897E-3</v>
      </c>
      <c r="I28" s="344">
        <v>2.0841872842210147E-3</v>
      </c>
      <c r="J28" s="344">
        <v>1.5296335473559955E-3</v>
      </c>
      <c r="K28" s="344">
        <v>3.6387850191308123E-4</v>
      </c>
      <c r="L28" s="344">
        <v>6.2066881297934953E-4</v>
      </c>
      <c r="M28" s="344">
        <v>1.671025755719324E-3</v>
      </c>
      <c r="N28" s="344">
        <v>3.9403151564454753E-3</v>
      </c>
      <c r="O28" s="344">
        <v>1.1119908227894357E-3</v>
      </c>
      <c r="P28" s="344">
        <v>2.4949370449482192E-3</v>
      </c>
      <c r="Q28" s="344">
        <v>4.9720076328492273E-4</v>
      </c>
      <c r="R28" s="344">
        <v>4.0921466333070463E-4</v>
      </c>
      <c r="S28" s="344">
        <v>6.2509899359325101E-4</v>
      </c>
      <c r="T28" s="344">
        <v>1.3820672839953731E-3</v>
      </c>
      <c r="U28" s="344">
        <v>1.278289982272688E-3</v>
      </c>
      <c r="V28" s="344">
        <v>7.8269679318522653E-4</v>
      </c>
      <c r="W28" s="344">
        <v>3.5945863755990864E-3</v>
      </c>
      <c r="X28" s="344">
        <v>5.3048420624493726E-4</v>
      </c>
      <c r="Y28" s="344">
        <v>5.7321411913407755E-4</v>
      </c>
      <c r="Z28" s="344">
        <v>1.00672876267678</v>
      </c>
      <c r="AA28" s="344">
        <v>1.0559504416341344E-3</v>
      </c>
      <c r="AB28" s="344">
        <v>1.2956081024566067E-3</v>
      </c>
      <c r="AC28" s="344">
        <v>1.4161837839014352E-3</v>
      </c>
      <c r="AD28" s="344">
        <v>1.2731767745943283E-3</v>
      </c>
      <c r="AE28" s="344">
        <v>1.4370427211342907E-3</v>
      </c>
      <c r="AF28" s="344">
        <v>3.3045517348949519E-3</v>
      </c>
      <c r="AG28" s="344">
        <v>2.5389991294395934E-4</v>
      </c>
      <c r="AH28" s="344">
        <v>8.4605244747872879E-4</v>
      </c>
      <c r="AI28" s="344">
        <v>3.4033306173327743E-3</v>
      </c>
      <c r="AJ28" s="344">
        <v>1.9031890940195276E-3</v>
      </c>
      <c r="AK28" s="344">
        <v>2.3604693752298732E-3</v>
      </c>
      <c r="AL28" s="344">
        <v>1.0285974540743419E-3</v>
      </c>
      <c r="AM28" s="344">
        <v>8.1780519979249063E-3</v>
      </c>
      <c r="AN28" s="345">
        <v>1.8729028989725289E-3</v>
      </c>
      <c r="AO28" s="345">
        <v>1.135902851883845E-3</v>
      </c>
      <c r="AP28" s="345">
        <v>1.5153713362259383E-3</v>
      </c>
      <c r="AQ28" s="345">
        <v>2.2613109743678116E-3</v>
      </c>
      <c r="AR28" s="345">
        <v>2.5461755187371544E-2</v>
      </c>
      <c r="AS28" s="345">
        <v>1.1262543989720749E-3</v>
      </c>
      <c r="AT28" s="345">
        <v>1.1013252056130975</v>
      </c>
      <c r="AU28" s="325">
        <v>0.83419105016477624</v>
      </c>
    </row>
    <row r="29" spans="2:47" ht="15.75" customHeight="1" x14ac:dyDescent="0.15">
      <c r="B29" s="471" t="s">
        <v>268</v>
      </c>
      <c r="C29" s="472" t="s">
        <v>418</v>
      </c>
      <c r="D29" s="473">
        <v>4.0978871339434064E-3</v>
      </c>
      <c r="E29" s="473">
        <v>1.5994144999904982E-3</v>
      </c>
      <c r="F29" s="473">
        <v>6.0908288462190206E-3</v>
      </c>
      <c r="G29" s="473">
        <v>2.0978128951862456E-3</v>
      </c>
      <c r="H29" s="473">
        <v>3.3048417830879137E-3</v>
      </c>
      <c r="I29" s="473">
        <v>3.6489722347869359E-3</v>
      </c>
      <c r="J29" s="473">
        <v>3.9275778216338268E-3</v>
      </c>
      <c r="K29" s="473">
        <v>4.1157338243301214E-3</v>
      </c>
      <c r="L29" s="473">
        <v>4.4890034616517594E-3</v>
      </c>
      <c r="M29" s="473">
        <v>5.4356854221879209E-3</v>
      </c>
      <c r="N29" s="473">
        <v>5.4553868887867989E-3</v>
      </c>
      <c r="O29" s="473">
        <v>5.0342949134460305E-3</v>
      </c>
      <c r="P29" s="473">
        <v>4.4576402719696748E-3</v>
      </c>
      <c r="Q29" s="473">
        <v>4.1003640097608028E-3</v>
      </c>
      <c r="R29" s="473">
        <v>2.8021634641016897E-3</v>
      </c>
      <c r="S29" s="473">
        <v>2.619087268949224E-3</v>
      </c>
      <c r="T29" s="473">
        <v>3.0095310863886117E-3</v>
      </c>
      <c r="U29" s="473">
        <v>3.2233736976175326E-3</v>
      </c>
      <c r="V29" s="473">
        <v>2.691480331662222E-3</v>
      </c>
      <c r="W29" s="473">
        <v>1.2825491869707046E-3</v>
      </c>
      <c r="X29" s="473">
        <v>1.6973869445786743E-3</v>
      </c>
      <c r="Y29" s="473">
        <v>2.0080819258123605E-3</v>
      </c>
      <c r="Z29" s="473">
        <v>2.7542851488330054E-3</v>
      </c>
      <c r="AA29" s="473">
        <v>1.0017600547743426</v>
      </c>
      <c r="AB29" s="473">
        <v>1.516304982118266E-2</v>
      </c>
      <c r="AC29" s="473">
        <v>3.4177056156351651E-2</v>
      </c>
      <c r="AD29" s="473">
        <v>4.9638793225731089E-3</v>
      </c>
      <c r="AE29" s="473">
        <v>4.3429015127370669E-3</v>
      </c>
      <c r="AF29" s="473">
        <v>3.68721141425696E-3</v>
      </c>
      <c r="AG29" s="473">
        <v>1.0241313646117526E-2</v>
      </c>
      <c r="AH29" s="473">
        <v>7.3284652387081437E-3</v>
      </c>
      <c r="AI29" s="473">
        <v>6.5259492693053251E-3</v>
      </c>
      <c r="AJ29" s="473">
        <v>9.8861145942512763E-3</v>
      </c>
      <c r="AK29" s="473">
        <v>6.2825456323926925E-3</v>
      </c>
      <c r="AL29" s="473">
        <v>3.3430509973718997E-3</v>
      </c>
      <c r="AM29" s="473">
        <v>3.3581760834915423E-3</v>
      </c>
      <c r="AN29" s="474">
        <v>2.2712792781595594E-3</v>
      </c>
      <c r="AO29" s="474">
        <v>4.5539691135763815E-3</v>
      </c>
      <c r="AP29" s="474">
        <v>3.8877199120970793E-3</v>
      </c>
      <c r="AQ29" s="474">
        <v>4.8332730562858231E-3</v>
      </c>
      <c r="AR29" s="474">
        <v>1.5554552981141363E-3</v>
      </c>
      <c r="AS29" s="474">
        <v>3.9188168933773915E-3</v>
      </c>
      <c r="AT29" s="474">
        <v>1.2120236650765877</v>
      </c>
      <c r="AU29" s="452">
        <v>0.91803882163211936</v>
      </c>
    </row>
    <row r="30" spans="2:47" ht="15.75" customHeight="1" x14ac:dyDescent="0.15">
      <c r="B30" s="342" t="s">
        <v>269</v>
      </c>
      <c r="C30" s="343" t="s">
        <v>419</v>
      </c>
      <c r="D30" s="344">
        <v>1.4420495622199847E-2</v>
      </c>
      <c r="E30" s="344">
        <v>7.6942877412078678E-3</v>
      </c>
      <c r="F30" s="344">
        <v>2.6507564598431257E-2</v>
      </c>
      <c r="G30" s="344">
        <v>1.9977789628727954E-2</v>
      </c>
      <c r="H30" s="344">
        <v>3.0301168918532281E-2</v>
      </c>
      <c r="I30" s="344">
        <v>1.8360734361803549E-2</v>
      </c>
      <c r="J30" s="344">
        <v>4.5445435561765071E-2</v>
      </c>
      <c r="K30" s="344">
        <v>2.229500554545083E-2</v>
      </c>
      <c r="L30" s="344">
        <v>3.7810068267093752E-2</v>
      </c>
      <c r="M30" s="344">
        <v>4.860716100462429E-2</v>
      </c>
      <c r="N30" s="344">
        <v>5.7770079065634888E-2</v>
      </c>
      <c r="O30" s="344">
        <v>7.1549602498209963E-2</v>
      </c>
      <c r="P30" s="344">
        <v>3.2088256606911725E-2</v>
      </c>
      <c r="Q30" s="344">
        <v>2.9198687145807908E-2</v>
      </c>
      <c r="R30" s="344">
        <v>1.3777880416120842E-2</v>
      </c>
      <c r="S30" s="344">
        <v>1.449993005822723E-2</v>
      </c>
      <c r="T30" s="344">
        <v>8.6959057023655618E-3</v>
      </c>
      <c r="U30" s="344">
        <v>4.1501418088639004E-2</v>
      </c>
      <c r="V30" s="344">
        <v>1.8286198632590362E-2</v>
      </c>
      <c r="W30" s="344">
        <v>1.3434384079299607E-2</v>
      </c>
      <c r="X30" s="344">
        <v>1.9769145739431452E-2</v>
      </c>
      <c r="Y30" s="344">
        <v>2.3444927850952764E-2</v>
      </c>
      <c r="Z30" s="344">
        <v>2.1328001635668531E-2</v>
      </c>
      <c r="AA30" s="344">
        <v>8.0886399068820433E-3</v>
      </c>
      <c r="AB30" s="344">
        <v>1.109228117647366</v>
      </c>
      <c r="AC30" s="344">
        <v>5.7820817212168439E-2</v>
      </c>
      <c r="AD30" s="344">
        <v>7.979513500030487E-2</v>
      </c>
      <c r="AE30" s="344">
        <v>2.5839175771152627E-2</v>
      </c>
      <c r="AF30" s="344">
        <v>8.0050716955825437E-3</v>
      </c>
      <c r="AG30" s="344">
        <v>2.654113823146652E-3</v>
      </c>
      <c r="AH30" s="344">
        <v>9.9800220786175498E-3</v>
      </c>
      <c r="AI30" s="344">
        <v>1.2936007239440486E-2</v>
      </c>
      <c r="AJ30" s="344">
        <v>1.6677015761360894E-2</v>
      </c>
      <c r="AK30" s="344">
        <v>2.6579093783156402E-2</v>
      </c>
      <c r="AL30" s="344">
        <v>1.6478582670388663E-2</v>
      </c>
      <c r="AM30" s="344">
        <v>8.0208571672192881E-3</v>
      </c>
      <c r="AN30" s="345">
        <v>7.6485820340325694E-3</v>
      </c>
      <c r="AO30" s="345">
        <v>6.8147327924408641E-2</v>
      </c>
      <c r="AP30" s="345">
        <v>4.4384390119466773E-2</v>
      </c>
      <c r="AQ30" s="345">
        <v>4.0030367490595915E-2</v>
      </c>
      <c r="AR30" s="345">
        <v>8.3316822884911563E-3</v>
      </c>
      <c r="AS30" s="345">
        <v>1.2250976082408778E-2</v>
      </c>
      <c r="AT30" s="345">
        <v>2.1996601044658872</v>
      </c>
      <c r="AU30" s="325">
        <v>1.6661171134537573</v>
      </c>
    </row>
    <row r="31" spans="2:47" ht="15.75" customHeight="1" x14ac:dyDescent="0.15">
      <c r="B31" s="471" t="s">
        <v>270</v>
      </c>
      <c r="C31" s="472" t="s">
        <v>271</v>
      </c>
      <c r="D31" s="473">
        <v>1.2569322610970633E-3</v>
      </c>
      <c r="E31" s="473">
        <v>7.2511708187321996E-4</v>
      </c>
      <c r="F31" s="473">
        <v>2.8231450160141531E-3</v>
      </c>
      <c r="G31" s="473">
        <v>3.0249799545645417E-3</v>
      </c>
      <c r="H31" s="473">
        <v>2.1931101366946351E-3</v>
      </c>
      <c r="I31" s="473">
        <v>1.593111033304617E-3</v>
      </c>
      <c r="J31" s="473">
        <v>4.9313345139973506E-3</v>
      </c>
      <c r="K31" s="473">
        <v>9.244311979703765E-4</v>
      </c>
      <c r="L31" s="473">
        <v>2.0408194622900861E-3</v>
      </c>
      <c r="M31" s="473">
        <v>2.6355937906851431E-3</v>
      </c>
      <c r="N31" s="473">
        <v>1.5726017263426291E-3</v>
      </c>
      <c r="O31" s="473">
        <v>1.4263859525836054E-3</v>
      </c>
      <c r="P31" s="473">
        <v>1.785128449643259E-3</v>
      </c>
      <c r="Q31" s="473">
        <v>1.2655189272387736E-3</v>
      </c>
      <c r="R31" s="473">
        <v>7.8636419980672109E-4</v>
      </c>
      <c r="S31" s="473">
        <v>1.0202725481374907E-3</v>
      </c>
      <c r="T31" s="473">
        <v>3.8771042862011541E-3</v>
      </c>
      <c r="U31" s="473">
        <v>2.2250471163938884E-3</v>
      </c>
      <c r="V31" s="473">
        <v>1.0906947916184569E-3</v>
      </c>
      <c r="W31" s="473">
        <v>6.840145900168593E-4</v>
      </c>
      <c r="X31" s="473">
        <v>6.4846905214988146E-4</v>
      </c>
      <c r="Y31" s="473">
        <v>1.4030162237938417E-3</v>
      </c>
      <c r="Z31" s="473">
        <v>1.960455115728058E-3</v>
      </c>
      <c r="AA31" s="473">
        <v>1.4440446019947457E-3</v>
      </c>
      <c r="AB31" s="473">
        <v>9.649958260953492E-4</v>
      </c>
      <c r="AC31" s="473">
        <v>1.0873167157168719</v>
      </c>
      <c r="AD31" s="473">
        <v>1.1478929796211932E-2</v>
      </c>
      <c r="AE31" s="473">
        <v>2.9945975982950219E-3</v>
      </c>
      <c r="AF31" s="473">
        <v>1.924253499202572E-3</v>
      </c>
      <c r="AG31" s="473">
        <v>3.4041536508598011E-4</v>
      </c>
      <c r="AH31" s="473">
        <v>4.8723022400266056E-3</v>
      </c>
      <c r="AI31" s="473">
        <v>4.2968794792250364E-3</v>
      </c>
      <c r="AJ31" s="473">
        <v>5.147054297289344E-3</v>
      </c>
      <c r="AK31" s="473">
        <v>9.6339325352231067E-3</v>
      </c>
      <c r="AL31" s="473">
        <v>5.9720773862140001E-3</v>
      </c>
      <c r="AM31" s="473">
        <v>3.0652867913042487E-3</v>
      </c>
      <c r="AN31" s="474">
        <v>1.2593547992175156E-3</v>
      </c>
      <c r="AO31" s="474">
        <v>1.4165603203518942E-2</v>
      </c>
      <c r="AP31" s="474">
        <v>9.9773190361432222E-3</v>
      </c>
      <c r="AQ31" s="474">
        <v>1.0979660672735318E-2</v>
      </c>
      <c r="AR31" s="474">
        <v>1.0371919358320486E-3</v>
      </c>
      <c r="AS31" s="474">
        <v>3.6197855630869325E-3</v>
      </c>
      <c r="AT31" s="474">
        <v>1.2223840477717192</v>
      </c>
      <c r="AU31" s="452">
        <v>0.92588622081676752</v>
      </c>
    </row>
    <row r="32" spans="2:47" ht="15.75" customHeight="1" x14ac:dyDescent="0.15">
      <c r="B32" s="342" t="s">
        <v>272</v>
      </c>
      <c r="C32" s="343" t="s">
        <v>273</v>
      </c>
      <c r="D32" s="344">
        <v>9.0083198621577533E-4</v>
      </c>
      <c r="E32" s="344">
        <v>5.7802130822990619E-4</v>
      </c>
      <c r="F32" s="344">
        <v>2.746172374414478E-3</v>
      </c>
      <c r="G32" s="344">
        <v>1.7472955413311547E-3</v>
      </c>
      <c r="H32" s="344">
        <v>8.803118109072084E-4</v>
      </c>
      <c r="I32" s="344">
        <v>1.1021829471175402E-3</v>
      </c>
      <c r="J32" s="344">
        <v>2.2199258489396996E-3</v>
      </c>
      <c r="K32" s="344">
        <v>5.342458355469369E-4</v>
      </c>
      <c r="L32" s="344">
        <v>6.1763578374437794E-4</v>
      </c>
      <c r="M32" s="344">
        <v>3.911991487074047E-3</v>
      </c>
      <c r="N32" s="344">
        <v>1.1690610671696092E-3</v>
      </c>
      <c r="O32" s="344">
        <v>9.8338468758287834E-4</v>
      </c>
      <c r="P32" s="344">
        <v>5.5533441122917451E-4</v>
      </c>
      <c r="Q32" s="344">
        <v>6.336706561814098E-4</v>
      </c>
      <c r="R32" s="344">
        <v>6.7652697443106415E-4</v>
      </c>
      <c r="S32" s="344">
        <v>5.0695507603462804E-4</v>
      </c>
      <c r="T32" s="344">
        <v>5.0040262924319736E-3</v>
      </c>
      <c r="U32" s="344">
        <v>1.4762564645289212E-3</v>
      </c>
      <c r="V32" s="344">
        <v>5.7896910232471557E-4</v>
      </c>
      <c r="W32" s="344">
        <v>5.0519773621499531E-4</v>
      </c>
      <c r="X32" s="344">
        <v>4.0308950432398522E-4</v>
      </c>
      <c r="Y32" s="344">
        <v>1.8093534161062175E-3</v>
      </c>
      <c r="Z32" s="344">
        <v>1.0098461065694083E-3</v>
      </c>
      <c r="AA32" s="344">
        <v>3.0170355575702382E-3</v>
      </c>
      <c r="AB32" s="344">
        <v>9.0157739963007688E-3</v>
      </c>
      <c r="AC32" s="344">
        <v>2.982888128594023E-3</v>
      </c>
      <c r="AD32" s="344">
        <v>1.001356097983976</v>
      </c>
      <c r="AE32" s="344">
        <v>2.0082574759868626E-3</v>
      </c>
      <c r="AF32" s="344">
        <v>3.6222732568769933E-3</v>
      </c>
      <c r="AG32" s="344">
        <v>3.1465979594690822E-4</v>
      </c>
      <c r="AH32" s="344">
        <v>3.3885614729762242E-3</v>
      </c>
      <c r="AI32" s="344">
        <v>7.3139815235708245E-3</v>
      </c>
      <c r="AJ32" s="344">
        <v>2.7709317078154976E-2</v>
      </c>
      <c r="AK32" s="344">
        <v>5.9971573278032779E-3</v>
      </c>
      <c r="AL32" s="344">
        <v>3.9478686916087271E-3</v>
      </c>
      <c r="AM32" s="344">
        <v>8.5520200537078954E-4</v>
      </c>
      <c r="AN32" s="345">
        <v>8.3545578235949189E-4</v>
      </c>
      <c r="AO32" s="345">
        <v>4.4661124078283911E-2</v>
      </c>
      <c r="AP32" s="345">
        <v>1.4839320415462499E-2</v>
      </c>
      <c r="AQ32" s="345">
        <v>1.3442821991545999E-2</v>
      </c>
      <c r="AR32" s="345">
        <v>7.1806146330826424E-4</v>
      </c>
      <c r="AS32" s="345">
        <v>2.0725434097015282E-2</v>
      </c>
      <c r="AT32" s="345">
        <v>1.1973015785413619</v>
      </c>
      <c r="AU32" s="325">
        <v>0.90688768047522561</v>
      </c>
    </row>
    <row r="33" spans="2:47" ht="15.75" customHeight="1" x14ac:dyDescent="0.15">
      <c r="B33" s="471" t="s">
        <v>274</v>
      </c>
      <c r="C33" s="472" t="s">
        <v>420</v>
      </c>
      <c r="D33" s="473">
        <v>8.1202325986302309E-2</v>
      </c>
      <c r="E33" s="473">
        <v>6.3297063818438914E-2</v>
      </c>
      <c r="F33" s="473">
        <v>3.4119300506973531E-2</v>
      </c>
      <c r="G33" s="473">
        <v>9.2380423784617499E-2</v>
      </c>
      <c r="H33" s="473">
        <v>8.5121316890858181E-2</v>
      </c>
      <c r="I33" s="473">
        <v>9.7439147966587675E-2</v>
      </c>
      <c r="J33" s="473">
        <v>4.2072644522774039E-2</v>
      </c>
      <c r="K33" s="473">
        <v>4.966951612644574E-2</v>
      </c>
      <c r="L33" s="473">
        <v>6.0495603642114364E-2</v>
      </c>
      <c r="M33" s="473">
        <v>4.2027778336002602E-2</v>
      </c>
      <c r="N33" s="473">
        <v>4.9935689020897477E-2</v>
      </c>
      <c r="O33" s="473">
        <v>5.569027565862688E-2</v>
      </c>
      <c r="P33" s="473">
        <v>5.5589879298174168E-2</v>
      </c>
      <c r="Q33" s="473">
        <v>4.7165807012072812E-2</v>
      </c>
      <c r="R33" s="473">
        <v>4.5332451709112577E-2</v>
      </c>
      <c r="S33" s="473">
        <v>4.1869664561717534E-2</v>
      </c>
      <c r="T33" s="473">
        <v>5.2728186511231422E-2</v>
      </c>
      <c r="U33" s="473">
        <v>4.9476040803403468E-2</v>
      </c>
      <c r="V33" s="473">
        <v>5.3820897800344103E-2</v>
      </c>
      <c r="W33" s="473">
        <v>5.1559273895121736E-2</v>
      </c>
      <c r="X33" s="473">
        <v>4.4494184196105645E-2</v>
      </c>
      <c r="Y33" s="473">
        <v>6.7630911413508771E-2</v>
      </c>
      <c r="Z33" s="473">
        <v>7.3189879038925543E-2</v>
      </c>
      <c r="AA33" s="473">
        <v>5.9239927190610261E-2</v>
      </c>
      <c r="AB33" s="473">
        <v>2.1500527748579475E-2</v>
      </c>
      <c r="AC33" s="473">
        <v>3.1142011366670712E-2</v>
      </c>
      <c r="AD33" s="473">
        <v>2.2766156302836515E-2</v>
      </c>
      <c r="AE33" s="473">
        <v>1.0164391449417181</v>
      </c>
      <c r="AF33" s="473">
        <v>1.1333298391248078E-2</v>
      </c>
      <c r="AG33" s="473">
        <v>2.8480463651335557E-3</v>
      </c>
      <c r="AH33" s="473">
        <v>4.2555476401740316E-2</v>
      </c>
      <c r="AI33" s="473">
        <v>1.7628631494441067E-2</v>
      </c>
      <c r="AJ33" s="473">
        <v>1.5421450936623039E-2</v>
      </c>
      <c r="AK33" s="473">
        <v>1.7961834300048021E-2</v>
      </c>
      <c r="AL33" s="473">
        <v>5.4111399464122481E-2</v>
      </c>
      <c r="AM33" s="473">
        <v>4.6157257792707788E-2</v>
      </c>
      <c r="AN33" s="474">
        <v>2.7437371814601985E-2</v>
      </c>
      <c r="AO33" s="474">
        <v>6.374758050996826E-2</v>
      </c>
      <c r="AP33" s="474">
        <v>0.10430415332027923</v>
      </c>
      <c r="AQ33" s="474">
        <v>4.0100202539831958E-2</v>
      </c>
      <c r="AR33" s="474">
        <v>0.23042622882623814</v>
      </c>
      <c r="AS33" s="474">
        <v>1.9674831391265413E-2</v>
      </c>
      <c r="AT33" s="474">
        <v>3.181103793599021</v>
      </c>
      <c r="AU33" s="452">
        <v>2.4095047500418003</v>
      </c>
    </row>
    <row r="34" spans="2:47" ht="15.75" customHeight="1" x14ac:dyDescent="0.15">
      <c r="B34" s="342" t="s">
        <v>275</v>
      </c>
      <c r="C34" s="343" t="s">
        <v>421</v>
      </c>
      <c r="D34" s="344">
        <v>8.6454595540572977E-3</v>
      </c>
      <c r="E34" s="344">
        <v>1.1216196790983129E-2</v>
      </c>
      <c r="F34" s="344">
        <v>4.9758859122923549E-2</v>
      </c>
      <c r="G34" s="344">
        <v>9.2297306107243984E-3</v>
      </c>
      <c r="H34" s="344">
        <v>1.8798764196906469E-2</v>
      </c>
      <c r="I34" s="344">
        <v>1.324814158397331E-2</v>
      </c>
      <c r="J34" s="344">
        <v>1.165565975841475E-2</v>
      </c>
      <c r="K34" s="344">
        <v>5.0226078675129149E-3</v>
      </c>
      <c r="L34" s="344">
        <v>6.1310476221110664E-3</v>
      </c>
      <c r="M34" s="344">
        <v>1.3785059245632376E-2</v>
      </c>
      <c r="N34" s="344">
        <v>1.9659680875494752E-2</v>
      </c>
      <c r="O34" s="344">
        <v>9.2392656123260457E-3</v>
      </c>
      <c r="P34" s="344">
        <v>9.4959550268757503E-3</v>
      </c>
      <c r="Q34" s="344">
        <v>1.1151928798307053E-2</v>
      </c>
      <c r="R34" s="344">
        <v>1.3683445349983326E-2</v>
      </c>
      <c r="S34" s="344">
        <v>7.8797020537667954E-3</v>
      </c>
      <c r="T34" s="344">
        <v>1.6679895763979099E-2</v>
      </c>
      <c r="U34" s="344">
        <v>8.4910335225033863E-3</v>
      </c>
      <c r="V34" s="344">
        <v>7.8612750152247234E-3</v>
      </c>
      <c r="W34" s="344">
        <v>6.5279897211894212E-3</v>
      </c>
      <c r="X34" s="344">
        <v>7.3008117716786636E-3</v>
      </c>
      <c r="Y34" s="344">
        <v>1.5995613718828607E-2</v>
      </c>
      <c r="Z34" s="344">
        <v>2.0667868804753228E-2</v>
      </c>
      <c r="AA34" s="344">
        <v>1.5690095860047978E-2</v>
      </c>
      <c r="AB34" s="344">
        <v>2.0312245111836023E-2</v>
      </c>
      <c r="AC34" s="344">
        <v>3.0678649168104269E-2</v>
      </c>
      <c r="AD34" s="344">
        <v>4.2749711741322846E-2</v>
      </c>
      <c r="AE34" s="344">
        <v>1.9504178982962431E-2</v>
      </c>
      <c r="AF34" s="344">
        <v>1.0380928462633023</v>
      </c>
      <c r="AG34" s="344">
        <v>6.4896442641243432E-2</v>
      </c>
      <c r="AH34" s="344">
        <v>2.576498444190085E-2</v>
      </c>
      <c r="AI34" s="344">
        <v>1.1022869367898019E-2</v>
      </c>
      <c r="AJ34" s="344">
        <v>2.114610421655869E-2</v>
      </c>
      <c r="AK34" s="344">
        <v>1.0622901133916481E-2</v>
      </c>
      <c r="AL34" s="344">
        <v>1.0412972031466671E-2</v>
      </c>
      <c r="AM34" s="344">
        <v>2.4669014388404426E-2</v>
      </c>
      <c r="AN34" s="345">
        <v>1.5121885270624247E-2</v>
      </c>
      <c r="AO34" s="345">
        <v>2.5139626383006892E-2</v>
      </c>
      <c r="AP34" s="345">
        <v>1.1726441926170336E-2</v>
      </c>
      <c r="AQ34" s="345">
        <v>8.9509647951383237E-3</v>
      </c>
      <c r="AR34" s="345">
        <v>6.6345077020379941E-3</v>
      </c>
      <c r="AS34" s="345">
        <v>1.3449743215655324E-2</v>
      </c>
      <c r="AT34" s="345">
        <v>1.7187121770297475</v>
      </c>
      <c r="AU34" s="325">
        <v>1.3018264801170034</v>
      </c>
    </row>
    <row r="35" spans="2:47" ht="15.75" customHeight="1" x14ac:dyDescent="0.15">
      <c r="B35" s="471" t="s">
        <v>276</v>
      </c>
      <c r="C35" s="472" t="s">
        <v>277</v>
      </c>
      <c r="D35" s="473">
        <v>5.7136274919060955E-3</v>
      </c>
      <c r="E35" s="473">
        <v>4.1886717045085684E-3</v>
      </c>
      <c r="F35" s="473">
        <v>1.2860515498902181E-2</v>
      </c>
      <c r="G35" s="473">
        <v>6.6574448865282252E-3</v>
      </c>
      <c r="H35" s="473">
        <v>7.768996523107208E-3</v>
      </c>
      <c r="I35" s="473">
        <v>6.7581728347895099E-3</v>
      </c>
      <c r="J35" s="473">
        <v>8.3296362962424261E-3</v>
      </c>
      <c r="K35" s="473">
        <v>4.1426832862484176E-3</v>
      </c>
      <c r="L35" s="473">
        <v>5.9884551799645755E-3</v>
      </c>
      <c r="M35" s="473">
        <v>7.8950187092136359E-3</v>
      </c>
      <c r="N35" s="473">
        <v>6.0283806800033113E-3</v>
      </c>
      <c r="O35" s="473">
        <v>5.1622755772296903E-3</v>
      </c>
      <c r="P35" s="473">
        <v>4.796711146470959E-3</v>
      </c>
      <c r="Q35" s="473">
        <v>6.6471433919926262E-3</v>
      </c>
      <c r="R35" s="473">
        <v>6.0656941926800411E-3</v>
      </c>
      <c r="S35" s="473">
        <v>4.8398566983364373E-3</v>
      </c>
      <c r="T35" s="473">
        <v>5.4257473918460468E-3</v>
      </c>
      <c r="U35" s="473">
        <v>4.4234509807827282E-3</v>
      </c>
      <c r="V35" s="473">
        <v>4.8287797436048522E-3</v>
      </c>
      <c r="W35" s="473">
        <v>6.8165886652354233E-3</v>
      </c>
      <c r="X35" s="473">
        <v>3.8190038374499562E-3</v>
      </c>
      <c r="Y35" s="473">
        <v>5.2830415196284527E-3</v>
      </c>
      <c r="Z35" s="473">
        <v>7.2799247144568037E-3</v>
      </c>
      <c r="AA35" s="473">
        <v>7.6271135734900415E-3</v>
      </c>
      <c r="AB35" s="473">
        <v>7.1253946946365637E-3</v>
      </c>
      <c r="AC35" s="473">
        <v>5.5662916191570114E-3</v>
      </c>
      <c r="AD35" s="473">
        <v>6.1292686192840184E-3</v>
      </c>
      <c r="AE35" s="473">
        <v>2.9367358479635008E-2</v>
      </c>
      <c r="AF35" s="473">
        <v>1.74329929223495E-2</v>
      </c>
      <c r="AG35" s="473">
        <v>1.0230203925280079</v>
      </c>
      <c r="AH35" s="473">
        <v>2.1922362969413769E-2</v>
      </c>
      <c r="AI35" s="473">
        <v>1.6950255806993782E-2</v>
      </c>
      <c r="AJ35" s="473">
        <v>3.8462559020167948E-3</v>
      </c>
      <c r="AK35" s="473">
        <v>5.8317552123378028E-3</v>
      </c>
      <c r="AL35" s="473">
        <v>1.7700245509543727E-2</v>
      </c>
      <c r="AM35" s="473">
        <v>2.2406237147188743E-2</v>
      </c>
      <c r="AN35" s="474">
        <v>9.7405164850589403E-3</v>
      </c>
      <c r="AO35" s="474">
        <v>1.5778575141629107E-2</v>
      </c>
      <c r="AP35" s="474">
        <v>1.3763710704424828E-2</v>
      </c>
      <c r="AQ35" s="474">
        <v>3.2569056627212691E-2</v>
      </c>
      <c r="AR35" s="474">
        <v>7.8740833531610131E-3</v>
      </c>
      <c r="AS35" s="474">
        <v>3.4136392074049657E-2</v>
      </c>
      <c r="AT35" s="474">
        <v>1.4405080803207189</v>
      </c>
      <c r="AU35" s="452">
        <v>1.0911027389268131</v>
      </c>
    </row>
    <row r="36" spans="2:47" ht="15.75" customHeight="1" x14ac:dyDescent="0.15">
      <c r="B36" s="342" t="s">
        <v>278</v>
      </c>
      <c r="C36" s="343" t="s">
        <v>422</v>
      </c>
      <c r="D36" s="344">
        <v>6.8727959417077156E-2</v>
      </c>
      <c r="E36" s="344">
        <v>4.9195703659442258E-2</v>
      </c>
      <c r="F36" s="344">
        <v>0.28547030758712705</v>
      </c>
      <c r="G36" s="344">
        <v>5.1616683216609234E-2</v>
      </c>
      <c r="H36" s="344">
        <v>3.4195050331839789E-2</v>
      </c>
      <c r="I36" s="344">
        <v>5.2512829593215599E-2</v>
      </c>
      <c r="J36" s="344">
        <v>3.0129736171289084E-2</v>
      </c>
      <c r="K36" s="344">
        <v>5.0942534887431966E-2</v>
      </c>
      <c r="L36" s="344">
        <v>2.3618191545160882E-2</v>
      </c>
      <c r="M36" s="344">
        <v>8.8123747802937261E-2</v>
      </c>
      <c r="N36" s="344">
        <v>4.3208576523600543E-2</v>
      </c>
      <c r="O36" s="344">
        <v>3.9056072355851283E-2</v>
      </c>
      <c r="P36" s="344">
        <v>3.4075028072681826E-2</v>
      </c>
      <c r="Q36" s="344">
        <v>3.2660350845539352E-2</v>
      </c>
      <c r="R36" s="344">
        <v>2.7939602386735866E-2</v>
      </c>
      <c r="S36" s="344">
        <v>2.1636301346646975E-2</v>
      </c>
      <c r="T36" s="344">
        <v>3.7048550134632457E-2</v>
      </c>
      <c r="U36" s="344">
        <v>2.683505932264826E-2</v>
      </c>
      <c r="V36" s="344">
        <v>2.5183416353811671E-2</v>
      </c>
      <c r="W36" s="344">
        <v>1.8455392788998451E-2</v>
      </c>
      <c r="X36" s="344">
        <v>1.601043749957938E-2</v>
      </c>
      <c r="Y36" s="344">
        <v>2.7770444573690024E-2</v>
      </c>
      <c r="Z36" s="344">
        <v>9.7443824268481111E-2</v>
      </c>
      <c r="AA36" s="344">
        <v>5.178386508039174E-2</v>
      </c>
      <c r="AB36" s="344">
        <v>4.3543029388291653E-2</v>
      </c>
      <c r="AC36" s="344">
        <v>3.4176106928129397E-2</v>
      </c>
      <c r="AD36" s="344">
        <v>6.4596242067042231E-2</v>
      </c>
      <c r="AE36" s="344">
        <v>5.9086783872259387E-2</v>
      </c>
      <c r="AF36" s="344">
        <v>3.8309279748678982E-2</v>
      </c>
      <c r="AG36" s="344">
        <v>5.1459985595777346E-3</v>
      </c>
      <c r="AH36" s="344">
        <v>1.1092045782420192</v>
      </c>
      <c r="AI36" s="344">
        <v>3.3202311255319875E-2</v>
      </c>
      <c r="AJ36" s="344">
        <v>3.7724400770206966E-2</v>
      </c>
      <c r="AK36" s="344">
        <v>2.7847099429328927E-2</v>
      </c>
      <c r="AL36" s="344">
        <v>2.074080849260114E-2</v>
      </c>
      <c r="AM36" s="344">
        <v>4.3881132025870344E-2</v>
      </c>
      <c r="AN36" s="345">
        <v>2.1813416758918434E-2</v>
      </c>
      <c r="AO36" s="345">
        <v>0.11149927247584079</v>
      </c>
      <c r="AP36" s="345">
        <v>3.9626146949805194E-2</v>
      </c>
      <c r="AQ36" s="345">
        <v>4.6264911640646243E-2</v>
      </c>
      <c r="AR36" s="345">
        <v>6.117435390465091E-2</v>
      </c>
      <c r="AS36" s="345">
        <v>9.6313923553227473E-2</v>
      </c>
      <c r="AT36" s="345">
        <v>3.1277894618278346</v>
      </c>
      <c r="AU36" s="325">
        <v>2.3691221834916405</v>
      </c>
    </row>
    <row r="37" spans="2:47" ht="15.75" customHeight="1" x14ac:dyDescent="0.15">
      <c r="B37" s="471" t="s">
        <v>280</v>
      </c>
      <c r="C37" s="472" t="s">
        <v>423</v>
      </c>
      <c r="D37" s="473">
        <v>6.8182544292715065E-3</v>
      </c>
      <c r="E37" s="473">
        <v>7.8706864855007958E-3</v>
      </c>
      <c r="F37" s="473">
        <v>1.0374735661431038E-2</v>
      </c>
      <c r="G37" s="473">
        <v>8.7328255905500304E-3</v>
      </c>
      <c r="H37" s="473">
        <v>8.8187256105550973E-3</v>
      </c>
      <c r="I37" s="473">
        <v>8.9891962954926474E-3</v>
      </c>
      <c r="J37" s="473">
        <v>9.7758319123723916E-3</v>
      </c>
      <c r="K37" s="473">
        <v>5.0903532486157735E-3</v>
      </c>
      <c r="L37" s="473">
        <v>7.4533969435930979E-3</v>
      </c>
      <c r="M37" s="473">
        <v>8.0107090501013323E-3</v>
      </c>
      <c r="N37" s="473">
        <v>1.2375543563416675E-2</v>
      </c>
      <c r="O37" s="473">
        <v>7.0882811484861063E-3</v>
      </c>
      <c r="P37" s="473">
        <v>7.1472225214485223E-3</v>
      </c>
      <c r="Q37" s="473">
        <v>8.8070735893847306E-3</v>
      </c>
      <c r="R37" s="473">
        <v>7.0611625239355548E-3</v>
      </c>
      <c r="S37" s="473">
        <v>1.1766276520085935E-2</v>
      </c>
      <c r="T37" s="473">
        <v>1.3257810173860626E-2</v>
      </c>
      <c r="U37" s="473">
        <v>1.072876534971326E-2</v>
      </c>
      <c r="V37" s="473">
        <v>1.285638857582423E-2</v>
      </c>
      <c r="W37" s="473">
        <v>1.0707202218445094E-2</v>
      </c>
      <c r="X37" s="473">
        <v>5.745103314964581E-3</v>
      </c>
      <c r="Y37" s="473">
        <v>8.0020143184718808E-3</v>
      </c>
      <c r="Z37" s="473">
        <v>1.0181442598326585E-2</v>
      </c>
      <c r="AA37" s="473">
        <v>1.2456107148129107E-2</v>
      </c>
      <c r="AB37" s="473">
        <v>1.1379613417150625E-2</v>
      </c>
      <c r="AC37" s="473">
        <v>4.1112209221688234E-2</v>
      </c>
      <c r="AD37" s="473">
        <v>1.2845351322175805E-2</v>
      </c>
      <c r="AE37" s="473">
        <v>2.9690584456974266E-2</v>
      </c>
      <c r="AF37" s="473">
        <v>4.4953338001298054E-2</v>
      </c>
      <c r="AG37" s="473">
        <v>4.6630062414999051E-3</v>
      </c>
      <c r="AH37" s="473">
        <v>1.3940739136066051E-2</v>
      </c>
      <c r="AI37" s="473">
        <v>1.145962254320295</v>
      </c>
      <c r="AJ37" s="473">
        <v>2.4514751433512678E-2</v>
      </c>
      <c r="AK37" s="473">
        <v>1.4306739114822227E-2</v>
      </c>
      <c r="AL37" s="473">
        <v>1.2345425231749661E-2</v>
      </c>
      <c r="AM37" s="473">
        <v>5.5096551864120762E-2</v>
      </c>
      <c r="AN37" s="474">
        <v>3.410680853055819E-2</v>
      </c>
      <c r="AO37" s="474">
        <v>2.3852771365087368E-2</v>
      </c>
      <c r="AP37" s="474">
        <v>1.8806961949393325E-2</v>
      </c>
      <c r="AQ37" s="474">
        <v>1.7192949845453043E-2</v>
      </c>
      <c r="AR37" s="474">
        <v>7.97414065350378E-3</v>
      </c>
      <c r="AS37" s="474">
        <v>6.0182126971712178E-2</v>
      </c>
      <c r="AT37" s="474">
        <v>1.7930414318690377</v>
      </c>
      <c r="AU37" s="452">
        <v>1.3581266527057487</v>
      </c>
    </row>
    <row r="38" spans="2:47" ht="15.75" customHeight="1" x14ac:dyDescent="0.15">
      <c r="B38" s="342" t="s">
        <v>281</v>
      </c>
      <c r="C38" s="343" t="s">
        <v>424</v>
      </c>
      <c r="D38" s="344">
        <v>1.0333549676907513E-3</v>
      </c>
      <c r="E38" s="344">
        <v>1.967835540636031E-3</v>
      </c>
      <c r="F38" s="344">
        <v>2.352633611359828E-3</v>
      </c>
      <c r="G38" s="344">
        <v>2.3229792798913538E-3</v>
      </c>
      <c r="H38" s="344">
        <v>8.3537313856938431E-4</v>
      </c>
      <c r="I38" s="344">
        <v>8.9629641013849607E-4</v>
      </c>
      <c r="J38" s="344">
        <v>5.0707912463143399E-4</v>
      </c>
      <c r="K38" s="344">
        <v>1.0564574047702972E-3</v>
      </c>
      <c r="L38" s="344">
        <v>5.1863065663845613E-4</v>
      </c>
      <c r="M38" s="344">
        <v>2.0487706920587034E-3</v>
      </c>
      <c r="N38" s="344">
        <v>5.5364896005276353E-4</v>
      </c>
      <c r="O38" s="344">
        <v>1.9364114979357788E-3</v>
      </c>
      <c r="P38" s="344">
        <v>5.6340807095541163E-4</v>
      </c>
      <c r="Q38" s="344">
        <v>8.8149834940876763E-4</v>
      </c>
      <c r="R38" s="344">
        <v>1.9725744480722078E-3</v>
      </c>
      <c r="S38" s="344">
        <v>1.3853990621750178E-3</v>
      </c>
      <c r="T38" s="344">
        <v>6.1844940297213838E-4</v>
      </c>
      <c r="U38" s="344">
        <v>3.1844902354603372E-4</v>
      </c>
      <c r="V38" s="344">
        <v>7.2303295490996E-4</v>
      </c>
      <c r="W38" s="344">
        <v>5.6924572702717546E-4</v>
      </c>
      <c r="X38" s="344">
        <v>8.4419724014752077E-4</v>
      </c>
      <c r="Y38" s="344">
        <v>3.9714284586229737E-3</v>
      </c>
      <c r="Z38" s="344">
        <v>7.0941742250861506E-4</v>
      </c>
      <c r="AA38" s="344">
        <v>2.8428696347897785E-3</v>
      </c>
      <c r="AB38" s="344">
        <v>9.0025894348786653E-4</v>
      </c>
      <c r="AC38" s="344">
        <v>2.4981142644540611E-3</v>
      </c>
      <c r="AD38" s="344">
        <v>3.5476524341018626E-3</v>
      </c>
      <c r="AE38" s="344">
        <v>1.6386358724039946E-3</v>
      </c>
      <c r="AF38" s="344">
        <v>1.2953697513845971E-3</v>
      </c>
      <c r="AG38" s="344">
        <v>2.5567959717086314E-4</v>
      </c>
      <c r="AH38" s="344">
        <v>2.1100662744194709E-3</v>
      </c>
      <c r="AI38" s="344">
        <v>1.0399911104997865E-3</v>
      </c>
      <c r="AJ38" s="344">
        <v>1.0005000640581416</v>
      </c>
      <c r="AK38" s="344">
        <v>2.2575375963495778E-3</v>
      </c>
      <c r="AL38" s="344">
        <v>1.0190514579051918E-3</v>
      </c>
      <c r="AM38" s="344">
        <v>1.4216923880750246E-3</v>
      </c>
      <c r="AN38" s="345">
        <v>8.6356700643574872E-4</v>
      </c>
      <c r="AO38" s="345">
        <v>1.0213729461014554E-3</v>
      </c>
      <c r="AP38" s="345">
        <v>7.9758628871719639E-4</v>
      </c>
      <c r="AQ38" s="345">
        <v>2.1361494615704684E-3</v>
      </c>
      <c r="AR38" s="345">
        <v>6.1000356470241419E-4</v>
      </c>
      <c r="AS38" s="345">
        <v>0.247037519649806</v>
      </c>
      <c r="AT38" s="345">
        <v>1.302379753745236</v>
      </c>
      <c r="AU38" s="325">
        <v>0.98647840706167578</v>
      </c>
    </row>
    <row r="39" spans="2:47" ht="15.75" customHeight="1" x14ac:dyDescent="0.15">
      <c r="B39" s="471" t="s">
        <v>282</v>
      </c>
      <c r="C39" s="472" t="s">
        <v>425</v>
      </c>
      <c r="D39" s="473">
        <v>1.3780622655898487E-4</v>
      </c>
      <c r="E39" s="473">
        <v>1.0222770484856894E-4</v>
      </c>
      <c r="F39" s="473">
        <v>2.8913024447834752E-4</v>
      </c>
      <c r="G39" s="473">
        <v>4.821169554143744E-4</v>
      </c>
      <c r="H39" s="473">
        <v>1.6109188714025135E-4</v>
      </c>
      <c r="I39" s="473">
        <v>2.1691520056084607E-4</v>
      </c>
      <c r="J39" s="473">
        <v>2.0325302945145888E-4</v>
      </c>
      <c r="K39" s="473">
        <v>7.6306077122750038E-5</v>
      </c>
      <c r="L39" s="473">
        <v>2.2073161278069543E-4</v>
      </c>
      <c r="M39" s="473">
        <v>1.8656544814085808E-4</v>
      </c>
      <c r="N39" s="473">
        <v>1.4673255842798415E-3</v>
      </c>
      <c r="O39" s="473">
        <v>2.8778774796763576E-4</v>
      </c>
      <c r="P39" s="473">
        <v>8.2321227507567351E-5</v>
      </c>
      <c r="Q39" s="473">
        <v>5.1806084097167119E-4</v>
      </c>
      <c r="R39" s="473">
        <v>4.6546937139521876E-4</v>
      </c>
      <c r="S39" s="473">
        <v>4.636463514609715E-4</v>
      </c>
      <c r="T39" s="473">
        <v>7.1135619625896666E-4</v>
      </c>
      <c r="U39" s="473">
        <v>1.1792744066754035E-3</v>
      </c>
      <c r="V39" s="473">
        <v>9.5240157977532765E-4</v>
      </c>
      <c r="W39" s="473">
        <v>6.1457094276958077E-4</v>
      </c>
      <c r="X39" s="473">
        <v>2.2312813675392311E-4</v>
      </c>
      <c r="Y39" s="473">
        <v>5.3489732717425459E-4</v>
      </c>
      <c r="Z39" s="473">
        <v>1.7014385404284571E-4</v>
      </c>
      <c r="AA39" s="473">
        <v>2.8124505078738619E-4</v>
      </c>
      <c r="AB39" s="473">
        <v>5.131462656632308E-4</v>
      </c>
      <c r="AC39" s="473">
        <v>3.7057511764896164E-4</v>
      </c>
      <c r="AD39" s="473">
        <v>2.7609264196612872E-4</v>
      </c>
      <c r="AE39" s="473">
        <v>3.8661731170573985E-4</v>
      </c>
      <c r="AF39" s="473">
        <v>4.5446931006761827E-4</v>
      </c>
      <c r="AG39" s="473">
        <v>4.5150525500107248E-5</v>
      </c>
      <c r="AH39" s="473">
        <v>6.0483255601719813E-4</v>
      </c>
      <c r="AI39" s="473">
        <v>4.6166278250263735E-3</v>
      </c>
      <c r="AJ39" s="473">
        <v>2.6423688542179621E-4</v>
      </c>
      <c r="AK39" s="473">
        <v>1.0001097409543644</v>
      </c>
      <c r="AL39" s="473">
        <v>1.8938673824697613E-4</v>
      </c>
      <c r="AM39" s="473">
        <v>2.9123067626711833E-4</v>
      </c>
      <c r="AN39" s="474">
        <v>6.1498794757128402E-4</v>
      </c>
      <c r="AO39" s="474">
        <v>4.4523645646752172E-4</v>
      </c>
      <c r="AP39" s="474">
        <v>5.2469056046941336E-4</v>
      </c>
      <c r="AQ39" s="474">
        <v>7.7926211201998299E-4</v>
      </c>
      <c r="AR39" s="474">
        <v>1.4586501544814668E-4</v>
      </c>
      <c r="AS39" s="474">
        <v>4.9590274786140908E-4</v>
      </c>
      <c r="AT39" s="474">
        <v>1.0211558246520511</v>
      </c>
      <c r="AU39" s="452">
        <v>0.77346731501905619</v>
      </c>
    </row>
    <row r="40" spans="2:47" ht="15.75" customHeight="1" x14ac:dyDescent="0.15">
      <c r="B40" s="342" t="s">
        <v>284</v>
      </c>
      <c r="C40" s="343" t="s">
        <v>426</v>
      </c>
      <c r="D40" s="344">
        <v>4.1978079374302581E-4</v>
      </c>
      <c r="E40" s="344">
        <v>7.1223029447293337E-5</v>
      </c>
      <c r="F40" s="344">
        <v>2.6896851629590622E-4</v>
      </c>
      <c r="G40" s="344">
        <v>1.1446073155425634E-4</v>
      </c>
      <c r="H40" s="344">
        <v>5.2427228077302329E-5</v>
      </c>
      <c r="I40" s="344">
        <v>7.9293846871607442E-5</v>
      </c>
      <c r="J40" s="344">
        <v>4.4861597172611914E-5</v>
      </c>
      <c r="K40" s="344">
        <v>5.8811479036513924E-5</v>
      </c>
      <c r="L40" s="344">
        <v>3.5288041116108556E-5</v>
      </c>
      <c r="M40" s="344">
        <v>1.0314086198992916E-4</v>
      </c>
      <c r="N40" s="344">
        <v>5.7551021460186152E-5</v>
      </c>
      <c r="O40" s="344">
        <v>6.126685836179758E-5</v>
      </c>
      <c r="P40" s="344">
        <v>4.3655099842522929E-5</v>
      </c>
      <c r="Q40" s="344">
        <v>4.7333826151055399E-5</v>
      </c>
      <c r="R40" s="344">
        <v>5.314529532074371E-5</v>
      </c>
      <c r="S40" s="344">
        <v>4.5692251609890809E-5</v>
      </c>
      <c r="T40" s="344">
        <v>5.3988380671244457E-5</v>
      </c>
      <c r="U40" s="344">
        <v>3.9396670342202557E-5</v>
      </c>
      <c r="V40" s="344">
        <v>4.3521335182586431E-5</v>
      </c>
      <c r="W40" s="344">
        <v>3.3858398611368482E-5</v>
      </c>
      <c r="X40" s="344">
        <v>3.0452992849226162E-5</v>
      </c>
      <c r="Y40" s="344">
        <v>7.5060391862172895E-5</v>
      </c>
      <c r="Z40" s="344">
        <v>1.0115236622016227E-4</v>
      </c>
      <c r="AA40" s="344">
        <v>8.8505748649511207E-5</v>
      </c>
      <c r="AB40" s="344">
        <v>6.4656630462882366E-5</v>
      </c>
      <c r="AC40" s="344">
        <v>3.7799452226130087E-4</v>
      </c>
      <c r="AD40" s="344">
        <v>1.1116493262151777E-4</v>
      </c>
      <c r="AE40" s="344">
        <v>1.2433628955683246E-4</v>
      </c>
      <c r="AF40" s="344">
        <v>2.5957283631718864E-4</v>
      </c>
      <c r="AG40" s="344">
        <v>2.7137137681289771E-5</v>
      </c>
      <c r="AH40" s="344">
        <v>9.1374149729478655E-4</v>
      </c>
      <c r="AI40" s="344">
        <v>1.1073824260569786E-3</v>
      </c>
      <c r="AJ40" s="344">
        <v>9.0095051577922608E-5</v>
      </c>
      <c r="AK40" s="344">
        <v>8.97458461647369E-5</v>
      </c>
      <c r="AL40" s="344">
        <v>1.01540885251895</v>
      </c>
      <c r="AM40" s="344">
        <v>1.2719421127165261E-4</v>
      </c>
      <c r="AN40" s="345">
        <v>9.6724555273949492E-5</v>
      </c>
      <c r="AO40" s="345">
        <v>1.367202986762307E-4</v>
      </c>
      <c r="AP40" s="345">
        <v>1.7445195333866886E-4</v>
      </c>
      <c r="AQ40" s="345">
        <v>1.25688895255974E-4</v>
      </c>
      <c r="AR40" s="345">
        <v>7.0486614787640666E-5</v>
      </c>
      <c r="AS40" s="345">
        <v>2.6215266081633277E-3</v>
      </c>
      <c r="AT40" s="345">
        <v>1.0239503095881517</v>
      </c>
      <c r="AU40" s="325">
        <v>0.77558397802797885</v>
      </c>
    </row>
    <row r="41" spans="2:47" ht="15.75" customHeight="1" x14ac:dyDescent="0.15">
      <c r="B41" s="471" t="s">
        <v>286</v>
      </c>
      <c r="C41" s="472" t="s">
        <v>427</v>
      </c>
      <c r="D41" s="473">
        <v>4.291719975313165E-4</v>
      </c>
      <c r="E41" s="473">
        <v>8.7483058457997979E-3</v>
      </c>
      <c r="F41" s="473">
        <v>2.8741989114814998E-3</v>
      </c>
      <c r="G41" s="473">
        <v>1.9208763118394609E-3</v>
      </c>
      <c r="H41" s="473">
        <v>1.3863317057050059E-3</v>
      </c>
      <c r="I41" s="473">
        <v>1.5788830005443496E-3</v>
      </c>
      <c r="J41" s="473">
        <v>2.0546728831687638E-3</v>
      </c>
      <c r="K41" s="473">
        <v>1.1597698157406308E-3</v>
      </c>
      <c r="L41" s="473">
        <v>7.5009862185992004E-4</v>
      </c>
      <c r="M41" s="473">
        <v>1.8085910612526328E-3</v>
      </c>
      <c r="N41" s="473">
        <v>1.0273141760685082E-3</v>
      </c>
      <c r="O41" s="473">
        <v>1.1435992859981326E-3</v>
      </c>
      <c r="P41" s="473">
        <v>6.8106359952631226E-4</v>
      </c>
      <c r="Q41" s="473">
        <v>1.0904253343660189E-3</v>
      </c>
      <c r="R41" s="473">
        <v>1.9245893503647979E-3</v>
      </c>
      <c r="S41" s="473">
        <v>2.0138933495552178E-3</v>
      </c>
      <c r="T41" s="473">
        <v>1.502161300904338E-3</v>
      </c>
      <c r="U41" s="473">
        <v>1.1877143455747141E-3</v>
      </c>
      <c r="V41" s="473">
        <v>1.2846586671936171E-3</v>
      </c>
      <c r="W41" s="473">
        <v>4.2518796750713712E-4</v>
      </c>
      <c r="X41" s="473">
        <v>9.5691041051956512E-4</v>
      </c>
      <c r="Y41" s="473">
        <v>1.0458574800978079E-3</v>
      </c>
      <c r="Z41" s="473">
        <v>1.3832500558877087E-3</v>
      </c>
      <c r="AA41" s="473">
        <v>1.6614251901772268E-3</v>
      </c>
      <c r="AB41" s="473">
        <v>1.5554949735045506E-3</v>
      </c>
      <c r="AC41" s="473">
        <v>9.3916757634656955E-3</v>
      </c>
      <c r="AD41" s="473">
        <v>2.6105605251122671E-3</v>
      </c>
      <c r="AE41" s="473">
        <v>1.0107611389784104E-3</v>
      </c>
      <c r="AF41" s="473">
        <v>3.7489785248599303E-3</v>
      </c>
      <c r="AG41" s="473">
        <v>4.7365551921769089E-4</v>
      </c>
      <c r="AH41" s="473">
        <v>1.8253916673641392E-3</v>
      </c>
      <c r="AI41" s="473">
        <v>2.1533693245505215E-3</v>
      </c>
      <c r="AJ41" s="473">
        <v>4.5630829445054749E-4</v>
      </c>
      <c r="AK41" s="473">
        <v>1.6452842330598161E-3</v>
      </c>
      <c r="AL41" s="473">
        <v>1.2834770281437481E-3</v>
      </c>
      <c r="AM41" s="473">
        <v>1.000482679500718</v>
      </c>
      <c r="AN41" s="474">
        <v>2.2757733666556681E-3</v>
      </c>
      <c r="AO41" s="474">
        <v>2.3054273515123046E-3</v>
      </c>
      <c r="AP41" s="474">
        <v>3.8498663225895432E-3</v>
      </c>
      <c r="AQ41" s="474">
        <v>2.3146642012911601E-3</v>
      </c>
      <c r="AR41" s="474">
        <v>4.2917619666563384E-4</v>
      </c>
      <c r="AS41" s="474">
        <v>5.3287957965531107E-3</v>
      </c>
      <c r="AT41" s="474">
        <v>1.0831802903973573</v>
      </c>
      <c r="AU41" s="452">
        <v>0.82044731143817284</v>
      </c>
    </row>
    <row r="42" spans="2:47" ht="15.75" customHeight="1" x14ac:dyDescent="0.15">
      <c r="B42" s="346" t="s">
        <v>287</v>
      </c>
      <c r="C42" s="343" t="s">
        <v>428</v>
      </c>
      <c r="D42" s="344">
        <v>2.889001963258166E-2</v>
      </c>
      <c r="E42" s="344">
        <v>2.2760982464942243E-2</v>
      </c>
      <c r="F42" s="344">
        <v>6.2541301635333779E-2</v>
      </c>
      <c r="G42" s="344">
        <v>3.9893288854885411E-2</v>
      </c>
      <c r="H42" s="344">
        <v>4.0136924619327642E-2</v>
      </c>
      <c r="I42" s="344">
        <v>3.4879701334454914E-2</v>
      </c>
      <c r="J42" s="344">
        <v>7.2381978497782967E-2</v>
      </c>
      <c r="K42" s="344">
        <v>3.2051662387382364E-2</v>
      </c>
      <c r="L42" s="344">
        <v>3.8546255253808399E-2</v>
      </c>
      <c r="M42" s="344">
        <v>5.3059480473769086E-2</v>
      </c>
      <c r="N42" s="344">
        <v>3.8647414001416663E-2</v>
      </c>
      <c r="O42" s="344">
        <v>2.7295542215417801E-2</v>
      </c>
      <c r="P42" s="344">
        <v>3.0536120123203243E-2</v>
      </c>
      <c r="Q42" s="344">
        <v>3.4149499174816786E-2</v>
      </c>
      <c r="R42" s="344">
        <v>3.3363070186557653E-2</v>
      </c>
      <c r="S42" s="344">
        <v>3.3676565721862013E-2</v>
      </c>
      <c r="T42" s="344">
        <v>3.7080357974650896E-2</v>
      </c>
      <c r="U42" s="344">
        <v>5.1940251298622619E-2</v>
      </c>
      <c r="V42" s="344">
        <v>4.445673560279588E-2</v>
      </c>
      <c r="W42" s="344">
        <v>3.0696404398997134E-2</v>
      </c>
      <c r="X42" s="344">
        <v>4.4046052989360297E-2</v>
      </c>
      <c r="Y42" s="344">
        <v>3.0079055224659701E-2</v>
      </c>
      <c r="Z42" s="344">
        <v>4.7233957502794396E-2</v>
      </c>
      <c r="AA42" s="344">
        <v>8.9306679012797652E-2</v>
      </c>
      <c r="AB42" s="344">
        <v>5.6073114262860366E-2</v>
      </c>
      <c r="AC42" s="344">
        <v>0.14473155331453849</v>
      </c>
      <c r="AD42" s="344">
        <v>6.1596444596552578E-2</v>
      </c>
      <c r="AE42" s="344">
        <v>7.7066221018445444E-2</v>
      </c>
      <c r="AF42" s="344">
        <v>9.9788447735258981E-2</v>
      </c>
      <c r="AG42" s="344">
        <v>1.8579496472805459E-2</v>
      </c>
      <c r="AH42" s="344">
        <v>0.12070302822098879</v>
      </c>
      <c r="AI42" s="344">
        <v>0.12362943189762321</v>
      </c>
      <c r="AJ42" s="344">
        <v>7.9490719532829018E-2</v>
      </c>
      <c r="AK42" s="344">
        <v>4.568203364560313E-2</v>
      </c>
      <c r="AL42" s="344">
        <v>4.5395685402375464E-2</v>
      </c>
      <c r="AM42" s="344">
        <v>7.9068138946451955E-2</v>
      </c>
      <c r="AN42" s="345">
        <v>1.1225363923589669</v>
      </c>
      <c r="AO42" s="345">
        <v>4.7336880209582426E-2</v>
      </c>
      <c r="AP42" s="345">
        <v>4.6326442916019381E-2</v>
      </c>
      <c r="AQ42" s="345">
        <v>4.3607304007215145E-2</v>
      </c>
      <c r="AR42" s="345">
        <v>2.5481583859256217E-2</v>
      </c>
      <c r="AS42" s="345">
        <v>6.746238483476534E-2</v>
      </c>
      <c r="AT42" s="345">
        <v>3.30220460381436</v>
      </c>
      <c r="AU42" s="325">
        <v>2.5012317091039069</v>
      </c>
    </row>
    <row r="43" spans="2:47" ht="15.75" customHeight="1" x14ac:dyDescent="0.15">
      <c r="B43" s="475" t="s">
        <v>288</v>
      </c>
      <c r="C43" s="472" t="s">
        <v>429</v>
      </c>
      <c r="D43" s="473">
        <v>0</v>
      </c>
      <c r="E43" s="473">
        <v>0</v>
      </c>
      <c r="F43" s="473">
        <v>0</v>
      </c>
      <c r="G43" s="473">
        <v>0</v>
      </c>
      <c r="H43" s="473">
        <v>0</v>
      </c>
      <c r="I43" s="473">
        <v>0</v>
      </c>
      <c r="J43" s="473">
        <v>0</v>
      </c>
      <c r="K43" s="473">
        <v>0</v>
      </c>
      <c r="L43" s="473">
        <v>0</v>
      </c>
      <c r="M43" s="473">
        <v>0</v>
      </c>
      <c r="N43" s="473">
        <v>0</v>
      </c>
      <c r="O43" s="473">
        <v>0</v>
      </c>
      <c r="P43" s="473">
        <v>0</v>
      </c>
      <c r="Q43" s="473">
        <v>0</v>
      </c>
      <c r="R43" s="473">
        <v>0</v>
      </c>
      <c r="S43" s="473">
        <v>0</v>
      </c>
      <c r="T43" s="473">
        <v>0</v>
      </c>
      <c r="U43" s="473">
        <v>0</v>
      </c>
      <c r="V43" s="473">
        <v>0</v>
      </c>
      <c r="W43" s="473">
        <v>0</v>
      </c>
      <c r="X43" s="473">
        <v>0</v>
      </c>
      <c r="Y43" s="473">
        <v>0</v>
      </c>
      <c r="Z43" s="473">
        <v>0</v>
      </c>
      <c r="AA43" s="473">
        <v>0</v>
      </c>
      <c r="AB43" s="473">
        <v>0</v>
      </c>
      <c r="AC43" s="473">
        <v>0</v>
      </c>
      <c r="AD43" s="473">
        <v>0</v>
      </c>
      <c r="AE43" s="473">
        <v>0</v>
      </c>
      <c r="AF43" s="473">
        <v>0</v>
      </c>
      <c r="AG43" s="473">
        <v>0</v>
      </c>
      <c r="AH43" s="473">
        <v>0</v>
      </c>
      <c r="AI43" s="473">
        <v>0</v>
      </c>
      <c r="AJ43" s="473">
        <v>0</v>
      </c>
      <c r="AK43" s="473">
        <v>0</v>
      </c>
      <c r="AL43" s="473">
        <v>0</v>
      </c>
      <c r="AM43" s="473">
        <v>0</v>
      </c>
      <c r="AN43" s="474">
        <v>0</v>
      </c>
      <c r="AO43" s="474">
        <v>1</v>
      </c>
      <c r="AP43" s="474">
        <v>0</v>
      </c>
      <c r="AQ43" s="474">
        <v>0</v>
      </c>
      <c r="AR43" s="474">
        <v>0</v>
      </c>
      <c r="AS43" s="474">
        <v>0</v>
      </c>
      <c r="AT43" s="474">
        <v>1</v>
      </c>
      <c r="AU43" s="452">
        <v>0.75744298406426624</v>
      </c>
    </row>
    <row r="44" spans="2:47" ht="15.75" customHeight="1" x14ac:dyDescent="0.15">
      <c r="B44" s="346" t="s">
        <v>289</v>
      </c>
      <c r="C44" s="343" t="s">
        <v>430</v>
      </c>
      <c r="D44" s="344">
        <v>6.9480175025411162E-5</v>
      </c>
      <c r="E44" s="344">
        <v>7.9729748039775422E-5</v>
      </c>
      <c r="F44" s="344">
        <v>1.0681517523469907E-4</v>
      </c>
      <c r="G44" s="344">
        <v>9.0738165611155497E-5</v>
      </c>
      <c r="H44" s="344">
        <v>8.7809378078607578E-5</v>
      </c>
      <c r="I44" s="344">
        <v>8.9220203744093567E-5</v>
      </c>
      <c r="J44" s="344">
        <v>9.9094548623511946E-5</v>
      </c>
      <c r="K44" s="344">
        <v>5.2484839395813227E-5</v>
      </c>
      <c r="L44" s="344">
        <v>7.4254187252547965E-5</v>
      </c>
      <c r="M44" s="344">
        <v>8.3179816278680524E-5</v>
      </c>
      <c r="N44" s="344">
        <v>1.2219216401756911E-4</v>
      </c>
      <c r="O44" s="344">
        <v>7.2512017405706582E-5</v>
      </c>
      <c r="P44" s="344">
        <v>7.0313176578675539E-5</v>
      </c>
      <c r="Q44" s="344">
        <v>8.7382721270854401E-5</v>
      </c>
      <c r="R44" s="344">
        <v>7.3153500114938498E-5</v>
      </c>
      <c r="S44" s="344">
        <v>1.1502721437262003E-4</v>
      </c>
      <c r="T44" s="344">
        <v>1.2838486154792114E-4</v>
      </c>
      <c r="U44" s="344">
        <v>1.0732103626088928E-4</v>
      </c>
      <c r="V44" s="344">
        <v>1.2613521971792835E-4</v>
      </c>
      <c r="W44" s="344">
        <v>1.0420587875193887E-4</v>
      </c>
      <c r="X44" s="344">
        <v>5.9402351585449791E-5</v>
      </c>
      <c r="Y44" s="344">
        <v>8.5659307869494276E-5</v>
      </c>
      <c r="Z44" s="344">
        <v>1.0061037697471448E-4</v>
      </c>
      <c r="AA44" s="344">
        <v>1.2919491924995365E-4</v>
      </c>
      <c r="AB44" s="344">
        <v>1.1252785668519384E-4</v>
      </c>
      <c r="AC44" s="344">
        <v>3.9579214526037839E-4</v>
      </c>
      <c r="AD44" s="344">
        <v>1.3067231744557726E-4</v>
      </c>
      <c r="AE44" s="344">
        <v>2.9891412064241685E-4</v>
      </c>
      <c r="AF44" s="344">
        <v>4.2399494952566612E-4</v>
      </c>
      <c r="AG44" s="344">
        <v>4.5314178722183876E-5</v>
      </c>
      <c r="AH44" s="344">
        <v>1.4689880556426196E-4</v>
      </c>
      <c r="AI44" s="344">
        <v>1.0486162486186772E-2</v>
      </c>
      <c r="AJ44" s="344">
        <v>2.3356993808076941E-4</v>
      </c>
      <c r="AK44" s="344">
        <v>2.5487492105625326E-3</v>
      </c>
      <c r="AL44" s="344">
        <v>2.4413960199760739E-3</v>
      </c>
      <c r="AM44" s="344">
        <v>5.1668840568633051E-4</v>
      </c>
      <c r="AN44" s="345">
        <v>4.2018458392786314E-4</v>
      </c>
      <c r="AO44" s="345">
        <v>1.6864584447423055E-2</v>
      </c>
      <c r="AP44" s="345">
        <v>1.0060893580024624</v>
      </c>
      <c r="AQ44" s="345">
        <v>1.1965666079608963E-3</v>
      </c>
      <c r="AR44" s="345">
        <v>8.0546431094325287E-5</v>
      </c>
      <c r="AS44" s="345">
        <v>1.0005878079185147E-3</v>
      </c>
      <c r="AT44" s="345">
        <v>1.0456468092981279</v>
      </c>
      <c r="AU44" s="325">
        <v>0.79201783951205273</v>
      </c>
    </row>
    <row r="45" spans="2:47" ht="15.75" customHeight="1" x14ac:dyDescent="0.15">
      <c r="B45" s="475" t="s">
        <v>290</v>
      </c>
      <c r="C45" s="472" t="s">
        <v>490</v>
      </c>
      <c r="D45" s="473">
        <v>1.9303729200289912E-4</v>
      </c>
      <c r="E45" s="473">
        <v>9.0541137933631351E-4</v>
      </c>
      <c r="F45" s="473">
        <v>3.2985610983680426E-4</v>
      </c>
      <c r="G45" s="473">
        <v>3.686155415202241E-4</v>
      </c>
      <c r="H45" s="473">
        <v>2.8985541610224462E-4</v>
      </c>
      <c r="I45" s="473">
        <v>1.4011092366542121E-4</v>
      </c>
      <c r="J45" s="473">
        <v>1.0026653627689555E-3</v>
      </c>
      <c r="K45" s="473">
        <v>9.5182170563771668E-5</v>
      </c>
      <c r="L45" s="473">
        <v>1.8272697621963269E-4</v>
      </c>
      <c r="M45" s="473">
        <v>1.880399403853069E-4</v>
      </c>
      <c r="N45" s="473">
        <v>2.4369016539202659E-4</v>
      </c>
      <c r="O45" s="473">
        <v>1.6784731368450965E-4</v>
      </c>
      <c r="P45" s="473">
        <v>9.292658737072546E-5</v>
      </c>
      <c r="Q45" s="473">
        <v>1.9037197007850485E-4</v>
      </c>
      <c r="R45" s="473">
        <v>1.8145724197529469E-4</v>
      </c>
      <c r="S45" s="473">
        <v>2.0207050264929813E-4</v>
      </c>
      <c r="T45" s="473">
        <v>2.0224864171276624E-4</v>
      </c>
      <c r="U45" s="473">
        <v>3.2190199624605899E-4</v>
      </c>
      <c r="V45" s="473">
        <v>1.7257861309290977E-4</v>
      </c>
      <c r="W45" s="473">
        <v>2.7461634264195229E-4</v>
      </c>
      <c r="X45" s="473">
        <v>9.0498952486716289E-5</v>
      </c>
      <c r="Y45" s="473">
        <v>3.0876294726892478E-4</v>
      </c>
      <c r="Z45" s="473">
        <v>2.7257828153058025E-4</v>
      </c>
      <c r="AA45" s="473">
        <v>4.007351195481814E-4</v>
      </c>
      <c r="AB45" s="473">
        <v>1.6407173587775653E-4</v>
      </c>
      <c r="AC45" s="473">
        <v>5.2191070566051895E-4</v>
      </c>
      <c r="AD45" s="473">
        <v>1.8884665765423164E-4</v>
      </c>
      <c r="AE45" s="473">
        <v>8.2133063518929038E-4</v>
      </c>
      <c r="AF45" s="473">
        <v>3.51272421753638E-4</v>
      </c>
      <c r="AG45" s="473">
        <v>3.6417501450955144E-4</v>
      </c>
      <c r="AH45" s="473">
        <v>5.3468392700198233E-4</v>
      </c>
      <c r="AI45" s="473">
        <v>1.4988461637446039E-3</v>
      </c>
      <c r="AJ45" s="473">
        <v>5.0518366652866481E-4</v>
      </c>
      <c r="AK45" s="473">
        <v>7.9904416001433224E-4</v>
      </c>
      <c r="AL45" s="473">
        <v>8.9503509721889675E-3</v>
      </c>
      <c r="AM45" s="473">
        <v>2.3052553429060191E-3</v>
      </c>
      <c r="AN45" s="474">
        <v>1.0079275922689876E-3</v>
      </c>
      <c r="AO45" s="474">
        <v>1.1097426403017545E-2</v>
      </c>
      <c r="AP45" s="474">
        <v>2.8103828706775463E-3</v>
      </c>
      <c r="AQ45" s="474">
        <v>1.013261501284267</v>
      </c>
      <c r="AR45" s="474">
        <v>2.2083746256566414E-4</v>
      </c>
      <c r="AS45" s="474">
        <v>1.3063280500048232E-3</v>
      </c>
      <c r="AT45" s="474">
        <v>1.053527160853911</v>
      </c>
      <c r="AU45" s="452">
        <v>0.79798675650994055</v>
      </c>
    </row>
    <row r="46" spans="2:47" ht="15.75" customHeight="1" x14ac:dyDescent="0.15">
      <c r="B46" s="346" t="s">
        <v>296</v>
      </c>
      <c r="C46" s="343" t="s">
        <v>431</v>
      </c>
      <c r="D46" s="344">
        <v>1.0548973102632074E-3</v>
      </c>
      <c r="E46" s="344">
        <v>1.6469719042204374E-3</v>
      </c>
      <c r="F46" s="344">
        <v>1.7249742664576819E-3</v>
      </c>
      <c r="G46" s="344">
        <v>1.3849061250209317E-3</v>
      </c>
      <c r="H46" s="344">
        <v>1.6542151203745828E-3</v>
      </c>
      <c r="I46" s="344">
        <v>1.3266986411936616E-3</v>
      </c>
      <c r="J46" s="344">
        <v>3.4254125310357931E-3</v>
      </c>
      <c r="K46" s="344">
        <v>7.6733303787003342E-4</v>
      </c>
      <c r="L46" s="344">
        <v>4.5014599026269026E-4</v>
      </c>
      <c r="M46" s="344">
        <v>1.5397186204415393E-3</v>
      </c>
      <c r="N46" s="344">
        <v>1.7056446949229754E-3</v>
      </c>
      <c r="O46" s="344">
        <v>7.7231147468373007E-4</v>
      </c>
      <c r="P46" s="344">
        <v>7.3340500281450743E-4</v>
      </c>
      <c r="Q46" s="344">
        <v>7.2718026110431798E-4</v>
      </c>
      <c r="R46" s="344">
        <v>8.6004596097779846E-4</v>
      </c>
      <c r="S46" s="344">
        <v>1.2904610651128193E-3</v>
      </c>
      <c r="T46" s="344">
        <v>7.400250971614493E-4</v>
      </c>
      <c r="U46" s="344">
        <v>9.9273648276445594E-4</v>
      </c>
      <c r="V46" s="344">
        <v>1.1133468964477586E-3</v>
      </c>
      <c r="W46" s="344">
        <v>6.6946609335919523E-4</v>
      </c>
      <c r="X46" s="344">
        <v>1.2230619503922778E-3</v>
      </c>
      <c r="Y46" s="344">
        <v>1.0526801220452949E-3</v>
      </c>
      <c r="Z46" s="344">
        <v>1.5155115746343648E-3</v>
      </c>
      <c r="AA46" s="344">
        <v>1.7216202041371376E-3</v>
      </c>
      <c r="AB46" s="344">
        <v>4.0984593587839056E-4</v>
      </c>
      <c r="AC46" s="344">
        <v>1.8509351313722485E-3</v>
      </c>
      <c r="AD46" s="344">
        <v>3.7153393510795316E-3</v>
      </c>
      <c r="AE46" s="344">
        <v>2.4935841288373046E-3</v>
      </c>
      <c r="AF46" s="344">
        <v>4.0435742873349539E-3</v>
      </c>
      <c r="AG46" s="344">
        <v>4.5174394310158077E-4</v>
      </c>
      <c r="AH46" s="344">
        <v>2.7317766394173559E-3</v>
      </c>
      <c r="AI46" s="344">
        <v>3.0963802474879587E-3</v>
      </c>
      <c r="AJ46" s="344">
        <v>3.4366851167721498E-3</v>
      </c>
      <c r="AK46" s="344">
        <v>2.9084906479119187E-3</v>
      </c>
      <c r="AL46" s="344">
        <v>2.7593112945624092E-3</v>
      </c>
      <c r="AM46" s="344">
        <v>5.9286023301590406E-3</v>
      </c>
      <c r="AN46" s="345">
        <v>1.880854194996358E-3</v>
      </c>
      <c r="AO46" s="345">
        <v>3.071170385030362E-3</v>
      </c>
      <c r="AP46" s="345">
        <v>1.8964058803282587E-3</v>
      </c>
      <c r="AQ46" s="345">
        <v>3.6045256950807346E-3</v>
      </c>
      <c r="AR46" s="345">
        <v>1.000768731190504</v>
      </c>
      <c r="AS46" s="345">
        <v>1.5986575495128288E-3</v>
      </c>
      <c r="AT46" s="345">
        <v>1.0767393843770661</v>
      </c>
      <c r="AU46" s="325">
        <v>0.81556869236208596</v>
      </c>
    </row>
    <row r="47" spans="2:47" ht="15.75" customHeight="1" x14ac:dyDescent="0.15">
      <c r="B47" s="476" t="s">
        <v>297</v>
      </c>
      <c r="C47" s="477" t="s">
        <v>432</v>
      </c>
      <c r="D47" s="478">
        <v>4.1906236488425449E-3</v>
      </c>
      <c r="E47" s="478">
        <v>7.9802762956185797E-3</v>
      </c>
      <c r="F47" s="478">
        <v>9.5407699745793523E-3</v>
      </c>
      <c r="G47" s="478">
        <v>9.4205110639166284E-3</v>
      </c>
      <c r="H47" s="478">
        <v>3.3877365857347243E-3</v>
      </c>
      <c r="I47" s="478">
        <v>3.6348022220212685E-3</v>
      </c>
      <c r="J47" s="478">
        <v>2.0563870479701402E-3</v>
      </c>
      <c r="K47" s="478">
        <v>4.2843122865309016E-3</v>
      </c>
      <c r="L47" s="478">
        <v>2.1032326380360268E-3</v>
      </c>
      <c r="M47" s="478">
        <v>8.3084972556749757E-3</v>
      </c>
      <c r="N47" s="478">
        <v>2.2452443716789983E-3</v>
      </c>
      <c r="O47" s="478">
        <v>7.8528405735295917E-3</v>
      </c>
      <c r="P47" s="478">
        <v>2.2848210536701892E-3</v>
      </c>
      <c r="Q47" s="478">
        <v>3.5747907978834529E-3</v>
      </c>
      <c r="R47" s="478">
        <v>7.9994942586541651E-3</v>
      </c>
      <c r="S47" s="478">
        <v>5.6182882499795188E-3</v>
      </c>
      <c r="T47" s="478">
        <v>2.5080333232434821E-3</v>
      </c>
      <c r="U47" s="478">
        <v>1.2914245837565826E-3</v>
      </c>
      <c r="V47" s="478">
        <v>2.9321569978119559E-3</v>
      </c>
      <c r="W47" s="478">
        <v>2.3084948350454424E-3</v>
      </c>
      <c r="X47" s="478">
        <v>3.4235214708025958E-3</v>
      </c>
      <c r="Y47" s="478">
        <v>1.6105561533790735E-2</v>
      </c>
      <c r="Z47" s="478">
        <v>2.8769411486055936E-3</v>
      </c>
      <c r="AA47" s="478">
        <v>1.1528852228532276E-2</v>
      </c>
      <c r="AB47" s="478">
        <v>3.6508717107084981E-3</v>
      </c>
      <c r="AC47" s="478">
        <v>1.0130746008340677E-2</v>
      </c>
      <c r="AD47" s="478">
        <v>1.4386998323958554E-2</v>
      </c>
      <c r="AE47" s="478">
        <v>6.6452540060686592E-3</v>
      </c>
      <c r="AF47" s="478">
        <v>5.2531872240170257E-3</v>
      </c>
      <c r="AG47" s="478">
        <v>1.036872130034029E-3</v>
      </c>
      <c r="AH47" s="478">
        <v>8.5570727452617054E-3</v>
      </c>
      <c r="AI47" s="478">
        <v>4.2175355792654331E-3</v>
      </c>
      <c r="AJ47" s="478">
        <v>2.0279384466182601E-3</v>
      </c>
      <c r="AK47" s="478">
        <v>9.1551216524899948E-3</v>
      </c>
      <c r="AL47" s="478">
        <v>4.1326178055041555E-3</v>
      </c>
      <c r="AM47" s="478">
        <v>5.7654706554133442E-3</v>
      </c>
      <c r="AN47" s="479">
        <v>3.5020727946147761E-3</v>
      </c>
      <c r="AO47" s="479">
        <v>4.1420322696911439E-3</v>
      </c>
      <c r="AP47" s="479">
        <v>3.2344974069850366E-3</v>
      </c>
      <c r="AQ47" s="479">
        <v>8.6628493896188912E-3</v>
      </c>
      <c r="AR47" s="479">
        <v>2.4737824310582931E-3</v>
      </c>
      <c r="AS47" s="479">
        <v>1.0018254175613497</v>
      </c>
      <c r="AT47" s="479">
        <v>1.226257952586908</v>
      </c>
      <c r="AU47" s="458">
        <v>0.9288204828399651</v>
      </c>
    </row>
    <row r="48" spans="2:47" ht="15.75" customHeight="1" x14ac:dyDescent="0.15">
      <c r="B48" s="347"/>
      <c r="C48" s="348" t="s">
        <v>117</v>
      </c>
      <c r="D48" s="195">
        <v>1.3485808890542654</v>
      </c>
      <c r="E48" s="195">
        <v>1.2776484571446234</v>
      </c>
      <c r="F48" s="195">
        <v>1.5254332915828774</v>
      </c>
      <c r="G48" s="195">
        <v>1.5149729740301257</v>
      </c>
      <c r="H48" s="195">
        <v>1.2815069986902337</v>
      </c>
      <c r="I48" s="195">
        <v>1.3322598913746926</v>
      </c>
      <c r="J48" s="195">
        <v>1.2610619507383598</v>
      </c>
      <c r="K48" s="195">
        <v>1.1967375436184793</v>
      </c>
      <c r="L48" s="195">
        <v>1.2300732123151183</v>
      </c>
      <c r="M48" s="195">
        <v>1.3515107091198513</v>
      </c>
      <c r="N48" s="195">
        <v>1.2804261794562883</v>
      </c>
      <c r="O48" s="195">
        <v>1.2902176850009301</v>
      </c>
      <c r="P48" s="195">
        <v>1.1998121848869843</v>
      </c>
      <c r="Q48" s="195">
        <v>1.2331459847370339</v>
      </c>
      <c r="R48" s="195">
        <v>1.2610079291215732</v>
      </c>
      <c r="S48" s="195">
        <v>1.2030827295359012</v>
      </c>
      <c r="T48" s="195">
        <v>1.2746649216533033</v>
      </c>
      <c r="U48" s="195">
        <v>1.3505200613458155</v>
      </c>
      <c r="V48" s="195">
        <v>1.2830414262699044</v>
      </c>
      <c r="W48" s="195">
        <v>1.3059693070194007</v>
      </c>
      <c r="X48" s="195">
        <v>1.1836513974790175</v>
      </c>
      <c r="Y48" s="195">
        <v>1.3285109186733119</v>
      </c>
      <c r="Z48" s="195">
        <v>1.3297865257972741</v>
      </c>
      <c r="AA48" s="195">
        <v>1.3361296319335765</v>
      </c>
      <c r="AB48" s="195">
        <v>1.316112356606771</v>
      </c>
      <c r="AC48" s="195">
        <v>1.5161231590117994</v>
      </c>
      <c r="AD48" s="195">
        <v>1.3407093429918115</v>
      </c>
      <c r="AE48" s="195">
        <v>1.2870904764929314</v>
      </c>
      <c r="AF48" s="195">
        <v>1.2899782829052928</v>
      </c>
      <c r="AG48" s="195">
        <v>1.1370524035749419</v>
      </c>
      <c r="AH48" s="195">
        <v>1.3866085392880487</v>
      </c>
      <c r="AI48" s="195">
        <v>1.4175812528047467</v>
      </c>
      <c r="AJ48" s="195">
        <v>1.2588822733513501</v>
      </c>
      <c r="AK48" s="195">
        <v>1.2005375097388509</v>
      </c>
      <c r="AL48" s="195">
        <v>1.242308074680637</v>
      </c>
      <c r="AM48" s="195">
        <v>1.3231686319361378</v>
      </c>
      <c r="AN48" s="349">
        <v>1.2721705992783956</v>
      </c>
      <c r="AO48" s="349">
        <v>1.5009718955587765</v>
      </c>
      <c r="AP48" s="349">
        <v>1.4097340441907911</v>
      </c>
      <c r="AQ48" s="349">
        <v>1.3045814494890369</v>
      </c>
      <c r="AR48" s="349">
        <v>1.4620812818003421</v>
      </c>
      <c r="AS48" s="195">
        <v>1.6042738007275639</v>
      </c>
      <c r="AT48" s="194"/>
      <c r="AU48" s="350"/>
    </row>
    <row r="49" spans="2:47" ht="15.75" customHeight="1" x14ac:dyDescent="0.15">
      <c r="B49" s="347"/>
      <c r="C49" s="348" t="s">
        <v>118</v>
      </c>
      <c r="D49" s="195">
        <v>1.0214731328573039</v>
      </c>
      <c r="E49" s="195">
        <v>0.96774585996472928</v>
      </c>
      <c r="F49" s="195">
        <v>1.1554287443675106</v>
      </c>
      <c r="G49" s="195">
        <v>1.1475056502260945</v>
      </c>
      <c r="H49" s="195">
        <v>0.9706684851871723</v>
      </c>
      <c r="I49" s="195">
        <v>1.0091109076719824</v>
      </c>
      <c r="J49" s="195">
        <v>0.955182527057168</v>
      </c>
      <c r="K49" s="195">
        <v>0.90646045618012094</v>
      </c>
      <c r="L49" s="195">
        <v>0.93171032455348102</v>
      </c>
      <c r="M49" s="195">
        <v>1.0236923045105526</v>
      </c>
      <c r="N49" s="195">
        <v>0.96984982624137872</v>
      </c>
      <c r="O49" s="195">
        <v>0.97726633341959401</v>
      </c>
      <c r="P49" s="195">
        <v>0.90878932163746451</v>
      </c>
      <c r="Q49" s="195">
        <v>0.93403777446608705</v>
      </c>
      <c r="R49" s="195">
        <v>0.95514160876254517</v>
      </c>
      <c r="S49" s="195">
        <v>0.91126657273585554</v>
      </c>
      <c r="T49" s="195">
        <v>0.96548600193912215</v>
      </c>
      <c r="U49" s="195">
        <v>1.0229419453044304</v>
      </c>
      <c r="V49" s="195">
        <v>0.97183072659194858</v>
      </c>
      <c r="W49" s="195">
        <v>0.98919728900511683</v>
      </c>
      <c r="X49" s="195">
        <v>0.89654844659834587</v>
      </c>
      <c r="Y49" s="195">
        <v>1.0062712746018732</v>
      </c>
      <c r="Z49" s="195">
        <v>1.0072374742683405</v>
      </c>
      <c r="AA49" s="195">
        <v>1.012042015508458</v>
      </c>
      <c r="AB49" s="195">
        <v>0.99688007075208629</v>
      </c>
      <c r="AC49" s="195">
        <v>1.1483768497708393</v>
      </c>
      <c r="AD49" s="195">
        <v>1.0155108855185595</v>
      </c>
      <c r="AE49" s="195">
        <v>0.97489765127550432</v>
      </c>
      <c r="AF49" s="195">
        <v>0.97708499998188325</v>
      </c>
      <c r="AG49" s="195">
        <v>0.86125236560125029</v>
      </c>
      <c r="AH49" s="195">
        <v>1.050276909727333</v>
      </c>
      <c r="AI49" s="195">
        <v>1.0737369742779883</v>
      </c>
      <c r="AJ49" s="195">
        <v>0.95353154571285392</v>
      </c>
      <c r="AK49" s="195">
        <v>0.90933871385767828</v>
      </c>
      <c r="AL49" s="195">
        <v>0.94097753521323502</v>
      </c>
      <c r="AM49" s="195">
        <v>1.0022247969939411</v>
      </c>
      <c r="AN49" s="349">
        <v>0.96359669495625389</v>
      </c>
      <c r="AO49" s="349">
        <v>1.1369006315686379</v>
      </c>
      <c r="AP49" s="349">
        <v>1.0677931611688589</v>
      </c>
      <c r="AQ49" s="349">
        <v>0.98814606605586197</v>
      </c>
      <c r="AR49" s="349">
        <v>1.1074432090313586</v>
      </c>
      <c r="AS49" s="195">
        <v>1.215145934879208</v>
      </c>
      <c r="AT49" s="351"/>
      <c r="AU49" s="196"/>
    </row>
  </sheetData>
  <sheetProtection sheet="1" objects="1" scenarios="1"/>
  <mergeCells count="3">
    <mergeCell ref="AT4:AT5"/>
    <mergeCell ref="AU4:AU5"/>
    <mergeCell ref="B4:C5"/>
  </mergeCells>
  <phoneticPr fontId="2"/>
  <pageMargins left="0.78740157480314965" right="0.59055118110236227" top="0.78740157480314965" bottom="0.59055118110236227" header="0.51181102362204722" footer="0.51181102362204722"/>
  <pageSetup paperSize="9" scale="69" orientation="landscape" horizontalDpi="300" verticalDpi="300" r:id="rId1"/>
  <headerFooter alignWithMargins="0"/>
  <ignoredErrors>
    <ignoredError sqref="B6:B41 B42:B43 D4:AM4 AN4:AS4 B45:B47 B4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5D942-C16C-4101-83AA-B2215CF4EA7D}">
  <sheetPr>
    <tabColor rgb="FFFFFFCC"/>
    <pageSetUpPr fitToPage="1"/>
  </sheetPr>
  <dimension ref="A1:N100"/>
  <sheetViews>
    <sheetView zoomScaleNormal="100" workbookViewId="0"/>
  </sheetViews>
  <sheetFormatPr defaultColWidth="9" defaultRowHeight="13.5" x14ac:dyDescent="0.15"/>
  <cols>
    <col min="1" max="13" width="9" style="559"/>
    <col min="14" max="14" width="6.5" style="559" customWidth="1"/>
    <col min="15" max="16384" width="9" style="559"/>
  </cols>
  <sheetData>
    <row r="1" spans="1:14" ht="29.25" customHeight="1" x14ac:dyDescent="0.15">
      <c r="A1" s="566" t="s">
        <v>220</v>
      </c>
      <c r="B1" s="564"/>
      <c r="C1" s="564"/>
      <c r="D1" s="564"/>
      <c r="E1" s="564"/>
      <c r="F1" s="564"/>
      <c r="G1" s="564"/>
      <c r="H1" s="564"/>
      <c r="I1" s="564"/>
      <c r="J1" s="564"/>
      <c r="K1" s="564"/>
      <c r="L1" s="564"/>
      <c r="M1" s="564"/>
      <c r="N1" s="567"/>
    </row>
    <row r="2" spans="1:14" ht="18" x14ac:dyDescent="0.15">
      <c r="A2" s="560" t="s">
        <v>499</v>
      </c>
    </row>
    <row r="5" spans="1:14" ht="17.25" x14ac:dyDescent="0.15">
      <c r="A5" s="568" t="s">
        <v>500</v>
      </c>
    </row>
    <row r="7" spans="1:14" x14ac:dyDescent="0.15">
      <c r="A7" s="559" t="s">
        <v>524</v>
      </c>
    </row>
    <row r="8" spans="1:14" x14ac:dyDescent="0.15">
      <c r="A8" s="559" t="s">
        <v>523</v>
      </c>
    </row>
    <row r="18" spans="1:11" ht="17.25" x14ac:dyDescent="0.15">
      <c r="A18" s="568" t="s">
        <v>360</v>
      </c>
    </row>
    <row r="20" spans="1:11" x14ac:dyDescent="0.15">
      <c r="A20" s="559" t="s">
        <v>504</v>
      </c>
    </row>
    <row r="21" spans="1:11" x14ac:dyDescent="0.15">
      <c r="A21" s="559" t="s">
        <v>503</v>
      </c>
    </row>
    <row r="22" spans="1:11" x14ac:dyDescent="0.15">
      <c r="A22" s="565" t="s">
        <v>520</v>
      </c>
      <c r="F22" s="562"/>
      <c r="G22" s="562"/>
      <c r="H22" s="562"/>
      <c r="I22" s="562"/>
      <c r="J22" s="562"/>
      <c r="K22" s="562"/>
    </row>
    <row r="24" spans="1:11" x14ac:dyDescent="0.15">
      <c r="A24" s="563" t="s">
        <v>501</v>
      </c>
    </row>
    <row r="25" spans="1:11" x14ac:dyDescent="0.15">
      <c r="A25" s="563" t="s">
        <v>502</v>
      </c>
    </row>
    <row r="72" spans="1:4" ht="17.25" x14ac:dyDescent="0.15">
      <c r="A72" s="568" t="s">
        <v>208</v>
      </c>
      <c r="B72" s="570"/>
      <c r="C72" s="570"/>
      <c r="D72" s="570"/>
    </row>
    <row r="74" spans="1:4" x14ac:dyDescent="0.15">
      <c r="A74" s="559" t="s">
        <v>536</v>
      </c>
    </row>
    <row r="75" spans="1:4" x14ac:dyDescent="0.15">
      <c r="A75" s="559" t="s">
        <v>525</v>
      </c>
    </row>
    <row r="76" spans="1:4" x14ac:dyDescent="0.15">
      <c r="A76" s="559" t="s">
        <v>506</v>
      </c>
    </row>
    <row r="78" spans="1:4" x14ac:dyDescent="0.15">
      <c r="A78" s="559" t="s">
        <v>522</v>
      </c>
    </row>
    <row r="79" spans="1:4" x14ac:dyDescent="0.15">
      <c r="A79" s="563" t="s">
        <v>526</v>
      </c>
    </row>
    <row r="81" spans="1:1" x14ac:dyDescent="0.15">
      <c r="A81" s="559" t="s">
        <v>505</v>
      </c>
    </row>
    <row r="98" spans="1:1" ht="17.25" x14ac:dyDescent="0.15">
      <c r="A98" s="568" t="s">
        <v>508</v>
      </c>
    </row>
    <row r="99" spans="1:1" ht="17.25" x14ac:dyDescent="0.15">
      <c r="A99" s="561"/>
    </row>
    <row r="100" spans="1:1" x14ac:dyDescent="0.15">
      <c r="A100" s="563" t="s">
        <v>507</v>
      </c>
    </row>
  </sheetData>
  <sheetProtection sheet="1" objects="1" scenarios="1"/>
  <phoneticPr fontId="3"/>
  <printOptions horizontalCentered="1"/>
  <pageMargins left="0.51181102362204722" right="0.39370078740157483" top="0.74803149606299213" bottom="0.74803149606299213" header="0.31496062992125984" footer="0.31496062992125984"/>
  <pageSetup paperSize="9" scale="77" fitToHeight="0" orientation="portrait" r:id="rId1"/>
  <rowBreaks count="1" manualBreakCount="1">
    <brk id="71" max="1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G98"/>
  <sheetViews>
    <sheetView zoomScaleNormal="100" workbookViewId="0"/>
  </sheetViews>
  <sheetFormatPr defaultColWidth="9" defaultRowHeight="13.5" x14ac:dyDescent="0.15"/>
  <cols>
    <col min="1" max="1" width="2.625" style="197" customWidth="1"/>
    <col min="2" max="2" width="3.25" style="197" customWidth="1"/>
    <col min="3" max="3" width="25.125" style="197" bestFit="1" customWidth="1"/>
    <col min="4" max="4" width="19.125" style="197" bestFit="1" customWidth="1"/>
    <col min="5" max="6" width="17.375" style="197" customWidth="1"/>
    <col min="7" max="7" width="41.625" style="197" customWidth="1"/>
    <col min="8" max="16384" width="9" style="197"/>
  </cols>
  <sheetData>
    <row r="1" spans="2:7" ht="14.25" thickBot="1" x14ac:dyDescent="0.2"/>
    <row r="2" spans="2:7" ht="18" customHeight="1" thickTop="1" thickBot="1" x14ac:dyDescent="0.2">
      <c r="B2" s="578" t="s">
        <v>76</v>
      </c>
      <c r="C2" s="579"/>
      <c r="D2" s="580"/>
      <c r="E2" s="581"/>
      <c r="F2" s="582"/>
    </row>
    <row r="3" spans="2:7" ht="15" thickTop="1" thickBot="1" x14ac:dyDescent="0.2"/>
    <row r="4" spans="2:7" ht="18.75" thickTop="1" thickBot="1" x14ac:dyDescent="0.2">
      <c r="B4" s="597" t="s">
        <v>494</v>
      </c>
      <c r="C4" s="598"/>
      <c r="D4" s="598"/>
      <c r="E4" s="598"/>
      <c r="F4" s="598"/>
      <c r="G4" s="598"/>
    </row>
    <row r="5" spans="2:7" ht="14.25" thickTop="1" x14ac:dyDescent="0.15"/>
    <row r="6" spans="2:7" x14ac:dyDescent="0.15">
      <c r="B6" s="197" t="s">
        <v>113</v>
      </c>
    </row>
    <row r="7" spans="2:7" ht="14.25" thickBot="1" x14ac:dyDescent="0.2">
      <c r="D7" s="198" t="s">
        <v>86</v>
      </c>
    </row>
    <row r="8" spans="2:7" ht="15" thickTop="1" thickBot="1" x14ac:dyDescent="0.2">
      <c r="C8" s="199" t="s">
        <v>32</v>
      </c>
      <c r="D8" s="217"/>
    </row>
    <row r="9" spans="2:7" ht="14.25" thickTop="1" x14ac:dyDescent="0.15"/>
    <row r="10" spans="2:7" x14ac:dyDescent="0.15">
      <c r="B10" s="197" t="s">
        <v>114</v>
      </c>
    </row>
    <row r="11" spans="2:7" x14ac:dyDescent="0.15">
      <c r="E11" s="198" t="s">
        <v>86</v>
      </c>
    </row>
    <row r="12" spans="2:7" ht="14.25" thickBot="1" x14ac:dyDescent="0.2">
      <c r="D12" s="200" t="s">
        <v>84</v>
      </c>
      <c r="E12" s="201" t="s">
        <v>85</v>
      </c>
    </row>
    <row r="13" spans="2:7" ht="15" thickTop="1" thickBot="1" x14ac:dyDescent="0.2">
      <c r="C13" s="199" t="s">
        <v>32</v>
      </c>
      <c r="D13" s="218"/>
      <c r="E13" s="219"/>
    </row>
    <row r="14" spans="2:7" ht="14.25" thickTop="1" x14ac:dyDescent="0.15"/>
    <row r="15" spans="2:7" x14ac:dyDescent="0.15">
      <c r="B15" s="197" t="s">
        <v>98</v>
      </c>
    </row>
    <row r="16" spans="2:7" ht="14.25" thickBot="1" x14ac:dyDescent="0.2">
      <c r="D16" s="198" t="s">
        <v>67</v>
      </c>
    </row>
    <row r="17" spans="2:5" ht="15" thickTop="1" thickBot="1" x14ac:dyDescent="0.2">
      <c r="C17" s="199" t="s">
        <v>68</v>
      </c>
      <c r="D17" s="217"/>
    </row>
    <row r="18" spans="2:5" ht="14.25" thickTop="1" x14ac:dyDescent="0.15">
      <c r="C18" s="202"/>
      <c r="D18" s="203"/>
      <c r="E18" s="203"/>
    </row>
    <row r="19" spans="2:5" x14ac:dyDescent="0.15">
      <c r="B19" s="197" t="s">
        <v>99</v>
      </c>
    </row>
    <row r="20" spans="2:5" x14ac:dyDescent="0.15">
      <c r="E20" s="198" t="s">
        <v>67</v>
      </c>
    </row>
    <row r="21" spans="2:5" ht="14.25" thickBot="1" x14ac:dyDescent="0.2">
      <c r="D21" s="200" t="s">
        <v>84</v>
      </c>
      <c r="E21" s="201" t="s">
        <v>85</v>
      </c>
    </row>
    <row r="22" spans="2:5" ht="15" thickTop="1" thickBot="1" x14ac:dyDescent="0.2">
      <c r="C22" s="199" t="s">
        <v>68</v>
      </c>
      <c r="D22" s="218"/>
      <c r="E22" s="219"/>
    </row>
    <row r="23" spans="2:5" ht="14.25" thickTop="1" x14ac:dyDescent="0.15">
      <c r="C23" s="202"/>
      <c r="D23" s="203"/>
      <c r="E23" s="203"/>
    </row>
    <row r="24" spans="2:5" x14ac:dyDescent="0.15">
      <c r="B24" s="197" t="s">
        <v>104</v>
      </c>
    </row>
    <row r="25" spans="2:5" x14ac:dyDescent="0.15">
      <c r="E25" s="198" t="s">
        <v>67</v>
      </c>
    </row>
    <row r="26" spans="2:5" ht="14.25" thickBot="1" x14ac:dyDescent="0.2">
      <c r="C26" s="204" t="s">
        <v>68</v>
      </c>
      <c r="D26" s="205" t="s">
        <v>84</v>
      </c>
      <c r="E26" s="206" t="s">
        <v>85</v>
      </c>
    </row>
    <row r="27" spans="2:5" ht="14.25" thickTop="1" x14ac:dyDescent="0.15">
      <c r="C27" s="207" t="s">
        <v>14</v>
      </c>
      <c r="D27" s="220"/>
      <c r="E27" s="208"/>
    </row>
    <row r="28" spans="2:5" x14ac:dyDescent="0.15">
      <c r="C28" s="207" t="s">
        <v>15</v>
      </c>
      <c r="D28" s="221"/>
      <c r="E28" s="222"/>
    </row>
    <row r="29" spans="2:5" x14ac:dyDescent="0.15">
      <c r="C29" s="207" t="s">
        <v>16</v>
      </c>
      <c r="D29" s="221"/>
      <c r="E29" s="222"/>
    </row>
    <row r="30" spans="2:5" ht="14.25" thickBot="1" x14ac:dyDescent="0.2">
      <c r="C30" s="207" t="s">
        <v>17</v>
      </c>
      <c r="D30" s="223"/>
      <c r="E30" s="224"/>
    </row>
    <row r="31" spans="2:5" ht="14.25" thickTop="1" x14ac:dyDescent="0.15">
      <c r="C31" s="209" t="s">
        <v>18</v>
      </c>
      <c r="D31" s="210">
        <f>SUM(D27:D30)</f>
        <v>0</v>
      </c>
      <c r="E31" s="210">
        <f>SUM(E28:E30)</f>
        <v>0</v>
      </c>
    </row>
    <row r="33" spans="2:7" x14ac:dyDescent="0.15">
      <c r="B33" s="197" t="s">
        <v>105</v>
      </c>
    </row>
    <row r="34" spans="2:7" x14ac:dyDescent="0.15">
      <c r="D34" s="10"/>
      <c r="F34" s="198" t="s">
        <v>67</v>
      </c>
    </row>
    <row r="35" spans="2:7" ht="13.5" customHeight="1" x14ac:dyDescent="0.15">
      <c r="B35" s="586" t="s">
        <v>298</v>
      </c>
      <c r="C35" s="587"/>
      <c r="D35" s="583" t="s">
        <v>87</v>
      </c>
      <c r="E35" s="592" t="s">
        <v>143</v>
      </c>
      <c r="F35" s="594" t="s">
        <v>18</v>
      </c>
      <c r="G35" s="599" t="s">
        <v>441</v>
      </c>
    </row>
    <row r="36" spans="2:7" x14ac:dyDescent="0.15">
      <c r="B36" s="588"/>
      <c r="C36" s="589"/>
      <c r="D36" s="584"/>
      <c r="E36" s="593"/>
      <c r="F36" s="595"/>
      <c r="G36" s="600"/>
    </row>
    <row r="37" spans="2:7" ht="14.25" thickBot="1" x14ac:dyDescent="0.2">
      <c r="B37" s="590"/>
      <c r="C37" s="591"/>
      <c r="D37" s="585"/>
      <c r="E37" s="593"/>
      <c r="F37" s="596"/>
      <c r="G37" s="601"/>
    </row>
    <row r="38" spans="2:7" ht="14.25" thickTop="1" x14ac:dyDescent="0.15">
      <c r="B38" s="254" t="s">
        <v>243</v>
      </c>
      <c r="C38" s="258" t="s">
        <v>399</v>
      </c>
      <c r="D38" s="262"/>
      <c r="E38" s="260">
        <f>⑩計算域Ⅲ!E144</f>
        <v>0</v>
      </c>
      <c r="F38" s="255">
        <f>SUM(D38:E38)</f>
        <v>0</v>
      </c>
      <c r="G38" s="255" t="s">
        <v>442</v>
      </c>
    </row>
    <row r="39" spans="2:7" x14ac:dyDescent="0.15">
      <c r="B39" s="485" t="s">
        <v>244</v>
      </c>
      <c r="C39" s="486" t="s">
        <v>7</v>
      </c>
      <c r="D39" s="487"/>
      <c r="E39" s="488">
        <f>⑩計算域Ⅲ!E145</f>
        <v>0</v>
      </c>
      <c r="F39" s="489">
        <f t="shared" ref="F39:F66" si="0">SUM(D39:E39)</f>
        <v>0</v>
      </c>
      <c r="G39" s="489" t="s">
        <v>443</v>
      </c>
    </row>
    <row r="40" spans="2:7" x14ac:dyDescent="0.15">
      <c r="B40" s="256" t="s">
        <v>245</v>
      </c>
      <c r="C40" s="259" t="s">
        <v>400</v>
      </c>
      <c r="D40" s="263"/>
      <c r="E40" s="261">
        <f>⑩計算域Ⅲ!E146</f>
        <v>0</v>
      </c>
      <c r="F40" s="257">
        <f t="shared" si="0"/>
        <v>0</v>
      </c>
      <c r="G40" s="257" t="s">
        <v>444</v>
      </c>
    </row>
    <row r="41" spans="2:7" x14ac:dyDescent="0.15">
      <c r="B41" s="485" t="s">
        <v>246</v>
      </c>
      <c r="C41" s="486" t="s">
        <v>247</v>
      </c>
      <c r="D41" s="487"/>
      <c r="E41" s="488">
        <f>⑩計算域Ⅲ!E147</f>
        <v>0</v>
      </c>
      <c r="F41" s="489">
        <f t="shared" si="0"/>
        <v>0</v>
      </c>
      <c r="G41" s="489" t="s">
        <v>445</v>
      </c>
    </row>
    <row r="42" spans="2:7" x14ac:dyDescent="0.15">
      <c r="B42" s="256" t="s">
        <v>248</v>
      </c>
      <c r="C42" s="259" t="s">
        <v>401</v>
      </c>
      <c r="D42" s="263"/>
      <c r="E42" s="261">
        <f>⑩計算域Ⅲ!E148</f>
        <v>0</v>
      </c>
      <c r="F42" s="257">
        <f t="shared" si="0"/>
        <v>0</v>
      </c>
      <c r="G42" s="257" t="s">
        <v>446</v>
      </c>
    </row>
    <row r="43" spans="2:7" x14ac:dyDescent="0.15">
      <c r="B43" s="485" t="s">
        <v>249</v>
      </c>
      <c r="C43" s="486" t="s">
        <v>402</v>
      </c>
      <c r="D43" s="487"/>
      <c r="E43" s="488">
        <f>⑩計算域Ⅲ!E149</f>
        <v>0</v>
      </c>
      <c r="F43" s="489">
        <f t="shared" si="0"/>
        <v>0</v>
      </c>
      <c r="G43" s="489" t="s">
        <v>447</v>
      </c>
    </row>
    <row r="44" spans="2:7" x14ac:dyDescent="0.15">
      <c r="B44" s="256" t="s">
        <v>250</v>
      </c>
      <c r="C44" s="259" t="s">
        <v>403</v>
      </c>
      <c r="D44" s="263"/>
      <c r="E44" s="261">
        <f>⑩計算域Ⅲ!E150</f>
        <v>0</v>
      </c>
      <c r="F44" s="257">
        <f t="shared" si="0"/>
        <v>0</v>
      </c>
      <c r="G44" s="257" t="s">
        <v>448</v>
      </c>
    </row>
    <row r="45" spans="2:7" x14ac:dyDescent="0.15">
      <c r="B45" s="485" t="s">
        <v>251</v>
      </c>
      <c r="C45" s="486" t="s">
        <v>404</v>
      </c>
      <c r="D45" s="487"/>
      <c r="E45" s="488">
        <f>⑩計算域Ⅲ!E151</f>
        <v>0</v>
      </c>
      <c r="F45" s="489">
        <f t="shared" si="0"/>
        <v>0</v>
      </c>
      <c r="G45" s="489" t="s">
        <v>449</v>
      </c>
    </row>
    <row r="46" spans="2:7" x14ac:dyDescent="0.15">
      <c r="B46" s="256" t="s">
        <v>252</v>
      </c>
      <c r="C46" s="259" t="s">
        <v>405</v>
      </c>
      <c r="D46" s="263"/>
      <c r="E46" s="261">
        <f>⑩計算域Ⅲ!E152</f>
        <v>0</v>
      </c>
      <c r="F46" s="257">
        <f t="shared" si="0"/>
        <v>0</v>
      </c>
      <c r="G46" s="257" t="s">
        <v>450</v>
      </c>
    </row>
    <row r="47" spans="2:7" x14ac:dyDescent="0.15">
      <c r="B47" s="485" t="s">
        <v>253</v>
      </c>
      <c r="C47" s="486" t="s">
        <v>406</v>
      </c>
      <c r="D47" s="487"/>
      <c r="E47" s="488">
        <f>⑩計算域Ⅲ!E153</f>
        <v>0</v>
      </c>
      <c r="F47" s="489">
        <f t="shared" si="0"/>
        <v>0</v>
      </c>
      <c r="G47" s="489" t="s">
        <v>451</v>
      </c>
    </row>
    <row r="48" spans="2:7" x14ac:dyDescent="0.15">
      <c r="B48" s="256" t="s">
        <v>254</v>
      </c>
      <c r="C48" s="259" t="s">
        <v>10</v>
      </c>
      <c r="D48" s="263"/>
      <c r="E48" s="261">
        <f>⑩計算域Ⅲ!E154</f>
        <v>0</v>
      </c>
      <c r="F48" s="257">
        <f t="shared" si="0"/>
        <v>0</v>
      </c>
      <c r="G48" s="257" t="s">
        <v>452</v>
      </c>
    </row>
    <row r="49" spans="2:7" x14ac:dyDescent="0.15">
      <c r="B49" s="485" t="s">
        <v>255</v>
      </c>
      <c r="C49" s="486" t="s">
        <v>407</v>
      </c>
      <c r="D49" s="487"/>
      <c r="E49" s="488">
        <f>⑩計算域Ⅲ!E155</f>
        <v>0</v>
      </c>
      <c r="F49" s="489">
        <f t="shared" si="0"/>
        <v>0</v>
      </c>
      <c r="G49" s="489" t="s">
        <v>453</v>
      </c>
    </row>
    <row r="50" spans="2:7" x14ac:dyDescent="0.15">
      <c r="B50" s="256" t="s">
        <v>256</v>
      </c>
      <c r="C50" s="259" t="s">
        <v>408</v>
      </c>
      <c r="D50" s="263"/>
      <c r="E50" s="261">
        <f>⑩計算域Ⅲ!E156</f>
        <v>0</v>
      </c>
      <c r="F50" s="257">
        <f t="shared" si="0"/>
        <v>0</v>
      </c>
      <c r="G50" s="257" t="s">
        <v>454</v>
      </c>
    </row>
    <row r="51" spans="2:7" x14ac:dyDescent="0.15">
      <c r="B51" s="485" t="s">
        <v>257</v>
      </c>
      <c r="C51" s="486" t="s">
        <v>409</v>
      </c>
      <c r="D51" s="487"/>
      <c r="E51" s="488">
        <f>⑩計算域Ⅲ!E157</f>
        <v>0</v>
      </c>
      <c r="F51" s="489">
        <f t="shared" si="0"/>
        <v>0</v>
      </c>
      <c r="G51" s="489" t="s">
        <v>455</v>
      </c>
    </row>
    <row r="52" spans="2:7" x14ac:dyDescent="0.15">
      <c r="B52" s="256" t="s">
        <v>258</v>
      </c>
      <c r="C52" s="259" t="s">
        <v>410</v>
      </c>
      <c r="D52" s="263"/>
      <c r="E52" s="261">
        <f>⑩計算域Ⅲ!E158</f>
        <v>0</v>
      </c>
      <c r="F52" s="257">
        <f t="shared" si="0"/>
        <v>0</v>
      </c>
      <c r="G52" s="257" t="s">
        <v>456</v>
      </c>
    </row>
    <row r="53" spans="2:7" x14ac:dyDescent="0.15">
      <c r="B53" s="485" t="s">
        <v>259</v>
      </c>
      <c r="C53" s="486" t="s">
        <v>411</v>
      </c>
      <c r="D53" s="487"/>
      <c r="E53" s="488">
        <f>⑩計算域Ⅲ!E159</f>
        <v>0</v>
      </c>
      <c r="F53" s="489">
        <f t="shared" si="0"/>
        <v>0</v>
      </c>
      <c r="G53" s="489" t="s">
        <v>457</v>
      </c>
    </row>
    <row r="54" spans="2:7" x14ac:dyDescent="0.15">
      <c r="B54" s="256" t="s">
        <v>260</v>
      </c>
      <c r="C54" s="259" t="s">
        <v>412</v>
      </c>
      <c r="D54" s="263"/>
      <c r="E54" s="261">
        <f>⑩計算域Ⅲ!E160</f>
        <v>0</v>
      </c>
      <c r="F54" s="257">
        <f t="shared" si="0"/>
        <v>0</v>
      </c>
      <c r="G54" s="257" t="s">
        <v>458</v>
      </c>
    </row>
    <row r="55" spans="2:7" x14ac:dyDescent="0.15">
      <c r="B55" s="485" t="s">
        <v>261</v>
      </c>
      <c r="C55" s="486" t="s">
        <v>413</v>
      </c>
      <c r="D55" s="487"/>
      <c r="E55" s="488">
        <f>⑩計算域Ⅲ!E161</f>
        <v>0</v>
      </c>
      <c r="F55" s="489">
        <f t="shared" si="0"/>
        <v>0</v>
      </c>
      <c r="G55" s="489" t="s">
        <v>459</v>
      </c>
    </row>
    <row r="56" spans="2:7" x14ac:dyDescent="0.15">
      <c r="B56" s="256" t="s">
        <v>262</v>
      </c>
      <c r="C56" s="259" t="s">
        <v>414</v>
      </c>
      <c r="D56" s="263"/>
      <c r="E56" s="261">
        <f>⑩計算域Ⅲ!E162</f>
        <v>0</v>
      </c>
      <c r="F56" s="257">
        <f t="shared" si="0"/>
        <v>0</v>
      </c>
      <c r="G56" s="257" t="s">
        <v>460</v>
      </c>
    </row>
    <row r="57" spans="2:7" x14ac:dyDescent="0.15">
      <c r="B57" s="485" t="s">
        <v>263</v>
      </c>
      <c r="C57" s="486" t="s">
        <v>415</v>
      </c>
      <c r="D57" s="487"/>
      <c r="E57" s="488">
        <f>⑩計算域Ⅲ!E163</f>
        <v>0</v>
      </c>
      <c r="F57" s="489">
        <f t="shared" si="0"/>
        <v>0</v>
      </c>
      <c r="G57" s="489" t="s">
        <v>461</v>
      </c>
    </row>
    <row r="58" spans="2:7" x14ac:dyDescent="0.15">
      <c r="B58" s="256" t="s">
        <v>264</v>
      </c>
      <c r="C58" s="259" t="s">
        <v>416</v>
      </c>
      <c r="D58" s="263"/>
      <c r="E58" s="261">
        <f>⑩計算域Ⅲ!E164</f>
        <v>0</v>
      </c>
      <c r="F58" s="257">
        <f t="shared" si="0"/>
        <v>0</v>
      </c>
      <c r="G58" s="257" t="s">
        <v>462</v>
      </c>
    </row>
    <row r="59" spans="2:7" x14ac:dyDescent="0.15">
      <c r="B59" s="485" t="s">
        <v>265</v>
      </c>
      <c r="C59" s="486" t="s">
        <v>417</v>
      </c>
      <c r="D59" s="487"/>
      <c r="E59" s="488">
        <f>⑩計算域Ⅲ!E165</f>
        <v>0</v>
      </c>
      <c r="F59" s="489">
        <f t="shared" si="0"/>
        <v>0</v>
      </c>
      <c r="G59" s="489" t="s">
        <v>463</v>
      </c>
    </row>
    <row r="60" spans="2:7" x14ac:dyDescent="0.15">
      <c r="B60" s="256" t="s">
        <v>266</v>
      </c>
      <c r="C60" s="259" t="s">
        <v>267</v>
      </c>
      <c r="D60" s="263"/>
      <c r="E60" s="261">
        <f>⑩計算域Ⅲ!E166</f>
        <v>0</v>
      </c>
      <c r="F60" s="257">
        <f t="shared" si="0"/>
        <v>0</v>
      </c>
      <c r="G60" s="257" t="s">
        <v>464</v>
      </c>
    </row>
    <row r="61" spans="2:7" x14ac:dyDescent="0.15">
      <c r="B61" s="485" t="s">
        <v>268</v>
      </c>
      <c r="C61" s="486" t="s">
        <v>418</v>
      </c>
      <c r="D61" s="487"/>
      <c r="E61" s="488">
        <f>⑩計算域Ⅲ!E167</f>
        <v>0</v>
      </c>
      <c r="F61" s="489">
        <f t="shared" si="0"/>
        <v>0</v>
      </c>
      <c r="G61" s="489" t="s">
        <v>465</v>
      </c>
    </row>
    <row r="62" spans="2:7" x14ac:dyDescent="0.15">
      <c r="B62" s="256" t="s">
        <v>269</v>
      </c>
      <c r="C62" s="259" t="s">
        <v>419</v>
      </c>
      <c r="D62" s="263"/>
      <c r="E62" s="261">
        <f>⑩計算域Ⅲ!E168</f>
        <v>0</v>
      </c>
      <c r="F62" s="257">
        <f t="shared" si="0"/>
        <v>0</v>
      </c>
      <c r="G62" s="257" t="s">
        <v>466</v>
      </c>
    </row>
    <row r="63" spans="2:7" x14ac:dyDescent="0.15">
      <c r="B63" s="485" t="s">
        <v>270</v>
      </c>
      <c r="C63" s="486" t="s">
        <v>271</v>
      </c>
      <c r="D63" s="487"/>
      <c r="E63" s="488">
        <f>⑩計算域Ⅲ!E169</f>
        <v>0</v>
      </c>
      <c r="F63" s="489">
        <f t="shared" si="0"/>
        <v>0</v>
      </c>
      <c r="G63" s="489" t="s">
        <v>467</v>
      </c>
    </row>
    <row r="64" spans="2:7" x14ac:dyDescent="0.15">
      <c r="B64" s="256" t="s">
        <v>272</v>
      </c>
      <c r="C64" s="259" t="s">
        <v>273</v>
      </c>
      <c r="D64" s="263"/>
      <c r="E64" s="261">
        <f>⑩計算域Ⅲ!E170</f>
        <v>0</v>
      </c>
      <c r="F64" s="257">
        <f t="shared" si="0"/>
        <v>0</v>
      </c>
      <c r="G64" s="257" t="s">
        <v>468</v>
      </c>
    </row>
    <row r="65" spans="2:7" x14ac:dyDescent="0.15">
      <c r="B65" s="485" t="s">
        <v>274</v>
      </c>
      <c r="C65" s="486" t="s">
        <v>420</v>
      </c>
      <c r="D65" s="487"/>
      <c r="E65" s="488">
        <f>⑩計算域Ⅲ!E171</f>
        <v>0</v>
      </c>
      <c r="F65" s="489">
        <f t="shared" si="0"/>
        <v>0</v>
      </c>
      <c r="G65" s="489" t="s">
        <v>469</v>
      </c>
    </row>
    <row r="66" spans="2:7" x14ac:dyDescent="0.15">
      <c r="B66" s="256" t="s">
        <v>275</v>
      </c>
      <c r="C66" s="259" t="s">
        <v>421</v>
      </c>
      <c r="D66" s="263"/>
      <c r="E66" s="261">
        <f>⑩計算域Ⅲ!E172</f>
        <v>0</v>
      </c>
      <c r="F66" s="257">
        <f t="shared" si="0"/>
        <v>0</v>
      </c>
      <c r="G66" s="257" t="s">
        <v>470</v>
      </c>
    </row>
    <row r="67" spans="2:7" x14ac:dyDescent="0.15">
      <c r="B67" s="485" t="s">
        <v>276</v>
      </c>
      <c r="C67" s="486" t="s">
        <v>277</v>
      </c>
      <c r="D67" s="487"/>
      <c r="E67" s="488">
        <f>⑩計算域Ⅲ!E173</f>
        <v>0</v>
      </c>
      <c r="F67" s="489">
        <f t="shared" ref="F67:F74" si="1">SUM(D67:E67)</f>
        <v>0</v>
      </c>
      <c r="G67" s="489" t="s">
        <v>471</v>
      </c>
    </row>
    <row r="68" spans="2:7" x14ac:dyDescent="0.15">
      <c r="B68" s="256" t="s">
        <v>278</v>
      </c>
      <c r="C68" s="259" t="s">
        <v>422</v>
      </c>
      <c r="D68" s="263"/>
      <c r="E68" s="261">
        <f>⑩計算域Ⅲ!E174</f>
        <v>0</v>
      </c>
      <c r="F68" s="257">
        <f t="shared" si="1"/>
        <v>0</v>
      </c>
      <c r="G68" s="257" t="s">
        <v>472</v>
      </c>
    </row>
    <row r="69" spans="2:7" x14ac:dyDescent="0.15">
      <c r="B69" s="485" t="s">
        <v>280</v>
      </c>
      <c r="C69" s="486" t="s">
        <v>423</v>
      </c>
      <c r="D69" s="487"/>
      <c r="E69" s="488">
        <f>⑩計算域Ⅲ!E175</f>
        <v>0</v>
      </c>
      <c r="F69" s="489">
        <f t="shared" si="1"/>
        <v>0</v>
      </c>
      <c r="G69" s="489" t="s">
        <v>473</v>
      </c>
    </row>
    <row r="70" spans="2:7" x14ac:dyDescent="0.15">
      <c r="B70" s="256" t="s">
        <v>281</v>
      </c>
      <c r="C70" s="259" t="s">
        <v>424</v>
      </c>
      <c r="D70" s="263"/>
      <c r="E70" s="261">
        <f>⑩計算域Ⅲ!E176</f>
        <v>0</v>
      </c>
      <c r="F70" s="257">
        <f t="shared" si="1"/>
        <v>0</v>
      </c>
      <c r="G70" s="257" t="s">
        <v>474</v>
      </c>
    </row>
    <row r="71" spans="2:7" x14ac:dyDescent="0.15">
      <c r="B71" s="485" t="s">
        <v>282</v>
      </c>
      <c r="C71" s="486" t="s">
        <v>425</v>
      </c>
      <c r="D71" s="487"/>
      <c r="E71" s="488">
        <f>⑩計算域Ⅲ!E177</f>
        <v>0</v>
      </c>
      <c r="F71" s="489">
        <f t="shared" si="1"/>
        <v>0</v>
      </c>
      <c r="G71" s="489" t="s">
        <v>475</v>
      </c>
    </row>
    <row r="72" spans="2:7" x14ac:dyDescent="0.15">
      <c r="B72" s="256" t="s">
        <v>284</v>
      </c>
      <c r="C72" s="259" t="s">
        <v>426</v>
      </c>
      <c r="D72" s="263"/>
      <c r="E72" s="261">
        <f>⑩計算域Ⅲ!E178</f>
        <v>0</v>
      </c>
      <c r="F72" s="257">
        <f t="shared" si="1"/>
        <v>0</v>
      </c>
      <c r="G72" s="257" t="s">
        <v>476</v>
      </c>
    </row>
    <row r="73" spans="2:7" x14ac:dyDescent="0.15">
      <c r="B73" s="485" t="s">
        <v>286</v>
      </c>
      <c r="C73" s="486" t="s">
        <v>427</v>
      </c>
      <c r="D73" s="487"/>
      <c r="E73" s="488">
        <f>⑩計算域Ⅲ!E179</f>
        <v>0</v>
      </c>
      <c r="F73" s="489">
        <f t="shared" si="1"/>
        <v>0</v>
      </c>
      <c r="G73" s="489" t="s">
        <v>477</v>
      </c>
    </row>
    <row r="74" spans="2:7" x14ac:dyDescent="0.15">
      <c r="B74" s="256" t="s">
        <v>287</v>
      </c>
      <c r="C74" s="259" t="s">
        <v>428</v>
      </c>
      <c r="D74" s="263"/>
      <c r="E74" s="261">
        <f>⑩計算域Ⅲ!E180</f>
        <v>0</v>
      </c>
      <c r="F74" s="257">
        <f t="shared" si="1"/>
        <v>0</v>
      </c>
      <c r="G74" s="257" t="s">
        <v>478</v>
      </c>
    </row>
    <row r="75" spans="2:7" x14ac:dyDescent="0.15">
      <c r="B75" s="485" t="s">
        <v>288</v>
      </c>
      <c r="C75" s="486" t="s">
        <v>429</v>
      </c>
      <c r="D75" s="487"/>
      <c r="E75" s="488">
        <f>⑩計算域Ⅲ!E181</f>
        <v>0</v>
      </c>
      <c r="F75" s="489">
        <f>SUM(D75:E75)</f>
        <v>0</v>
      </c>
      <c r="G75" s="489" t="s">
        <v>482</v>
      </c>
    </row>
    <row r="76" spans="2:7" x14ac:dyDescent="0.15">
      <c r="B76" s="256" t="s">
        <v>289</v>
      </c>
      <c r="C76" s="259" t="s">
        <v>430</v>
      </c>
      <c r="D76" s="263"/>
      <c r="E76" s="261">
        <f>⑩計算域Ⅲ!E182</f>
        <v>0</v>
      </c>
      <c r="F76" s="257">
        <f>SUM(D76:E76)</f>
        <v>0</v>
      </c>
      <c r="G76" s="257" t="s">
        <v>480</v>
      </c>
    </row>
    <row r="77" spans="2:7" x14ac:dyDescent="0.15">
      <c r="B77" s="485" t="s">
        <v>290</v>
      </c>
      <c r="C77" s="486" t="s">
        <v>490</v>
      </c>
      <c r="D77" s="487"/>
      <c r="E77" s="488">
        <f>⑩計算域Ⅲ!E183</f>
        <v>0</v>
      </c>
      <c r="F77" s="489">
        <f>SUM(D77:E77)</f>
        <v>0</v>
      </c>
      <c r="G77" s="489" t="s">
        <v>481</v>
      </c>
    </row>
    <row r="78" spans="2:7" x14ac:dyDescent="0.15">
      <c r="B78" s="256" t="s">
        <v>296</v>
      </c>
      <c r="C78" s="259" t="s">
        <v>431</v>
      </c>
      <c r="D78" s="263"/>
      <c r="E78" s="261">
        <f>⑩計算域Ⅲ!E184</f>
        <v>0</v>
      </c>
      <c r="F78" s="257">
        <f>SUM(D78:E78)</f>
        <v>0</v>
      </c>
      <c r="G78" s="257" t="s">
        <v>479</v>
      </c>
    </row>
    <row r="79" spans="2:7" ht="14.25" thickBot="1" x14ac:dyDescent="0.2">
      <c r="B79" s="490" t="s">
        <v>297</v>
      </c>
      <c r="C79" s="491" t="s">
        <v>432</v>
      </c>
      <c r="D79" s="492"/>
      <c r="E79" s="493">
        <f>⑩計算域Ⅲ!E185</f>
        <v>0</v>
      </c>
      <c r="F79" s="494">
        <f>SUM(D79:E79)</f>
        <v>0</v>
      </c>
      <c r="G79" s="494"/>
    </row>
    <row r="80" spans="2:7" ht="18" customHeight="1" thickTop="1" x14ac:dyDescent="0.15">
      <c r="B80" s="573" t="s">
        <v>88</v>
      </c>
      <c r="C80" s="574"/>
      <c r="D80" s="210">
        <f>SUM(D38:D79)</f>
        <v>0</v>
      </c>
      <c r="E80" s="210">
        <f>SUM(E38:E79)</f>
        <v>0</v>
      </c>
      <c r="F80" s="210">
        <f>SUM(F38:F79)</f>
        <v>0</v>
      </c>
    </row>
    <row r="82" spans="2:5" ht="14.25" thickBot="1" x14ac:dyDescent="0.2">
      <c r="B82" s="197" t="s">
        <v>198</v>
      </c>
    </row>
    <row r="83" spans="2:5" ht="18" customHeight="1" thickTop="1" thickBot="1" x14ac:dyDescent="0.2">
      <c r="C83" s="211" t="s">
        <v>77</v>
      </c>
      <c r="D83" s="225">
        <v>0.54797855114977168</v>
      </c>
    </row>
    <row r="84" spans="2:5" ht="14.25" thickTop="1" x14ac:dyDescent="0.15"/>
    <row r="86" spans="2:5" x14ac:dyDescent="0.15">
      <c r="C86" s="575" t="s">
        <v>78</v>
      </c>
      <c r="D86" s="569" t="s">
        <v>530</v>
      </c>
      <c r="E86" s="212">
        <v>0.53201428754154634</v>
      </c>
    </row>
    <row r="87" spans="2:5" x14ac:dyDescent="0.15">
      <c r="C87" s="576"/>
      <c r="D87" s="569" t="s">
        <v>531</v>
      </c>
      <c r="E87" s="212">
        <v>0.56345974883775385</v>
      </c>
    </row>
    <row r="88" spans="2:5" x14ac:dyDescent="0.15">
      <c r="C88" s="576"/>
      <c r="D88" s="569" t="s">
        <v>532</v>
      </c>
      <c r="E88" s="212">
        <v>0.55749884195710142</v>
      </c>
    </row>
    <row r="89" spans="2:5" x14ac:dyDescent="0.15">
      <c r="C89" s="576"/>
      <c r="D89" s="569" t="s">
        <v>533</v>
      </c>
      <c r="E89" s="212">
        <v>0.53405753997164662</v>
      </c>
    </row>
    <row r="90" spans="2:5" x14ac:dyDescent="0.15">
      <c r="C90" s="576"/>
      <c r="D90" s="569" t="s">
        <v>534</v>
      </c>
      <c r="E90" s="212">
        <v>0.55386691633560226</v>
      </c>
    </row>
    <row r="91" spans="2:5" x14ac:dyDescent="0.15">
      <c r="C91" s="577"/>
      <c r="D91" s="569" t="s">
        <v>535</v>
      </c>
      <c r="E91" s="212">
        <v>0.54797855114977168</v>
      </c>
    </row>
    <row r="93" spans="2:5" x14ac:dyDescent="0.15">
      <c r="B93" s="482" t="s">
        <v>225</v>
      </c>
    </row>
    <row r="94" spans="2:5" ht="18" customHeight="1" x14ac:dyDescent="0.15">
      <c r="C94" s="211" t="s">
        <v>79</v>
      </c>
      <c r="D94" s="213" t="s">
        <v>83</v>
      </c>
    </row>
    <row r="96" spans="2:5" x14ac:dyDescent="0.15">
      <c r="D96" s="214" t="s">
        <v>81</v>
      </c>
      <c r="E96" s="215">
        <v>100</v>
      </c>
    </row>
    <row r="97" spans="3:5" x14ac:dyDescent="0.15">
      <c r="C97" s="216" t="s">
        <v>82</v>
      </c>
      <c r="D97" s="214" t="s">
        <v>80</v>
      </c>
      <c r="E97" s="215">
        <v>1</v>
      </c>
    </row>
    <row r="98" spans="3:5" x14ac:dyDescent="0.15">
      <c r="C98" s="215">
        <f>VLOOKUP(D94,D96:E98,2,FALSE)</f>
        <v>1E-3</v>
      </c>
      <c r="D98" s="214" t="s">
        <v>83</v>
      </c>
      <c r="E98" s="215">
        <v>1E-3</v>
      </c>
    </row>
  </sheetData>
  <sheetProtection sheet="1" objects="1" scenarios="1"/>
  <mergeCells count="10">
    <mergeCell ref="B80:C80"/>
    <mergeCell ref="C86:C91"/>
    <mergeCell ref="B2:C2"/>
    <mergeCell ref="D2:F2"/>
    <mergeCell ref="D35:D37"/>
    <mergeCell ref="B35:C37"/>
    <mergeCell ref="E35:E37"/>
    <mergeCell ref="F35:F37"/>
    <mergeCell ref="B4:G4"/>
    <mergeCell ref="G35:G37"/>
  </mergeCells>
  <phoneticPr fontId="2"/>
  <dataValidations count="4">
    <dataValidation type="list" allowBlank="1" showInputMessage="1" showErrorMessage="1" sqref="D83" xr:uid="{00000000-0002-0000-0100-000000000000}">
      <formula1>$E$86:$E$91</formula1>
    </dataValidation>
    <dataValidation type="list" allowBlank="1" showDropDown="1" showInputMessage="1" showErrorMessage="1" sqref="D94" xr:uid="{00000000-0002-0000-0100-000001000000}">
      <formula1>$D$98</formula1>
    </dataValidation>
    <dataValidation imeMode="hiragana" allowBlank="1" showInputMessage="1" showErrorMessage="1" sqref="D2:F2" xr:uid="{00000000-0002-0000-0100-000002000000}"/>
    <dataValidation imeMode="halfAlpha" allowBlank="1" showInputMessage="1" showErrorMessage="1" sqref="D8 D38:D79 E28:E30 D27:D30 D22:E22 D17 D13:E13" xr:uid="{00000000-0002-0000-0100-000003000000}"/>
  </dataValidations>
  <printOptions horizontalCentered="1"/>
  <pageMargins left="0.78740157480314965" right="0.78740157480314965" top="0.35433070866141736" bottom="0.19685039370078741" header="0.51181102362204722" footer="0.51181102362204722"/>
  <pageSetup paperSize="9" scale="62" orientation="portrait" cellComments="asDisplayed" r:id="rId1"/>
  <headerFooter alignWithMargins="0"/>
  <ignoredErrors>
    <ignoredError sqref="B38:B74 B75 B76:B7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66FF"/>
  </sheetPr>
  <dimension ref="B1:O53"/>
  <sheetViews>
    <sheetView zoomScaleNormal="100" workbookViewId="0"/>
  </sheetViews>
  <sheetFormatPr defaultColWidth="9" defaultRowHeight="13.5" x14ac:dyDescent="0.15"/>
  <cols>
    <col min="1" max="1" width="2.625" style="6" customWidth="1"/>
    <col min="2" max="4" width="1.625" style="6" customWidth="1"/>
    <col min="5" max="5" width="10" style="6" customWidth="1"/>
    <col min="6" max="6" width="3" style="6" customWidth="1"/>
    <col min="7" max="10" width="14.625" style="6" customWidth="1"/>
    <col min="11" max="11" width="10.25" style="6" bestFit="1" customWidth="1"/>
    <col min="12" max="16384" width="9" style="6"/>
  </cols>
  <sheetData>
    <row r="1" spans="2:11" ht="15" customHeight="1" x14ac:dyDescent="0.15"/>
    <row r="2" spans="2:11" ht="15" customHeight="1" x14ac:dyDescent="0.15">
      <c r="B2" s="13" t="s">
        <v>161</v>
      </c>
    </row>
    <row r="3" spans="2:11" ht="15" customHeight="1" x14ac:dyDescent="0.15"/>
    <row r="4" spans="2:11" ht="22.5" customHeight="1" x14ac:dyDescent="0.15">
      <c r="B4" s="618" t="s">
        <v>76</v>
      </c>
      <c r="C4" s="619"/>
      <c r="D4" s="620"/>
      <c r="E4" s="620"/>
      <c r="F4" s="621"/>
      <c r="G4" s="623" t="str">
        <f>IF(③入力!D2="","",③入力!D2)</f>
        <v/>
      </c>
      <c r="H4" s="624"/>
      <c r="I4" s="624"/>
      <c r="J4" s="625"/>
    </row>
    <row r="5" spans="2:11" ht="15" customHeight="1" x14ac:dyDescent="0.15">
      <c r="J5" s="10" t="s">
        <v>222</v>
      </c>
    </row>
    <row r="6" spans="2:11" ht="15" customHeight="1" x14ac:dyDescent="0.15">
      <c r="B6" s="14"/>
      <c r="C6" s="14"/>
      <c r="D6" s="14"/>
      <c r="E6" s="14"/>
      <c r="F6" s="15"/>
      <c r="G6" s="622" t="s">
        <v>146</v>
      </c>
      <c r="H6" s="626" t="s">
        <v>199</v>
      </c>
      <c r="I6" s="626" t="s">
        <v>200</v>
      </c>
      <c r="J6" s="626" t="s">
        <v>162</v>
      </c>
    </row>
    <row r="7" spans="2:11" ht="15" customHeight="1" x14ac:dyDescent="0.15">
      <c r="B7" s="16"/>
      <c r="C7" s="16"/>
      <c r="D7" s="16"/>
      <c r="E7" s="16"/>
      <c r="F7" s="17"/>
      <c r="G7" s="622"/>
      <c r="H7" s="626"/>
      <c r="I7" s="622"/>
      <c r="J7" s="622"/>
    </row>
    <row r="8" spans="2:11" ht="15" customHeight="1" x14ac:dyDescent="0.15">
      <c r="B8" s="18"/>
      <c r="C8" s="19"/>
      <c r="D8" s="19"/>
      <c r="E8" s="614" t="s">
        <v>151</v>
      </c>
      <c r="F8" s="20"/>
      <c r="G8" s="615">
        <f>⑨計算域Ⅱ!D51</f>
        <v>0</v>
      </c>
      <c r="H8" s="608">
        <f>⑨計算域Ⅱ!J51</f>
        <v>0</v>
      </c>
      <c r="I8" s="608">
        <f>⑨計算域Ⅱ!R51</f>
        <v>0</v>
      </c>
      <c r="J8" s="608">
        <f>⑨計算域Ⅱ!V51</f>
        <v>0</v>
      </c>
    </row>
    <row r="9" spans="2:11" ht="15" customHeight="1" x14ac:dyDescent="0.15">
      <c r="B9" s="18"/>
      <c r="C9" s="19"/>
      <c r="D9" s="19"/>
      <c r="E9" s="614"/>
      <c r="F9" s="21" t="s">
        <v>226</v>
      </c>
      <c r="G9" s="616"/>
      <c r="H9" s="609"/>
      <c r="I9" s="609"/>
      <c r="J9" s="609"/>
      <c r="K9" s="22"/>
    </row>
    <row r="10" spans="2:11" ht="15" customHeight="1" x14ac:dyDescent="0.15">
      <c r="B10" s="18"/>
      <c r="C10" s="23"/>
      <c r="D10" s="24"/>
      <c r="E10" s="613" t="s">
        <v>163</v>
      </c>
      <c r="F10" s="20"/>
      <c r="G10" s="615">
        <f>⑨計算域Ⅱ!E51</f>
        <v>0</v>
      </c>
      <c r="H10" s="608">
        <f>⑨計算域Ⅱ!K51</f>
        <v>0</v>
      </c>
      <c r="I10" s="608">
        <f>⑨計算域Ⅱ!S51</f>
        <v>0</v>
      </c>
      <c r="J10" s="608">
        <f>⑨計算域Ⅱ!W51</f>
        <v>0</v>
      </c>
      <c r="K10" s="22"/>
    </row>
    <row r="11" spans="2:11" ht="15" customHeight="1" x14ac:dyDescent="0.15">
      <c r="B11" s="18"/>
      <c r="C11" s="18"/>
      <c r="D11" s="19"/>
      <c r="E11" s="614"/>
      <c r="F11" s="21" t="s">
        <v>227</v>
      </c>
      <c r="G11" s="616"/>
      <c r="H11" s="609"/>
      <c r="I11" s="609"/>
      <c r="J11" s="609"/>
      <c r="K11" s="22"/>
    </row>
    <row r="12" spans="2:11" ht="15" customHeight="1" x14ac:dyDescent="0.15">
      <c r="B12" s="18"/>
      <c r="C12" s="18"/>
      <c r="D12" s="23"/>
      <c r="E12" s="613" t="s">
        <v>232</v>
      </c>
      <c r="F12" s="20"/>
      <c r="G12" s="615">
        <f>⑨計算域Ⅱ!F51</f>
        <v>0</v>
      </c>
      <c r="H12" s="608">
        <f>⑨計算域Ⅱ!L51</f>
        <v>0</v>
      </c>
      <c r="I12" s="608">
        <f>⑨計算域Ⅱ!T51</f>
        <v>0</v>
      </c>
      <c r="J12" s="608">
        <f>⑨計算域Ⅱ!X51</f>
        <v>0</v>
      </c>
      <c r="K12" s="22"/>
    </row>
    <row r="13" spans="2:11" ht="15" customHeight="1" x14ac:dyDescent="0.15">
      <c r="B13" s="18"/>
      <c r="C13" s="18"/>
      <c r="D13" s="18"/>
      <c r="E13" s="614"/>
      <c r="F13" s="21" t="s">
        <v>233</v>
      </c>
      <c r="G13" s="616"/>
      <c r="H13" s="609"/>
      <c r="I13" s="609"/>
      <c r="J13" s="609"/>
      <c r="K13" s="22"/>
    </row>
    <row r="14" spans="2:11" ht="15" customHeight="1" x14ac:dyDescent="0.15">
      <c r="B14" s="18"/>
      <c r="C14" s="18"/>
      <c r="D14" s="227"/>
      <c r="E14" s="613" t="s">
        <v>159</v>
      </c>
      <c r="F14" s="20"/>
      <c r="G14" s="615">
        <f>⑨計算域Ⅱ!G51</f>
        <v>0</v>
      </c>
      <c r="H14" s="608">
        <f>⑨計算域Ⅱ!M51</f>
        <v>0</v>
      </c>
      <c r="I14" s="608">
        <f>⑨計算域Ⅱ!U51</f>
        <v>0</v>
      </c>
      <c r="J14" s="608">
        <f>⑨計算域Ⅱ!Y51</f>
        <v>0</v>
      </c>
      <c r="K14" s="22"/>
    </row>
    <row r="15" spans="2:11" ht="15" customHeight="1" x14ac:dyDescent="0.15">
      <c r="B15" s="18"/>
      <c r="C15" s="18"/>
      <c r="D15" s="226"/>
      <c r="E15" s="617"/>
      <c r="F15" s="27" t="s">
        <v>234</v>
      </c>
      <c r="G15" s="616"/>
      <c r="H15" s="609"/>
      <c r="I15" s="609"/>
      <c r="J15" s="609"/>
      <c r="K15" s="22"/>
    </row>
    <row r="16" spans="2:11" ht="15" customHeight="1" x14ac:dyDescent="0.15">
      <c r="B16" s="23"/>
      <c r="C16" s="24"/>
      <c r="D16" s="24"/>
      <c r="E16" s="613" t="s">
        <v>152</v>
      </c>
      <c r="F16" s="20"/>
      <c r="G16" s="615">
        <f>⑨計算域Ⅱ!D101</f>
        <v>0</v>
      </c>
      <c r="H16" s="608">
        <f>⑨計算域Ⅱ!F101</f>
        <v>0</v>
      </c>
      <c r="I16" s="608">
        <f>⑨計算域Ⅱ!H101</f>
        <v>0</v>
      </c>
      <c r="J16" s="608">
        <f>⑨計算域Ⅱ!J101</f>
        <v>0</v>
      </c>
      <c r="K16" s="22"/>
    </row>
    <row r="17" spans="2:15" ht="15" customHeight="1" x14ac:dyDescent="0.15">
      <c r="B17" s="18"/>
      <c r="C17" s="19"/>
      <c r="D17" s="19"/>
      <c r="E17" s="614"/>
      <c r="F17" s="21" t="s">
        <v>237</v>
      </c>
      <c r="G17" s="616"/>
      <c r="H17" s="609"/>
      <c r="I17" s="609"/>
      <c r="J17" s="609"/>
      <c r="K17" s="22"/>
    </row>
    <row r="18" spans="2:15" ht="15" customHeight="1" x14ac:dyDescent="0.15">
      <c r="B18" s="18"/>
      <c r="C18" s="23"/>
      <c r="D18" s="24"/>
      <c r="E18" s="613" t="s">
        <v>153</v>
      </c>
      <c r="F18" s="20"/>
      <c r="G18" s="615">
        <f>⑨計算域Ⅱ!E101</f>
        <v>0</v>
      </c>
      <c r="H18" s="608">
        <f>⑨計算域Ⅱ!G101</f>
        <v>0</v>
      </c>
      <c r="I18" s="608">
        <f>⑨計算域Ⅱ!I101</f>
        <v>0</v>
      </c>
      <c r="J18" s="608">
        <f>⑨計算域Ⅱ!K101</f>
        <v>0</v>
      </c>
      <c r="K18" s="22"/>
    </row>
    <row r="19" spans="2:15" ht="15" customHeight="1" x14ac:dyDescent="0.15">
      <c r="B19" s="25"/>
      <c r="C19" s="25"/>
      <c r="D19" s="26"/>
      <c r="E19" s="617"/>
      <c r="F19" s="27" t="s">
        <v>238</v>
      </c>
      <c r="G19" s="616"/>
      <c r="H19" s="609"/>
      <c r="I19" s="609"/>
      <c r="J19" s="609"/>
      <c r="K19" s="22"/>
    </row>
    <row r="20" spans="2:15" ht="15" customHeight="1" x14ac:dyDescent="0.15">
      <c r="B20" s="28"/>
      <c r="C20" s="28"/>
      <c r="D20" s="28"/>
      <c r="E20" s="28"/>
      <c r="F20" s="28"/>
      <c r="G20" s="28"/>
      <c r="J20" s="29" t="s">
        <v>167</v>
      </c>
      <c r="K20" s="29"/>
      <c r="L20" s="29"/>
      <c r="M20" s="29"/>
      <c r="N20" s="29"/>
      <c r="O20" s="29"/>
    </row>
    <row r="21" spans="2:15" ht="15" customHeight="1" x14ac:dyDescent="0.15">
      <c r="B21" s="28"/>
      <c r="C21" s="28"/>
      <c r="D21" s="28"/>
      <c r="E21" s="28"/>
      <c r="F21" s="28"/>
      <c r="G21" s="28"/>
      <c r="J21" s="29"/>
      <c r="K21" s="29"/>
      <c r="L21" s="29"/>
      <c r="M21" s="29"/>
      <c r="N21" s="29"/>
      <c r="O21" s="29"/>
    </row>
    <row r="22" spans="2:15" ht="15" customHeight="1" x14ac:dyDescent="0.15">
      <c r="B22" s="30" t="s">
        <v>226</v>
      </c>
      <c r="C22" s="8"/>
      <c r="D22" s="612" t="s">
        <v>168</v>
      </c>
      <c r="E22" s="612"/>
      <c r="F22" s="612"/>
      <c r="G22" s="612"/>
      <c r="H22" s="612"/>
      <c r="I22" s="612"/>
      <c r="J22" s="612"/>
      <c r="K22" s="612"/>
    </row>
    <row r="23" spans="2:15" ht="15" customHeight="1" x14ac:dyDescent="0.15">
      <c r="B23" s="31" t="s">
        <v>227</v>
      </c>
      <c r="D23" s="610" t="s">
        <v>169</v>
      </c>
      <c r="E23" s="611"/>
      <c r="F23" s="611"/>
      <c r="G23" s="611"/>
      <c r="H23" s="611"/>
      <c r="I23" s="611"/>
      <c r="J23" s="611"/>
      <c r="K23" s="32"/>
    </row>
    <row r="24" spans="2:15" ht="15" customHeight="1" x14ac:dyDescent="0.15">
      <c r="B24" s="31"/>
      <c r="D24" s="611"/>
      <c r="E24" s="611"/>
      <c r="F24" s="611"/>
      <c r="G24" s="611"/>
      <c r="H24" s="611"/>
      <c r="I24" s="611"/>
      <c r="J24" s="611"/>
      <c r="K24" s="32"/>
    </row>
    <row r="25" spans="2:15" ht="15" customHeight="1" x14ac:dyDescent="0.15">
      <c r="B25" s="31"/>
      <c r="D25" s="611"/>
      <c r="E25" s="611"/>
      <c r="F25" s="611"/>
      <c r="G25" s="611"/>
      <c r="H25" s="611"/>
      <c r="I25" s="611"/>
      <c r="J25" s="611"/>
      <c r="K25" s="33"/>
    </row>
    <row r="26" spans="2:15" ht="15" customHeight="1" x14ac:dyDescent="0.15">
      <c r="B26" s="31" t="s">
        <v>235</v>
      </c>
      <c r="D26" s="610" t="s">
        <v>433</v>
      </c>
      <c r="E26" s="611"/>
      <c r="F26" s="611"/>
      <c r="G26" s="611"/>
      <c r="H26" s="611"/>
      <c r="I26" s="611"/>
      <c r="J26" s="611"/>
      <c r="K26" s="33"/>
    </row>
    <row r="27" spans="2:15" ht="15" customHeight="1" x14ac:dyDescent="0.15">
      <c r="B27" s="31"/>
      <c r="D27" s="611"/>
      <c r="E27" s="611"/>
      <c r="F27" s="611"/>
      <c r="G27" s="611"/>
      <c r="H27" s="611"/>
      <c r="I27" s="611"/>
      <c r="J27" s="611"/>
      <c r="K27" s="33"/>
    </row>
    <row r="28" spans="2:15" ht="15" customHeight="1" x14ac:dyDescent="0.15">
      <c r="B28" s="31"/>
      <c r="D28" s="611"/>
      <c r="E28" s="611"/>
      <c r="F28" s="611"/>
      <c r="G28" s="611"/>
      <c r="H28" s="611"/>
      <c r="I28" s="611"/>
      <c r="J28" s="611"/>
      <c r="K28" s="33"/>
    </row>
    <row r="29" spans="2:15" ht="15" customHeight="1" x14ac:dyDescent="0.15">
      <c r="B29" s="31" t="s">
        <v>236</v>
      </c>
      <c r="D29" s="610" t="s">
        <v>350</v>
      </c>
      <c r="E29" s="611"/>
      <c r="F29" s="611"/>
      <c r="G29" s="611"/>
      <c r="H29" s="611"/>
      <c r="I29" s="611"/>
      <c r="J29" s="611"/>
      <c r="K29" s="34"/>
    </row>
    <row r="30" spans="2:15" ht="15" customHeight="1" x14ac:dyDescent="0.15">
      <c r="D30" s="611"/>
      <c r="E30" s="611"/>
      <c r="F30" s="611"/>
      <c r="G30" s="611"/>
      <c r="H30" s="611"/>
      <c r="I30" s="611"/>
      <c r="J30" s="611"/>
      <c r="K30" s="34"/>
    </row>
    <row r="31" spans="2:15" ht="15" customHeight="1" x14ac:dyDescent="0.15">
      <c r="B31" s="31"/>
      <c r="D31" s="611"/>
      <c r="E31" s="611"/>
      <c r="F31" s="611"/>
      <c r="G31" s="611"/>
      <c r="H31" s="611"/>
      <c r="I31" s="611"/>
      <c r="J31" s="611"/>
    </row>
    <row r="32" spans="2:15" ht="15" customHeight="1" x14ac:dyDescent="0.15">
      <c r="B32" s="31" t="s">
        <v>237</v>
      </c>
      <c r="D32" s="605" t="s">
        <v>351</v>
      </c>
      <c r="E32" s="605"/>
      <c r="F32" s="605"/>
      <c r="G32" s="605"/>
      <c r="H32" s="605"/>
      <c r="I32" s="605"/>
      <c r="J32" s="605"/>
      <c r="K32" s="28"/>
    </row>
    <row r="33" spans="2:14" ht="15" customHeight="1" x14ac:dyDescent="0.15">
      <c r="B33" s="31"/>
      <c r="D33" s="605"/>
      <c r="E33" s="605"/>
      <c r="F33" s="605"/>
      <c r="G33" s="605"/>
      <c r="H33" s="605"/>
      <c r="I33" s="605"/>
      <c r="J33" s="605"/>
      <c r="K33" s="28"/>
    </row>
    <row r="34" spans="2:14" ht="15" customHeight="1" x14ac:dyDescent="0.15">
      <c r="B34" s="31" t="s">
        <v>238</v>
      </c>
      <c r="D34" s="605" t="s">
        <v>352</v>
      </c>
      <c r="E34" s="605"/>
      <c r="F34" s="605"/>
      <c r="G34" s="605"/>
      <c r="H34" s="605"/>
      <c r="I34" s="605"/>
      <c r="J34" s="605"/>
      <c r="K34" s="34"/>
    </row>
    <row r="35" spans="2:14" ht="15" customHeight="1" x14ac:dyDescent="0.15">
      <c r="D35" s="605"/>
      <c r="E35" s="605"/>
      <c r="F35" s="605"/>
      <c r="G35" s="605"/>
      <c r="H35" s="605"/>
      <c r="I35" s="605"/>
      <c r="J35" s="605"/>
      <c r="K35" s="34"/>
    </row>
    <row r="36" spans="2:14" ht="15" customHeight="1" x14ac:dyDescent="0.15">
      <c r="J36" s="7" t="s">
        <v>164</v>
      </c>
    </row>
    <row r="37" spans="2:14" ht="15" customHeight="1" x14ac:dyDescent="0.15">
      <c r="B37" s="583" t="s">
        <v>165</v>
      </c>
      <c r="C37" s="583"/>
      <c r="D37" s="583"/>
      <c r="E37" s="583"/>
      <c r="F37" s="583"/>
      <c r="G37" s="583"/>
      <c r="H37" s="583"/>
      <c r="I37" s="606"/>
      <c r="J37" s="603">
        <f>IF(③入力!F80=0,0,J8/③入力!F80)</f>
        <v>0</v>
      </c>
    </row>
    <row r="38" spans="2:14" ht="15" customHeight="1" x14ac:dyDescent="0.15">
      <c r="B38" s="583"/>
      <c r="C38" s="583"/>
      <c r="D38" s="583"/>
      <c r="E38" s="583"/>
      <c r="F38" s="583"/>
      <c r="G38" s="583"/>
      <c r="H38" s="583"/>
      <c r="I38" s="606"/>
      <c r="J38" s="604"/>
    </row>
    <row r="39" spans="2:14" ht="15" customHeight="1" x14ac:dyDescent="0.15"/>
    <row r="40" spans="2:14" ht="15" customHeight="1" x14ac:dyDescent="0.15">
      <c r="B40" s="6" t="s">
        <v>166</v>
      </c>
    </row>
    <row r="41" spans="2:14" ht="15" customHeight="1" x14ac:dyDescent="0.15">
      <c r="B41" s="35"/>
      <c r="C41" s="35"/>
      <c r="D41" s="35"/>
      <c r="E41" s="35"/>
      <c r="F41" s="35"/>
      <c r="G41" s="35"/>
      <c r="H41" s="35"/>
      <c r="I41" s="35"/>
      <c r="J41" s="35"/>
    </row>
    <row r="42" spans="2:14" ht="15" customHeight="1" x14ac:dyDescent="0.15">
      <c r="B42" s="602" t="s">
        <v>228</v>
      </c>
      <c r="C42" s="602"/>
      <c r="D42" s="607" t="s">
        <v>434</v>
      </c>
      <c r="E42" s="607"/>
      <c r="F42" s="607"/>
      <c r="G42" s="607"/>
      <c r="H42" s="607"/>
      <c r="I42" s="607"/>
      <c r="J42" s="607"/>
      <c r="K42" s="36"/>
      <c r="L42" s="36"/>
      <c r="M42" s="36"/>
      <c r="N42" s="36"/>
    </row>
    <row r="43" spans="2:14" ht="15" customHeight="1" x14ac:dyDescent="0.15">
      <c r="B43" s="602"/>
      <c r="C43" s="602"/>
      <c r="D43" s="607"/>
      <c r="E43" s="607"/>
      <c r="F43" s="607"/>
      <c r="G43" s="607"/>
      <c r="H43" s="607"/>
      <c r="I43" s="607"/>
      <c r="J43" s="607"/>
      <c r="K43" s="36"/>
      <c r="L43" s="36"/>
      <c r="M43" s="36"/>
      <c r="N43" s="36"/>
    </row>
    <row r="44" spans="2:14" ht="15" customHeight="1" x14ac:dyDescent="0.15">
      <c r="B44" s="37"/>
      <c r="C44" s="37"/>
      <c r="D44" s="607"/>
      <c r="E44" s="607"/>
      <c r="F44" s="607"/>
      <c r="G44" s="607"/>
      <c r="H44" s="607"/>
      <c r="I44" s="607"/>
      <c r="J44" s="607"/>
      <c r="K44" s="36"/>
      <c r="L44" s="36"/>
      <c r="M44" s="36"/>
      <c r="N44" s="36"/>
    </row>
    <row r="45" spans="2:14" ht="15" customHeight="1" x14ac:dyDescent="0.15">
      <c r="B45" s="602" t="s">
        <v>229</v>
      </c>
      <c r="C45" s="602"/>
      <c r="D45" s="607" t="s">
        <v>170</v>
      </c>
      <c r="E45" s="607"/>
      <c r="F45" s="607"/>
      <c r="G45" s="607"/>
      <c r="H45" s="607"/>
      <c r="I45" s="607"/>
      <c r="J45" s="607"/>
      <c r="K45" s="36"/>
      <c r="L45" s="36"/>
      <c r="M45" s="36"/>
      <c r="N45" s="36"/>
    </row>
    <row r="46" spans="2:14" ht="15" customHeight="1" x14ac:dyDescent="0.15">
      <c r="B46" s="602"/>
      <c r="C46" s="602"/>
      <c r="D46" s="607"/>
      <c r="E46" s="607"/>
      <c r="F46" s="607"/>
      <c r="G46" s="607"/>
      <c r="H46" s="607"/>
      <c r="I46" s="607"/>
      <c r="J46" s="607"/>
      <c r="K46" s="36"/>
      <c r="L46" s="36"/>
      <c r="M46" s="36"/>
      <c r="N46" s="36"/>
    </row>
    <row r="47" spans="2:14" ht="15" customHeight="1" x14ac:dyDescent="0.15">
      <c r="B47" s="602" t="s">
        <v>230</v>
      </c>
      <c r="C47" s="602"/>
      <c r="D47" s="607" t="s">
        <v>397</v>
      </c>
      <c r="E47" s="607"/>
      <c r="F47" s="607"/>
      <c r="G47" s="607"/>
      <c r="H47" s="607"/>
      <c r="I47" s="607"/>
      <c r="J47" s="607"/>
      <c r="K47" s="36"/>
      <c r="L47" s="36"/>
      <c r="M47" s="36"/>
      <c r="N47" s="36"/>
    </row>
    <row r="48" spans="2:14" ht="15" customHeight="1" x14ac:dyDescent="0.15">
      <c r="B48" s="602"/>
      <c r="C48" s="602"/>
      <c r="D48" s="607"/>
      <c r="E48" s="607"/>
      <c r="F48" s="607"/>
      <c r="G48" s="607"/>
      <c r="H48" s="607"/>
      <c r="I48" s="607"/>
      <c r="J48" s="607"/>
      <c r="K48" s="36"/>
      <c r="L48" s="36"/>
      <c r="M48" s="36"/>
      <c r="N48" s="36"/>
    </row>
    <row r="49" spans="2:14" ht="15" customHeight="1" x14ac:dyDescent="0.15">
      <c r="B49" s="602" t="s">
        <v>231</v>
      </c>
      <c r="C49" s="602"/>
      <c r="D49" s="607" t="s">
        <v>483</v>
      </c>
      <c r="E49" s="607"/>
      <c r="F49" s="607"/>
      <c r="G49" s="607"/>
      <c r="H49" s="607"/>
      <c r="I49" s="607"/>
      <c r="J49" s="607"/>
      <c r="K49" s="36"/>
      <c r="L49" s="36"/>
      <c r="M49" s="36"/>
      <c r="N49" s="36"/>
    </row>
    <row r="50" spans="2:14" ht="15" customHeight="1" x14ac:dyDescent="0.15">
      <c r="B50" s="602"/>
      <c r="C50" s="602"/>
      <c r="D50" s="607"/>
      <c r="E50" s="607"/>
      <c r="F50" s="607"/>
      <c r="G50" s="607"/>
      <c r="H50" s="607"/>
      <c r="I50" s="607"/>
      <c r="J50" s="607"/>
      <c r="K50" s="35"/>
    </row>
    <row r="51" spans="2:14" ht="15" customHeight="1" x14ac:dyDescent="0.15">
      <c r="B51" s="602"/>
      <c r="C51" s="602"/>
      <c r="D51" s="607"/>
      <c r="E51" s="607"/>
      <c r="F51" s="607"/>
      <c r="G51" s="607"/>
      <c r="H51" s="607"/>
      <c r="I51" s="607"/>
      <c r="J51" s="607"/>
      <c r="K51" s="35"/>
    </row>
    <row r="52" spans="2:14" ht="15" customHeight="1" x14ac:dyDescent="0.15"/>
    <row r="53" spans="2:14" ht="15" customHeight="1" x14ac:dyDescent="0.15"/>
  </sheetData>
  <sheetProtection sheet="1" objects="1" scenarios="1"/>
  <mergeCells count="52">
    <mergeCell ref="B4:F4"/>
    <mergeCell ref="G6:G7"/>
    <mergeCell ref="E8:E9"/>
    <mergeCell ref="G4:J4"/>
    <mergeCell ref="J8:J9"/>
    <mergeCell ref="J6:J7"/>
    <mergeCell ref="H8:H9"/>
    <mergeCell ref="G8:G9"/>
    <mergeCell ref="H6:H7"/>
    <mergeCell ref="I8:I9"/>
    <mergeCell ref="I6:I7"/>
    <mergeCell ref="I16:I17"/>
    <mergeCell ref="J16:J17"/>
    <mergeCell ref="G14:G15"/>
    <mergeCell ref="H16:H17"/>
    <mergeCell ref="J10:J11"/>
    <mergeCell ref="I10:I11"/>
    <mergeCell ref="I14:I15"/>
    <mergeCell ref="E16:E17"/>
    <mergeCell ref="E18:E19"/>
    <mergeCell ref="H12:H13"/>
    <mergeCell ref="G18:G19"/>
    <mergeCell ref="G16:G17"/>
    <mergeCell ref="E14:E15"/>
    <mergeCell ref="H18:H19"/>
    <mergeCell ref="E10:E11"/>
    <mergeCell ref="H10:H11"/>
    <mergeCell ref="J14:J15"/>
    <mergeCell ref="J12:J13"/>
    <mergeCell ref="H14:H15"/>
    <mergeCell ref="I12:I13"/>
    <mergeCell ref="G12:G13"/>
    <mergeCell ref="E12:E13"/>
    <mergeCell ref="G10:G11"/>
    <mergeCell ref="D32:J33"/>
    <mergeCell ref="I18:I19"/>
    <mergeCell ref="B42:C43"/>
    <mergeCell ref="B45:C46"/>
    <mergeCell ref="D23:J25"/>
    <mergeCell ref="J18:J19"/>
    <mergeCell ref="D26:J28"/>
    <mergeCell ref="D29:J31"/>
    <mergeCell ref="D22:K22"/>
    <mergeCell ref="B49:C51"/>
    <mergeCell ref="B47:C48"/>
    <mergeCell ref="J37:J38"/>
    <mergeCell ref="D34:J35"/>
    <mergeCell ref="B37:I38"/>
    <mergeCell ref="D49:J51"/>
    <mergeCell ref="D42:J44"/>
    <mergeCell ref="D45:J46"/>
    <mergeCell ref="D47:J48"/>
  </mergeCells>
  <phoneticPr fontId="2"/>
  <pageMargins left="0.78740157480314965" right="0.19685039370078741" top="0.98425196850393704" bottom="0.98425196850393704" header="0.51181102362204722" footer="0.51181102362204722"/>
  <pageSetup paperSize="9" orientation="portrait" cellComments="asDisplayed" r:id="rId1"/>
  <headerFooter alignWithMargins="0"/>
  <ignoredErrors>
    <ignoredError sqref="B44:C44 B42 B45 B49 B47"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66FF"/>
  </sheetPr>
  <dimension ref="B2:P102"/>
  <sheetViews>
    <sheetView zoomScaleNormal="100" workbookViewId="0"/>
  </sheetViews>
  <sheetFormatPr defaultColWidth="9" defaultRowHeight="13.5" x14ac:dyDescent="0.15"/>
  <cols>
    <col min="1" max="1" width="2.625" style="40" customWidth="1"/>
    <col min="2" max="2" width="3.625" style="40" customWidth="1"/>
    <col min="3" max="3" width="22.875" style="39" bestFit="1" customWidth="1"/>
    <col min="4" max="7" width="11.375" style="40" customWidth="1"/>
    <col min="8" max="8" width="9.25" style="40" customWidth="1"/>
    <col min="9" max="10" width="10.125" style="40" customWidth="1"/>
    <col min="11" max="13" width="11.375" style="40" customWidth="1"/>
    <col min="14" max="15" width="9" style="40" customWidth="1"/>
    <col min="16" max="16" width="9" style="40"/>
    <col min="17" max="17" width="5.25" style="40" customWidth="1"/>
    <col min="18" max="16384" width="9" style="40"/>
  </cols>
  <sheetData>
    <row r="2" spans="2:15" ht="14.25" x14ac:dyDescent="0.15">
      <c r="B2" s="38" t="s">
        <v>154</v>
      </c>
    </row>
    <row r="3" spans="2:15" ht="14.25" x14ac:dyDescent="0.15">
      <c r="B3" s="41"/>
      <c r="C3" s="42"/>
      <c r="D3" s="43"/>
      <c r="E3" s="43"/>
      <c r="F3" s="43"/>
      <c r="G3" s="43"/>
      <c r="H3" s="43"/>
      <c r="I3" s="43"/>
      <c r="J3" s="43"/>
      <c r="K3" s="43"/>
      <c r="L3" s="43"/>
      <c r="O3" s="552" t="s">
        <v>222</v>
      </c>
    </row>
    <row r="4" spans="2:15" ht="13.5" customHeight="1" x14ac:dyDescent="0.15">
      <c r="B4" s="655" t="s">
        <v>298</v>
      </c>
      <c r="C4" s="656"/>
      <c r="D4" s="636" t="s">
        <v>146</v>
      </c>
      <c r="E4" s="637"/>
      <c r="F4" s="637"/>
      <c r="G4" s="637"/>
      <c r="H4" s="637"/>
      <c r="I4" s="638"/>
      <c r="J4" s="643" t="s">
        <v>201</v>
      </c>
      <c r="K4" s="644"/>
      <c r="L4" s="644"/>
      <c r="M4" s="644"/>
      <c r="N4" s="644"/>
      <c r="O4" s="645"/>
    </row>
    <row r="5" spans="2:15" ht="6" customHeight="1" x14ac:dyDescent="0.15">
      <c r="B5" s="657"/>
      <c r="C5" s="658"/>
      <c r="D5" s="661" t="s">
        <v>155</v>
      </c>
      <c r="E5" s="44"/>
      <c r="F5" s="44"/>
      <c r="G5" s="44"/>
      <c r="H5" s="647" t="s">
        <v>156</v>
      </c>
      <c r="I5" s="639" t="s">
        <v>157</v>
      </c>
      <c r="J5" s="651" t="s">
        <v>155</v>
      </c>
      <c r="K5" s="44"/>
      <c r="L5" s="44"/>
      <c r="M5" s="44"/>
      <c r="N5" s="647" t="s">
        <v>156</v>
      </c>
      <c r="O5" s="647" t="s">
        <v>157</v>
      </c>
    </row>
    <row r="6" spans="2:15" ht="6" customHeight="1" x14ac:dyDescent="0.15">
      <c r="B6" s="657"/>
      <c r="C6" s="658"/>
      <c r="D6" s="662"/>
      <c r="E6" s="229"/>
      <c r="F6" s="228"/>
      <c r="G6" s="44"/>
      <c r="H6" s="648"/>
      <c r="I6" s="640"/>
      <c r="J6" s="652"/>
      <c r="K6" s="229"/>
      <c r="L6" s="228"/>
      <c r="M6" s="44"/>
      <c r="N6" s="648"/>
      <c r="O6" s="648"/>
    </row>
    <row r="7" spans="2:15" ht="6" customHeight="1" x14ac:dyDescent="0.15">
      <c r="B7" s="657"/>
      <c r="C7" s="658"/>
      <c r="D7" s="663"/>
      <c r="E7" s="629" t="s">
        <v>158</v>
      </c>
      <c r="F7" s="634" t="s">
        <v>232</v>
      </c>
      <c r="G7" s="45"/>
      <c r="H7" s="649"/>
      <c r="I7" s="641"/>
      <c r="J7" s="653"/>
      <c r="K7" s="629" t="s">
        <v>158</v>
      </c>
      <c r="L7" s="634" t="s">
        <v>232</v>
      </c>
      <c r="M7" s="45"/>
      <c r="N7" s="649"/>
      <c r="O7" s="649"/>
    </row>
    <row r="8" spans="2:15" ht="13.5" customHeight="1" x14ac:dyDescent="0.15">
      <c r="B8" s="657"/>
      <c r="C8" s="658"/>
      <c r="D8" s="663"/>
      <c r="E8" s="630"/>
      <c r="F8" s="629"/>
      <c r="G8" s="632" t="s">
        <v>176</v>
      </c>
      <c r="H8" s="649"/>
      <c r="I8" s="641"/>
      <c r="J8" s="653"/>
      <c r="K8" s="630"/>
      <c r="L8" s="629"/>
      <c r="M8" s="632" t="s">
        <v>176</v>
      </c>
      <c r="N8" s="649"/>
      <c r="O8" s="649"/>
    </row>
    <row r="9" spans="2:15" x14ac:dyDescent="0.15">
      <c r="B9" s="659"/>
      <c r="C9" s="660"/>
      <c r="D9" s="664"/>
      <c r="E9" s="631"/>
      <c r="F9" s="635"/>
      <c r="G9" s="633"/>
      <c r="H9" s="650"/>
      <c r="I9" s="642"/>
      <c r="J9" s="654"/>
      <c r="K9" s="631"/>
      <c r="L9" s="635"/>
      <c r="M9" s="633"/>
      <c r="N9" s="650"/>
      <c r="O9" s="650"/>
    </row>
    <row r="10" spans="2:15" x14ac:dyDescent="0.15">
      <c r="B10" s="264" t="s">
        <v>243</v>
      </c>
      <c r="C10" s="265" t="s">
        <v>399</v>
      </c>
      <c r="D10" s="266">
        <f>⑨計算域Ⅱ!D9</f>
        <v>0</v>
      </c>
      <c r="E10" s="267">
        <f>⑨計算域Ⅱ!E9</f>
        <v>0</v>
      </c>
      <c r="F10" s="267">
        <f>⑨計算域Ⅱ!F9</f>
        <v>0</v>
      </c>
      <c r="G10" s="267">
        <f>⑨計算域Ⅱ!G9</f>
        <v>0</v>
      </c>
      <c r="H10" s="267">
        <f>⑨計算域Ⅱ!D59</f>
        <v>0</v>
      </c>
      <c r="I10" s="268">
        <f>⑨計算域Ⅱ!E59</f>
        <v>0</v>
      </c>
      <c r="J10" s="266">
        <f>⑨計算域Ⅱ!J9</f>
        <v>0</v>
      </c>
      <c r="K10" s="267">
        <f>⑨計算域Ⅱ!K9</f>
        <v>0</v>
      </c>
      <c r="L10" s="267">
        <f>⑨計算域Ⅱ!L9</f>
        <v>0</v>
      </c>
      <c r="M10" s="267">
        <f>⑨計算域Ⅱ!M9</f>
        <v>0</v>
      </c>
      <c r="N10" s="267">
        <f>⑨計算域Ⅱ!F59</f>
        <v>0</v>
      </c>
      <c r="O10" s="267">
        <f>⑨計算域Ⅱ!G59</f>
        <v>0</v>
      </c>
    </row>
    <row r="11" spans="2:15" x14ac:dyDescent="0.15">
      <c r="B11" s="274" t="s">
        <v>244</v>
      </c>
      <c r="C11" s="275" t="s">
        <v>7</v>
      </c>
      <c r="D11" s="276">
        <f>⑨計算域Ⅱ!D10</f>
        <v>0</v>
      </c>
      <c r="E11" s="277">
        <f>⑨計算域Ⅱ!E10</f>
        <v>0</v>
      </c>
      <c r="F11" s="277">
        <f>⑨計算域Ⅱ!F10</f>
        <v>0</v>
      </c>
      <c r="G11" s="277">
        <f>⑨計算域Ⅱ!G10</f>
        <v>0</v>
      </c>
      <c r="H11" s="277">
        <f>⑨計算域Ⅱ!D60</f>
        <v>0</v>
      </c>
      <c r="I11" s="278">
        <f>⑨計算域Ⅱ!E60</f>
        <v>0</v>
      </c>
      <c r="J11" s="276">
        <f>⑨計算域Ⅱ!J10</f>
        <v>0</v>
      </c>
      <c r="K11" s="277">
        <f>⑨計算域Ⅱ!K10</f>
        <v>0</v>
      </c>
      <c r="L11" s="277">
        <f>⑨計算域Ⅱ!L10</f>
        <v>0</v>
      </c>
      <c r="M11" s="277">
        <f>⑨計算域Ⅱ!M10</f>
        <v>0</v>
      </c>
      <c r="N11" s="277">
        <f>⑨計算域Ⅱ!F60</f>
        <v>0</v>
      </c>
      <c r="O11" s="277">
        <f>⑨計算域Ⅱ!G60</f>
        <v>0</v>
      </c>
    </row>
    <row r="12" spans="2:15" x14ac:dyDescent="0.15">
      <c r="B12" s="269" t="s">
        <v>245</v>
      </c>
      <c r="C12" s="270" t="s">
        <v>400</v>
      </c>
      <c r="D12" s="271">
        <f>⑨計算域Ⅱ!D11</f>
        <v>0</v>
      </c>
      <c r="E12" s="272">
        <f>⑨計算域Ⅱ!E11</f>
        <v>0</v>
      </c>
      <c r="F12" s="272">
        <f>⑨計算域Ⅱ!F11</f>
        <v>0</v>
      </c>
      <c r="G12" s="272">
        <f>⑨計算域Ⅱ!G11</f>
        <v>0</v>
      </c>
      <c r="H12" s="272">
        <f>⑨計算域Ⅱ!D61</f>
        <v>0</v>
      </c>
      <c r="I12" s="273">
        <f>⑨計算域Ⅱ!E61</f>
        <v>0</v>
      </c>
      <c r="J12" s="271">
        <f>⑨計算域Ⅱ!J11</f>
        <v>0</v>
      </c>
      <c r="K12" s="272">
        <f>⑨計算域Ⅱ!K11</f>
        <v>0</v>
      </c>
      <c r="L12" s="272">
        <f>⑨計算域Ⅱ!L11</f>
        <v>0</v>
      </c>
      <c r="M12" s="272">
        <f>⑨計算域Ⅱ!M11</f>
        <v>0</v>
      </c>
      <c r="N12" s="272">
        <f>⑨計算域Ⅱ!F61</f>
        <v>0</v>
      </c>
      <c r="O12" s="272">
        <f>⑨計算域Ⅱ!G61</f>
        <v>0</v>
      </c>
    </row>
    <row r="13" spans="2:15" x14ac:dyDescent="0.15">
      <c r="B13" s="274" t="s">
        <v>246</v>
      </c>
      <c r="C13" s="275" t="s">
        <v>247</v>
      </c>
      <c r="D13" s="276">
        <f>⑨計算域Ⅱ!D12</f>
        <v>0</v>
      </c>
      <c r="E13" s="277">
        <f>⑨計算域Ⅱ!E12</f>
        <v>0</v>
      </c>
      <c r="F13" s="277">
        <f>⑨計算域Ⅱ!F12</f>
        <v>0</v>
      </c>
      <c r="G13" s="277">
        <f>⑨計算域Ⅱ!G12</f>
        <v>0</v>
      </c>
      <c r="H13" s="277">
        <f>⑨計算域Ⅱ!D62</f>
        <v>0</v>
      </c>
      <c r="I13" s="278">
        <f>⑨計算域Ⅱ!E62</f>
        <v>0</v>
      </c>
      <c r="J13" s="276">
        <f>⑨計算域Ⅱ!J12</f>
        <v>0</v>
      </c>
      <c r="K13" s="277">
        <f>⑨計算域Ⅱ!K12</f>
        <v>0</v>
      </c>
      <c r="L13" s="277">
        <f>⑨計算域Ⅱ!L12</f>
        <v>0</v>
      </c>
      <c r="M13" s="277">
        <f>⑨計算域Ⅱ!M12</f>
        <v>0</v>
      </c>
      <c r="N13" s="277">
        <f>⑨計算域Ⅱ!F62</f>
        <v>0</v>
      </c>
      <c r="O13" s="277">
        <f>⑨計算域Ⅱ!G62</f>
        <v>0</v>
      </c>
    </row>
    <row r="14" spans="2:15" x14ac:dyDescent="0.15">
      <c r="B14" s="269" t="s">
        <v>248</v>
      </c>
      <c r="C14" s="270" t="s">
        <v>401</v>
      </c>
      <c r="D14" s="271">
        <f>⑨計算域Ⅱ!D13</f>
        <v>0</v>
      </c>
      <c r="E14" s="272">
        <f>⑨計算域Ⅱ!E13</f>
        <v>0</v>
      </c>
      <c r="F14" s="272">
        <f>⑨計算域Ⅱ!F13</f>
        <v>0</v>
      </c>
      <c r="G14" s="272">
        <f>⑨計算域Ⅱ!G13</f>
        <v>0</v>
      </c>
      <c r="H14" s="272">
        <f>⑨計算域Ⅱ!D63</f>
        <v>0</v>
      </c>
      <c r="I14" s="273">
        <f>⑨計算域Ⅱ!E63</f>
        <v>0</v>
      </c>
      <c r="J14" s="271">
        <f>⑨計算域Ⅱ!J13</f>
        <v>0</v>
      </c>
      <c r="K14" s="272">
        <f>⑨計算域Ⅱ!K13</f>
        <v>0</v>
      </c>
      <c r="L14" s="272">
        <f>⑨計算域Ⅱ!L13</f>
        <v>0</v>
      </c>
      <c r="M14" s="272">
        <f>⑨計算域Ⅱ!M13</f>
        <v>0</v>
      </c>
      <c r="N14" s="272">
        <f>⑨計算域Ⅱ!F63</f>
        <v>0</v>
      </c>
      <c r="O14" s="272">
        <f>⑨計算域Ⅱ!G63</f>
        <v>0</v>
      </c>
    </row>
    <row r="15" spans="2:15" x14ac:dyDescent="0.15">
      <c r="B15" s="274" t="s">
        <v>249</v>
      </c>
      <c r="C15" s="275" t="s">
        <v>402</v>
      </c>
      <c r="D15" s="276">
        <f>⑨計算域Ⅱ!D14</f>
        <v>0</v>
      </c>
      <c r="E15" s="277">
        <f>⑨計算域Ⅱ!E14</f>
        <v>0</v>
      </c>
      <c r="F15" s="277">
        <f>⑨計算域Ⅱ!F14</f>
        <v>0</v>
      </c>
      <c r="G15" s="277">
        <f>⑨計算域Ⅱ!G14</f>
        <v>0</v>
      </c>
      <c r="H15" s="277">
        <f>⑨計算域Ⅱ!D64</f>
        <v>0</v>
      </c>
      <c r="I15" s="278">
        <f>⑨計算域Ⅱ!E64</f>
        <v>0</v>
      </c>
      <c r="J15" s="276">
        <f>⑨計算域Ⅱ!J14</f>
        <v>0</v>
      </c>
      <c r="K15" s="277">
        <f>⑨計算域Ⅱ!K14</f>
        <v>0</v>
      </c>
      <c r="L15" s="277">
        <f>⑨計算域Ⅱ!L14</f>
        <v>0</v>
      </c>
      <c r="M15" s="277">
        <f>⑨計算域Ⅱ!M14</f>
        <v>0</v>
      </c>
      <c r="N15" s="277">
        <f>⑨計算域Ⅱ!F64</f>
        <v>0</v>
      </c>
      <c r="O15" s="277">
        <f>⑨計算域Ⅱ!G64</f>
        <v>0</v>
      </c>
    </row>
    <row r="16" spans="2:15" x14ac:dyDescent="0.15">
      <c r="B16" s="269" t="s">
        <v>250</v>
      </c>
      <c r="C16" s="270" t="s">
        <v>403</v>
      </c>
      <c r="D16" s="271">
        <f>⑨計算域Ⅱ!D15</f>
        <v>0</v>
      </c>
      <c r="E16" s="272">
        <f>⑨計算域Ⅱ!E15</f>
        <v>0</v>
      </c>
      <c r="F16" s="272">
        <f>⑨計算域Ⅱ!F15</f>
        <v>0</v>
      </c>
      <c r="G16" s="272">
        <f>⑨計算域Ⅱ!G15</f>
        <v>0</v>
      </c>
      <c r="H16" s="272">
        <f>⑨計算域Ⅱ!D65</f>
        <v>0</v>
      </c>
      <c r="I16" s="273">
        <f>⑨計算域Ⅱ!E65</f>
        <v>0</v>
      </c>
      <c r="J16" s="271">
        <f>⑨計算域Ⅱ!J15</f>
        <v>0</v>
      </c>
      <c r="K16" s="272">
        <f>⑨計算域Ⅱ!K15</f>
        <v>0</v>
      </c>
      <c r="L16" s="272">
        <f>⑨計算域Ⅱ!L15</f>
        <v>0</v>
      </c>
      <c r="M16" s="272">
        <f>⑨計算域Ⅱ!M15</f>
        <v>0</v>
      </c>
      <c r="N16" s="272">
        <f>⑨計算域Ⅱ!F65</f>
        <v>0</v>
      </c>
      <c r="O16" s="272">
        <f>⑨計算域Ⅱ!G65</f>
        <v>0</v>
      </c>
    </row>
    <row r="17" spans="2:15" x14ac:dyDescent="0.15">
      <c r="B17" s="274" t="s">
        <v>251</v>
      </c>
      <c r="C17" s="275" t="s">
        <v>404</v>
      </c>
      <c r="D17" s="276">
        <f>⑨計算域Ⅱ!D16</f>
        <v>0</v>
      </c>
      <c r="E17" s="277">
        <f>⑨計算域Ⅱ!E16</f>
        <v>0</v>
      </c>
      <c r="F17" s="277">
        <f>⑨計算域Ⅱ!F16</f>
        <v>0</v>
      </c>
      <c r="G17" s="277">
        <f>⑨計算域Ⅱ!G16</f>
        <v>0</v>
      </c>
      <c r="H17" s="277">
        <f>⑨計算域Ⅱ!D66</f>
        <v>0</v>
      </c>
      <c r="I17" s="278">
        <f>⑨計算域Ⅱ!E66</f>
        <v>0</v>
      </c>
      <c r="J17" s="276">
        <f>⑨計算域Ⅱ!J16</f>
        <v>0</v>
      </c>
      <c r="K17" s="277">
        <f>⑨計算域Ⅱ!K16</f>
        <v>0</v>
      </c>
      <c r="L17" s="277">
        <f>⑨計算域Ⅱ!L16</f>
        <v>0</v>
      </c>
      <c r="M17" s="277">
        <f>⑨計算域Ⅱ!M16</f>
        <v>0</v>
      </c>
      <c r="N17" s="277">
        <f>⑨計算域Ⅱ!F66</f>
        <v>0</v>
      </c>
      <c r="O17" s="277">
        <f>⑨計算域Ⅱ!G66</f>
        <v>0</v>
      </c>
    </row>
    <row r="18" spans="2:15" x14ac:dyDescent="0.15">
      <c r="B18" s="269" t="s">
        <v>252</v>
      </c>
      <c r="C18" s="270" t="s">
        <v>405</v>
      </c>
      <c r="D18" s="271">
        <f>⑨計算域Ⅱ!D17</f>
        <v>0</v>
      </c>
      <c r="E18" s="272">
        <f>⑨計算域Ⅱ!E17</f>
        <v>0</v>
      </c>
      <c r="F18" s="272">
        <f>⑨計算域Ⅱ!F17</f>
        <v>0</v>
      </c>
      <c r="G18" s="272">
        <f>⑨計算域Ⅱ!G17</f>
        <v>0</v>
      </c>
      <c r="H18" s="272">
        <f>⑨計算域Ⅱ!D67</f>
        <v>0</v>
      </c>
      <c r="I18" s="273">
        <f>⑨計算域Ⅱ!E67</f>
        <v>0</v>
      </c>
      <c r="J18" s="271">
        <f>⑨計算域Ⅱ!J17</f>
        <v>0</v>
      </c>
      <c r="K18" s="272">
        <f>⑨計算域Ⅱ!K17</f>
        <v>0</v>
      </c>
      <c r="L18" s="272">
        <f>⑨計算域Ⅱ!L17</f>
        <v>0</v>
      </c>
      <c r="M18" s="272">
        <f>⑨計算域Ⅱ!M17</f>
        <v>0</v>
      </c>
      <c r="N18" s="272">
        <f>⑨計算域Ⅱ!F67</f>
        <v>0</v>
      </c>
      <c r="O18" s="272">
        <f>⑨計算域Ⅱ!G67</f>
        <v>0</v>
      </c>
    </row>
    <row r="19" spans="2:15" x14ac:dyDescent="0.15">
      <c r="B19" s="274" t="s">
        <v>253</v>
      </c>
      <c r="C19" s="275" t="s">
        <v>406</v>
      </c>
      <c r="D19" s="276">
        <f>⑨計算域Ⅱ!D18</f>
        <v>0</v>
      </c>
      <c r="E19" s="277">
        <f>⑨計算域Ⅱ!E18</f>
        <v>0</v>
      </c>
      <c r="F19" s="277">
        <f>⑨計算域Ⅱ!F18</f>
        <v>0</v>
      </c>
      <c r="G19" s="277">
        <f>⑨計算域Ⅱ!G18</f>
        <v>0</v>
      </c>
      <c r="H19" s="277">
        <f>⑨計算域Ⅱ!D68</f>
        <v>0</v>
      </c>
      <c r="I19" s="278">
        <f>⑨計算域Ⅱ!E68</f>
        <v>0</v>
      </c>
      <c r="J19" s="276">
        <f>⑨計算域Ⅱ!J18</f>
        <v>0</v>
      </c>
      <c r="K19" s="277">
        <f>⑨計算域Ⅱ!K18</f>
        <v>0</v>
      </c>
      <c r="L19" s="277">
        <f>⑨計算域Ⅱ!L18</f>
        <v>0</v>
      </c>
      <c r="M19" s="277">
        <f>⑨計算域Ⅱ!M18</f>
        <v>0</v>
      </c>
      <c r="N19" s="277">
        <f>⑨計算域Ⅱ!F68</f>
        <v>0</v>
      </c>
      <c r="O19" s="277">
        <f>⑨計算域Ⅱ!G68</f>
        <v>0</v>
      </c>
    </row>
    <row r="20" spans="2:15" x14ac:dyDescent="0.15">
      <c r="B20" s="269" t="s">
        <v>254</v>
      </c>
      <c r="C20" s="270" t="s">
        <v>10</v>
      </c>
      <c r="D20" s="271">
        <f>⑨計算域Ⅱ!D19</f>
        <v>0</v>
      </c>
      <c r="E20" s="272">
        <f>⑨計算域Ⅱ!E19</f>
        <v>0</v>
      </c>
      <c r="F20" s="272">
        <f>⑨計算域Ⅱ!F19</f>
        <v>0</v>
      </c>
      <c r="G20" s="272">
        <f>⑨計算域Ⅱ!G19</f>
        <v>0</v>
      </c>
      <c r="H20" s="272">
        <f>⑨計算域Ⅱ!D69</f>
        <v>0</v>
      </c>
      <c r="I20" s="273">
        <f>⑨計算域Ⅱ!E69</f>
        <v>0</v>
      </c>
      <c r="J20" s="271">
        <f>⑨計算域Ⅱ!J19</f>
        <v>0</v>
      </c>
      <c r="K20" s="272">
        <f>⑨計算域Ⅱ!K19</f>
        <v>0</v>
      </c>
      <c r="L20" s="272">
        <f>⑨計算域Ⅱ!L19</f>
        <v>0</v>
      </c>
      <c r="M20" s="272">
        <f>⑨計算域Ⅱ!M19</f>
        <v>0</v>
      </c>
      <c r="N20" s="272">
        <f>⑨計算域Ⅱ!F69</f>
        <v>0</v>
      </c>
      <c r="O20" s="272">
        <f>⑨計算域Ⅱ!G69</f>
        <v>0</v>
      </c>
    </row>
    <row r="21" spans="2:15" x14ac:dyDescent="0.15">
      <c r="B21" s="274" t="s">
        <v>255</v>
      </c>
      <c r="C21" s="275" t="s">
        <v>407</v>
      </c>
      <c r="D21" s="276">
        <f>⑨計算域Ⅱ!D20</f>
        <v>0</v>
      </c>
      <c r="E21" s="277">
        <f>⑨計算域Ⅱ!E20</f>
        <v>0</v>
      </c>
      <c r="F21" s="277">
        <f>⑨計算域Ⅱ!F20</f>
        <v>0</v>
      </c>
      <c r="G21" s="277">
        <f>⑨計算域Ⅱ!G20</f>
        <v>0</v>
      </c>
      <c r="H21" s="277">
        <f>⑨計算域Ⅱ!D70</f>
        <v>0</v>
      </c>
      <c r="I21" s="278">
        <f>⑨計算域Ⅱ!E70</f>
        <v>0</v>
      </c>
      <c r="J21" s="276">
        <f>⑨計算域Ⅱ!J20</f>
        <v>0</v>
      </c>
      <c r="K21" s="277">
        <f>⑨計算域Ⅱ!K20</f>
        <v>0</v>
      </c>
      <c r="L21" s="277">
        <f>⑨計算域Ⅱ!L20</f>
        <v>0</v>
      </c>
      <c r="M21" s="277">
        <f>⑨計算域Ⅱ!M20</f>
        <v>0</v>
      </c>
      <c r="N21" s="277">
        <f>⑨計算域Ⅱ!F70</f>
        <v>0</v>
      </c>
      <c r="O21" s="277">
        <f>⑨計算域Ⅱ!G70</f>
        <v>0</v>
      </c>
    </row>
    <row r="22" spans="2:15" x14ac:dyDescent="0.15">
      <c r="B22" s="269" t="s">
        <v>256</v>
      </c>
      <c r="C22" s="270" t="s">
        <v>408</v>
      </c>
      <c r="D22" s="271">
        <f>⑨計算域Ⅱ!D21</f>
        <v>0</v>
      </c>
      <c r="E22" s="272">
        <f>⑨計算域Ⅱ!E21</f>
        <v>0</v>
      </c>
      <c r="F22" s="272">
        <f>⑨計算域Ⅱ!F21</f>
        <v>0</v>
      </c>
      <c r="G22" s="272">
        <f>⑨計算域Ⅱ!G21</f>
        <v>0</v>
      </c>
      <c r="H22" s="272">
        <f>⑨計算域Ⅱ!D71</f>
        <v>0</v>
      </c>
      <c r="I22" s="273">
        <f>⑨計算域Ⅱ!E71</f>
        <v>0</v>
      </c>
      <c r="J22" s="271">
        <f>⑨計算域Ⅱ!J21</f>
        <v>0</v>
      </c>
      <c r="K22" s="272">
        <f>⑨計算域Ⅱ!K21</f>
        <v>0</v>
      </c>
      <c r="L22" s="272">
        <f>⑨計算域Ⅱ!L21</f>
        <v>0</v>
      </c>
      <c r="M22" s="272">
        <f>⑨計算域Ⅱ!M21</f>
        <v>0</v>
      </c>
      <c r="N22" s="272">
        <f>⑨計算域Ⅱ!F71</f>
        <v>0</v>
      </c>
      <c r="O22" s="272">
        <f>⑨計算域Ⅱ!G71</f>
        <v>0</v>
      </c>
    </row>
    <row r="23" spans="2:15" x14ac:dyDescent="0.15">
      <c r="B23" s="274" t="s">
        <v>257</v>
      </c>
      <c r="C23" s="275" t="s">
        <v>409</v>
      </c>
      <c r="D23" s="276">
        <f>⑨計算域Ⅱ!D22</f>
        <v>0</v>
      </c>
      <c r="E23" s="277">
        <f>⑨計算域Ⅱ!E22</f>
        <v>0</v>
      </c>
      <c r="F23" s="277">
        <f>⑨計算域Ⅱ!F22</f>
        <v>0</v>
      </c>
      <c r="G23" s="277">
        <f>⑨計算域Ⅱ!G22</f>
        <v>0</v>
      </c>
      <c r="H23" s="277">
        <f>⑨計算域Ⅱ!D72</f>
        <v>0</v>
      </c>
      <c r="I23" s="278">
        <f>⑨計算域Ⅱ!E72</f>
        <v>0</v>
      </c>
      <c r="J23" s="276">
        <f>⑨計算域Ⅱ!J22</f>
        <v>0</v>
      </c>
      <c r="K23" s="277">
        <f>⑨計算域Ⅱ!K22</f>
        <v>0</v>
      </c>
      <c r="L23" s="277">
        <f>⑨計算域Ⅱ!L22</f>
        <v>0</v>
      </c>
      <c r="M23" s="277">
        <f>⑨計算域Ⅱ!M22</f>
        <v>0</v>
      </c>
      <c r="N23" s="277">
        <f>⑨計算域Ⅱ!F72</f>
        <v>0</v>
      </c>
      <c r="O23" s="277">
        <f>⑨計算域Ⅱ!G72</f>
        <v>0</v>
      </c>
    </row>
    <row r="24" spans="2:15" x14ac:dyDescent="0.15">
      <c r="B24" s="269" t="s">
        <v>258</v>
      </c>
      <c r="C24" s="270" t="s">
        <v>410</v>
      </c>
      <c r="D24" s="271">
        <f>⑨計算域Ⅱ!D23</f>
        <v>0</v>
      </c>
      <c r="E24" s="272">
        <f>⑨計算域Ⅱ!E23</f>
        <v>0</v>
      </c>
      <c r="F24" s="272">
        <f>⑨計算域Ⅱ!F23</f>
        <v>0</v>
      </c>
      <c r="G24" s="272">
        <f>⑨計算域Ⅱ!G23</f>
        <v>0</v>
      </c>
      <c r="H24" s="272">
        <f>⑨計算域Ⅱ!D73</f>
        <v>0</v>
      </c>
      <c r="I24" s="273">
        <f>⑨計算域Ⅱ!E73</f>
        <v>0</v>
      </c>
      <c r="J24" s="271">
        <f>⑨計算域Ⅱ!J23</f>
        <v>0</v>
      </c>
      <c r="K24" s="272">
        <f>⑨計算域Ⅱ!K23</f>
        <v>0</v>
      </c>
      <c r="L24" s="272">
        <f>⑨計算域Ⅱ!L23</f>
        <v>0</v>
      </c>
      <c r="M24" s="272">
        <f>⑨計算域Ⅱ!M23</f>
        <v>0</v>
      </c>
      <c r="N24" s="272">
        <f>⑨計算域Ⅱ!F73</f>
        <v>0</v>
      </c>
      <c r="O24" s="272">
        <f>⑨計算域Ⅱ!G73</f>
        <v>0</v>
      </c>
    </row>
    <row r="25" spans="2:15" x14ac:dyDescent="0.15">
      <c r="B25" s="274" t="s">
        <v>259</v>
      </c>
      <c r="C25" s="275" t="s">
        <v>411</v>
      </c>
      <c r="D25" s="276">
        <f>⑨計算域Ⅱ!D24</f>
        <v>0</v>
      </c>
      <c r="E25" s="277">
        <f>⑨計算域Ⅱ!E24</f>
        <v>0</v>
      </c>
      <c r="F25" s="277">
        <f>⑨計算域Ⅱ!F24</f>
        <v>0</v>
      </c>
      <c r="G25" s="277">
        <f>⑨計算域Ⅱ!G24</f>
        <v>0</v>
      </c>
      <c r="H25" s="277">
        <f>⑨計算域Ⅱ!D74</f>
        <v>0</v>
      </c>
      <c r="I25" s="278">
        <f>⑨計算域Ⅱ!E74</f>
        <v>0</v>
      </c>
      <c r="J25" s="276">
        <f>⑨計算域Ⅱ!J24</f>
        <v>0</v>
      </c>
      <c r="K25" s="277">
        <f>⑨計算域Ⅱ!K24</f>
        <v>0</v>
      </c>
      <c r="L25" s="277">
        <f>⑨計算域Ⅱ!L24</f>
        <v>0</v>
      </c>
      <c r="M25" s="277">
        <f>⑨計算域Ⅱ!M24</f>
        <v>0</v>
      </c>
      <c r="N25" s="277">
        <f>⑨計算域Ⅱ!F74</f>
        <v>0</v>
      </c>
      <c r="O25" s="277">
        <f>⑨計算域Ⅱ!G74</f>
        <v>0</v>
      </c>
    </row>
    <row r="26" spans="2:15" x14ac:dyDescent="0.15">
      <c r="B26" s="269" t="s">
        <v>260</v>
      </c>
      <c r="C26" s="270" t="s">
        <v>412</v>
      </c>
      <c r="D26" s="271">
        <f>⑨計算域Ⅱ!D25</f>
        <v>0</v>
      </c>
      <c r="E26" s="272">
        <f>⑨計算域Ⅱ!E25</f>
        <v>0</v>
      </c>
      <c r="F26" s="272">
        <f>⑨計算域Ⅱ!F25</f>
        <v>0</v>
      </c>
      <c r="G26" s="272">
        <f>⑨計算域Ⅱ!G25</f>
        <v>0</v>
      </c>
      <c r="H26" s="272">
        <f>⑨計算域Ⅱ!D75</f>
        <v>0</v>
      </c>
      <c r="I26" s="273">
        <f>⑨計算域Ⅱ!E75</f>
        <v>0</v>
      </c>
      <c r="J26" s="271">
        <f>⑨計算域Ⅱ!J25</f>
        <v>0</v>
      </c>
      <c r="K26" s="272">
        <f>⑨計算域Ⅱ!K25</f>
        <v>0</v>
      </c>
      <c r="L26" s="272">
        <f>⑨計算域Ⅱ!L25</f>
        <v>0</v>
      </c>
      <c r="M26" s="272">
        <f>⑨計算域Ⅱ!M25</f>
        <v>0</v>
      </c>
      <c r="N26" s="272">
        <f>⑨計算域Ⅱ!F75</f>
        <v>0</v>
      </c>
      <c r="O26" s="272">
        <f>⑨計算域Ⅱ!G75</f>
        <v>0</v>
      </c>
    </row>
    <row r="27" spans="2:15" x14ac:dyDescent="0.15">
      <c r="B27" s="274" t="s">
        <v>261</v>
      </c>
      <c r="C27" s="275" t="s">
        <v>413</v>
      </c>
      <c r="D27" s="276">
        <f>⑨計算域Ⅱ!D26</f>
        <v>0</v>
      </c>
      <c r="E27" s="277">
        <f>⑨計算域Ⅱ!E26</f>
        <v>0</v>
      </c>
      <c r="F27" s="277">
        <f>⑨計算域Ⅱ!F26</f>
        <v>0</v>
      </c>
      <c r="G27" s="277">
        <f>⑨計算域Ⅱ!G26</f>
        <v>0</v>
      </c>
      <c r="H27" s="277">
        <f>⑨計算域Ⅱ!D76</f>
        <v>0</v>
      </c>
      <c r="I27" s="278">
        <f>⑨計算域Ⅱ!E76</f>
        <v>0</v>
      </c>
      <c r="J27" s="276">
        <f>⑨計算域Ⅱ!J26</f>
        <v>0</v>
      </c>
      <c r="K27" s="277">
        <f>⑨計算域Ⅱ!K26</f>
        <v>0</v>
      </c>
      <c r="L27" s="277">
        <f>⑨計算域Ⅱ!L26</f>
        <v>0</v>
      </c>
      <c r="M27" s="277">
        <f>⑨計算域Ⅱ!M26</f>
        <v>0</v>
      </c>
      <c r="N27" s="277">
        <f>⑨計算域Ⅱ!F76</f>
        <v>0</v>
      </c>
      <c r="O27" s="277">
        <f>⑨計算域Ⅱ!G76</f>
        <v>0</v>
      </c>
    </row>
    <row r="28" spans="2:15" x14ac:dyDescent="0.15">
      <c r="B28" s="269" t="s">
        <v>262</v>
      </c>
      <c r="C28" s="270" t="s">
        <v>414</v>
      </c>
      <c r="D28" s="271">
        <f>⑨計算域Ⅱ!D27</f>
        <v>0</v>
      </c>
      <c r="E28" s="272">
        <f>⑨計算域Ⅱ!E27</f>
        <v>0</v>
      </c>
      <c r="F28" s="272">
        <f>⑨計算域Ⅱ!F27</f>
        <v>0</v>
      </c>
      <c r="G28" s="272">
        <f>⑨計算域Ⅱ!G27</f>
        <v>0</v>
      </c>
      <c r="H28" s="272">
        <f>⑨計算域Ⅱ!D77</f>
        <v>0</v>
      </c>
      <c r="I28" s="273">
        <f>⑨計算域Ⅱ!E77</f>
        <v>0</v>
      </c>
      <c r="J28" s="271">
        <f>⑨計算域Ⅱ!J27</f>
        <v>0</v>
      </c>
      <c r="K28" s="272">
        <f>⑨計算域Ⅱ!K27</f>
        <v>0</v>
      </c>
      <c r="L28" s="272">
        <f>⑨計算域Ⅱ!L27</f>
        <v>0</v>
      </c>
      <c r="M28" s="272">
        <f>⑨計算域Ⅱ!M27</f>
        <v>0</v>
      </c>
      <c r="N28" s="272">
        <f>⑨計算域Ⅱ!F77</f>
        <v>0</v>
      </c>
      <c r="O28" s="272">
        <f>⑨計算域Ⅱ!G77</f>
        <v>0</v>
      </c>
    </row>
    <row r="29" spans="2:15" x14ac:dyDescent="0.15">
      <c r="B29" s="274" t="s">
        <v>263</v>
      </c>
      <c r="C29" s="275" t="s">
        <v>415</v>
      </c>
      <c r="D29" s="276">
        <f>⑨計算域Ⅱ!D28</f>
        <v>0</v>
      </c>
      <c r="E29" s="277">
        <f>⑨計算域Ⅱ!E28</f>
        <v>0</v>
      </c>
      <c r="F29" s="277">
        <f>⑨計算域Ⅱ!F28</f>
        <v>0</v>
      </c>
      <c r="G29" s="277">
        <f>⑨計算域Ⅱ!G28</f>
        <v>0</v>
      </c>
      <c r="H29" s="277">
        <f>⑨計算域Ⅱ!D78</f>
        <v>0</v>
      </c>
      <c r="I29" s="278">
        <f>⑨計算域Ⅱ!E78</f>
        <v>0</v>
      </c>
      <c r="J29" s="276">
        <f>⑨計算域Ⅱ!J28</f>
        <v>0</v>
      </c>
      <c r="K29" s="277">
        <f>⑨計算域Ⅱ!K28</f>
        <v>0</v>
      </c>
      <c r="L29" s="277">
        <f>⑨計算域Ⅱ!L28</f>
        <v>0</v>
      </c>
      <c r="M29" s="277">
        <f>⑨計算域Ⅱ!M28</f>
        <v>0</v>
      </c>
      <c r="N29" s="277">
        <f>⑨計算域Ⅱ!F78</f>
        <v>0</v>
      </c>
      <c r="O29" s="277">
        <f>⑨計算域Ⅱ!G78</f>
        <v>0</v>
      </c>
    </row>
    <row r="30" spans="2:15" x14ac:dyDescent="0.15">
      <c r="B30" s="269" t="s">
        <v>264</v>
      </c>
      <c r="C30" s="270" t="s">
        <v>416</v>
      </c>
      <c r="D30" s="271">
        <f>⑨計算域Ⅱ!D29</f>
        <v>0</v>
      </c>
      <c r="E30" s="272">
        <f>⑨計算域Ⅱ!E29</f>
        <v>0</v>
      </c>
      <c r="F30" s="272">
        <f>⑨計算域Ⅱ!F29</f>
        <v>0</v>
      </c>
      <c r="G30" s="272">
        <f>⑨計算域Ⅱ!G29</f>
        <v>0</v>
      </c>
      <c r="H30" s="272">
        <f>⑨計算域Ⅱ!D79</f>
        <v>0</v>
      </c>
      <c r="I30" s="273">
        <f>⑨計算域Ⅱ!E79</f>
        <v>0</v>
      </c>
      <c r="J30" s="271">
        <f>⑨計算域Ⅱ!J29</f>
        <v>0</v>
      </c>
      <c r="K30" s="272">
        <f>⑨計算域Ⅱ!K29</f>
        <v>0</v>
      </c>
      <c r="L30" s="272">
        <f>⑨計算域Ⅱ!L29</f>
        <v>0</v>
      </c>
      <c r="M30" s="272">
        <f>⑨計算域Ⅱ!M29</f>
        <v>0</v>
      </c>
      <c r="N30" s="272">
        <f>⑨計算域Ⅱ!F79</f>
        <v>0</v>
      </c>
      <c r="O30" s="272">
        <f>⑨計算域Ⅱ!G79</f>
        <v>0</v>
      </c>
    </row>
    <row r="31" spans="2:15" x14ac:dyDescent="0.15">
      <c r="B31" s="274" t="s">
        <v>265</v>
      </c>
      <c r="C31" s="275" t="s">
        <v>417</v>
      </c>
      <c r="D31" s="276">
        <f>⑨計算域Ⅱ!D30</f>
        <v>0</v>
      </c>
      <c r="E31" s="277">
        <f>⑨計算域Ⅱ!E30</f>
        <v>0</v>
      </c>
      <c r="F31" s="277">
        <f>⑨計算域Ⅱ!F30</f>
        <v>0</v>
      </c>
      <c r="G31" s="277">
        <f>⑨計算域Ⅱ!G30</f>
        <v>0</v>
      </c>
      <c r="H31" s="277">
        <f>⑨計算域Ⅱ!D80</f>
        <v>0</v>
      </c>
      <c r="I31" s="278">
        <f>⑨計算域Ⅱ!E80</f>
        <v>0</v>
      </c>
      <c r="J31" s="276">
        <f>⑨計算域Ⅱ!J30</f>
        <v>0</v>
      </c>
      <c r="K31" s="277">
        <f>⑨計算域Ⅱ!K30</f>
        <v>0</v>
      </c>
      <c r="L31" s="277">
        <f>⑨計算域Ⅱ!L30</f>
        <v>0</v>
      </c>
      <c r="M31" s="277">
        <f>⑨計算域Ⅱ!M30</f>
        <v>0</v>
      </c>
      <c r="N31" s="277">
        <f>⑨計算域Ⅱ!F80</f>
        <v>0</v>
      </c>
      <c r="O31" s="277">
        <f>⑨計算域Ⅱ!G80</f>
        <v>0</v>
      </c>
    </row>
    <row r="32" spans="2:15" x14ac:dyDescent="0.15">
      <c r="B32" s="269" t="s">
        <v>266</v>
      </c>
      <c r="C32" s="270" t="s">
        <v>267</v>
      </c>
      <c r="D32" s="271">
        <f>⑨計算域Ⅱ!D31</f>
        <v>0</v>
      </c>
      <c r="E32" s="272">
        <f>⑨計算域Ⅱ!E31</f>
        <v>0</v>
      </c>
      <c r="F32" s="272">
        <f>⑨計算域Ⅱ!F31</f>
        <v>0</v>
      </c>
      <c r="G32" s="272">
        <f>⑨計算域Ⅱ!G31</f>
        <v>0</v>
      </c>
      <c r="H32" s="272">
        <f>⑨計算域Ⅱ!D81</f>
        <v>0</v>
      </c>
      <c r="I32" s="273">
        <f>⑨計算域Ⅱ!E81</f>
        <v>0</v>
      </c>
      <c r="J32" s="271">
        <f>⑨計算域Ⅱ!J31</f>
        <v>0</v>
      </c>
      <c r="K32" s="272">
        <f>⑨計算域Ⅱ!K31</f>
        <v>0</v>
      </c>
      <c r="L32" s="272">
        <f>⑨計算域Ⅱ!L31</f>
        <v>0</v>
      </c>
      <c r="M32" s="272">
        <f>⑨計算域Ⅱ!M31</f>
        <v>0</v>
      </c>
      <c r="N32" s="272">
        <f>⑨計算域Ⅱ!F81</f>
        <v>0</v>
      </c>
      <c r="O32" s="272">
        <f>⑨計算域Ⅱ!G81</f>
        <v>0</v>
      </c>
    </row>
    <row r="33" spans="2:15" x14ac:dyDescent="0.15">
      <c r="B33" s="274" t="s">
        <v>268</v>
      </c>
      <c r="C33" s="275" t="s">
        <v>418</v>
      </c>
      <c r="D33" s="276">
        <f>⑨計算域Ⅱ!D32</f>
        <v>0</v>
      </c>
      <c r="E33" s="277">
        <f>⑨計算域Ⅱ!E32</f>
        <v>0</v>
      </c>
      <c r="F33" s="277">
        <f>⑨計算域Ⅱ!F32</f>
        <v>0</v>
      </c>
      <c r="G33" s="277">
        <f>⑨計算域Ⅱ!G32</f>
        <v>0</v>
      </c>
      <c r="H33" s="277">
        <f>⑨計算域Ⅱ!D82</f>
        <v>0</v>
      </c>
      <c r="I33" s="278">
        <f>⑨計算域Ⅱ!E82</f>
        <v>0</v>
      </c>
      <c r="J33" s="276">
        <f>⑨計算域Ⅱ!J32</f>
        <v>0</v>
      </c>
      <c r="K33" s="277">
        <f>⑨計算域Ⅱ!K32</f>
        <v>0</v>
      </c>
      <c r="L33" s="277">
        <f>⑨計算域Ⅱ!L32</f>
        <v>0</v>
      </c>
      <c r="M33" s="277">
        <f>⑨計算域Ⅱ!M32</f>
        <v>0</v>
      </c>
      <c r="N33" s="277">
        <f>⑨計算域Ⅱ!F82</f>
        <v>0</v>
      </c>
      <c r="O33" s="277">
        <f>⑨計算域Ⅱ!G82</f>
        <v>0</v>
      </c>
    </row>
    <row r="34" spans="2:15" x14ac:dyDescent="0.15">
      <c r="B34" s="269" t="s">
        <v>269</v>
      </c>
      <c r="C34" s="270" t="s">
        <v>419</v>
      </c>
      <c r="D34" s="271">
        <f>⑨計算域Ⅱ!D33</f>
        <v>0</v>
      </c>
      <c r="E34" s="272">
        <f>⑨計算域Ⅱ!E33</f>
        <v>0</v>
      </c>
      <c r="F34" s="272">
        <f>⑨計算域Ⅱ!F33</f>
        <v>0</v>
      </c>
      <c r="G34" s="272">
        <f>⑨計算域Ⅱ!G33</f>
        <v>0</v>
      </c>
      <c r="H34" s="272">
        <f>⑨計算域Ⅱ!D83</f>
        <v>0</v>
      </c>
      <c r="I34" s="273">
        <f>⑨計算域Ⅱ!E83</f>
        <v>0</v>
      </c>
      <c r="J34" s="271">
        <f>⑨計算域Ⅱ!J33</f>
        <v>0</v>
      </c>
      <c r="K34" s="272">
        <f>⑨計算域Ⅱ!K33</f>
        <v>0</v>
      </c>
      <c r="L34" s="272">
        <f>⑨計算域Ⅱ!L33</f>
        <v>0</v>
      </c>
      <c r="M34" s="272">
        <f>⑨計算域Ⅱ!M33</f>
        <v>0</v>
      </c>
      <c r="N34" s="272">
        <f>⑨計算域Ⅱ!F83</f>
        <v>0</v>
      </c>
      <c r="O34" s="272">
        <f>⑨計算域Ⅱ!G83</f>
        <v>0</v>
      </c>
    </row>
    <row r="35" spans="2:15" x14ac:dyDescent="0.15">
      <c r="B35" s="274" t="s">
        <v>270</v>
      </c>
      <c r="C35" s="275" t="s">
        <v>271</v>
      </c>
      <c r="D35" s="276">
        <f>⑨計算域Ⅱ!D34</f>
        <v>0</v>
      </c>
      <c r="E35" s="277">
        <f>⑨計算域Ⅱ!E34</f>
        <v>0</v>
      </c>
      <c r="F35" s="277">
        <f>⑨計算域Ⅱ!F34</f>
        <v>0</v>
      </c>
      <c r="G35" s="277">
        <f>⑨計算域Ⅱ!G34</f>
        <v>0</v>
      </c>
      <c r="H35" s="277">
        <f>⑨計算域Ⅱ!D84</f>
        <v>0</v>
      </c>
      <c r="I35" s="278">
        <f>⑨計算域Ⅱ!E84</f>
        <v>0</v>
      </c>
      <c r="J35" s="276">
        <f>⑨計算域Ⅱ!J34</f>
        <v>0</v>
      </c>
      <c r="K35" s="277">
        <f>⑨計算域Ⅱ!K34</f>
        <v>0</v>
      </c>
      <c r="L35" s="277">
        <f>⑨計算域Ⅱ!L34</f>
        <v>0</v>
      </c>
      <c r="M35" s="277">
        <f>⑨計算域Ⅱ!M34</f>
        <v>0</v>
      </c>
      <c r="N35" s="277">
        <f>⑨計算域Ⅱ!F84</f>
        <v>0</v>
      </c>
      <c r="O35" s="277">
        <f>⑨計算域Ⅱ!G84</f>
        <v>0</v>
      </c>
    </row>
    <row r="36" spans="2:15" x14ac:dyDescent="0.15">
      <c r="B36" s="269" t="s">
        <v>272</v>
      </c>
      <c r="C36" s="270" t="s">
        <v>273</v>
      </c>
      <c r="D36" s="271">
        <f>⑨計算域Ⅱ!D35</f>
        <v>0</v>
      </c>
      <c r="E36" s="272">
        <f>⑨計算域Ⅱ!E35</f>
        <v>0</v>
      </c>
      <c r="F36" s="272">
        <f>⑨計算域Ⅱ!F35</f>
        <v>0</v>
      </c>
      <c r="G36" s="272">
        <f>⑨計算域Ⅱ!G35</f>
        <v>0</v>
      </c>
      <c r="H36" s="272">
        <f>⑨計算域Ⅱ!D85</f>
        <v>0</v>
      </c>
      <c r="I36" s="273">
        <f>⑨計算域Ⅱ!E85</f>
        <v>0</v>
      </c>
      <c r="J36" s="271">
        <f>⑨計算域Ⅱ!J35</f>
        <v>0</v>
      </c>
      <c r="K36" s="272">
        <f>⑨計算域Ⅱ!K35</f>
        <v>0</v>
      </c>
      <c r="L36" s="272">
        <f>⑨計算域Ⅱ!L35</f>
        <v>0</v>
      </c>
      <c r="M36" s="272">
        <f>⑨計算域Ⅱ!M35</f>
        <v>0</v>
      </c>
      <c r="N36" s="272">
        <f>⑨計算域Ⅱ!F85</f>
        <v>0</v>
      </c>
      <c r="O36" s="272">
        <f>⑨計算域Ⅱ!G85</f>
        <v>0</v>
      </c>
    </row>
    <row r="37" spans="2:15" x14ac:dyDescent="0.15">
      <c r="B37" s="274" t="s">
        <v>274</v>
      </c>
      <c r="C37" s="275" t="s">
        <v>420</v>
      </c>
      <c r="D37" s="276">
        <f>⑨計算域Ⅱ!D36</f>
        <v>0</v>
      </c>
      <c r="E37" s="277">
        <f>⑨計算域Ⅱ!E36</f>
        <v>0</v>
      </c>
      <c r="F37" s="277">
        <f>⑨計算域Ⅱ!F36</f>
        <v>0</v>
      </c>
      <c r="G37" s="277">
        <f>⑨計算域Ⅱ!G36</f>
        <v>0</v>
      </c>
      <c r="H37" s="277">
        <f>⑨計算域Ⅱ!D86</f>
        <v>0</v>
      </c>
      <c r="I37" s="278">
        <f>⑨計算域Ⅱ!E86</f>
        <v>0</v>
      </c>
      <c r="J37" s="276">
        <f>⑨計算域Ⅱ!J36</f>
        <v>0</v>
      </c>
      <c r="K37" s="277">
        <f>⑨計算域Ⅱ!K36</f>
        <v>0</v>
      </c>
      <c r="L37" s="277">
        <f>⑨計算域Ⅱ!L36</f>
        <v>0</v>
      </c>
      <c r="M37" s="277">
        <f>⑨計算域Ⅱ!M36</f>
        <v>0</v>
      </c>
      <c r="N37" s="277">
        <f>⑨計算域Ⅱ!F86</f>
        <v>0</v>
      </c>
      <c r="O37" s="277">
        <f>⑨計算域Ⅱ!G86</f>
        <v>0</v>
      </c>
    </row>
    <row r="38" spans="2:15" x14ac:dyDescent="0.15">
      <c r="B38" s="269" t="s">
        <v>275</v>
      </c>
      <c r="C38" s="270" t="s">
        <v>421</v>
      </c>
      <c r="D38" s="271">
        <f>⑨計算域Ⅱ!D37</f>
        <v>0</v>
      </c>
      <c r="E38" s="272">
        <f>⑨計算域Ⅱ!E37</f>
        <v>0</v>
      </c>
      <c r="F38" s="272">
        <f>⑨計算域Ⅱ!F37</f>
        <v>0</v>
      </c>
      <c r="G38" s="272">
        <f>⑨計算域Ⅱ!G37</f>
        <v>0</v>
      </c>
      <c r="H38" s="272">
        <f>⑨計算域Ⅱ!D87</f>
        <v>0</v>
      </c>
      <c r="I38" s="273">
        <f>⑨計算域Ⅱ!E87</f>
        <v>0</v>
      </c>
      <c r="J38" s="271">
        <f>⑨計算域Ⅱ!J37</f>
        <v>0</v>
      </c>
      <c r="K38" s="272">
        <f>⑨計算域Ⅱ!K37</f>
        <v>0</v>
      </c>
      <c r="L38" s="272">
        <f>⑨計算域Ⅱ!L37</f>
        <v>0</v>
      </c>
      <c r="M38" s="272">
        <f>⑨計算域Ⅱ!M37</f>
        <v>0</v>
      </c>
      <c r="N38" s="272">
        <f>⑨計算域Ⅱ!F87</f>
        <v>0</v>
      </c>
      <c r="O38" s="272">
        <f>⑨計算域Ⅱ!G87</f>
        <v>0</v>
      </c>
    </row>
    <row r="39" spans="2:15" x14ac:dyDescent="0.15">
      <c r="B39" s="274" t="s">
        <v>276</v>
      </c>
      <c r="C39" s="275" t="s">
        <v>277</v>
      </c>
      <c r="D39" s="276">
        <f>⑨計算域Ⅱ!D38</f>
        <v>0</v>
      </c>
      <c r="E39" s="277">
        <f>⑨計算域Ⅱ!E38</f>
        <v>0</v>
      </c>
      <c r="F39" s="277">
        <f>⑨計算域Ⅱ!F38</f>
        <v>0</v>
      </c>
      <c r="G39" s="277">
        <f>⑨計算域Ⅱ!G38</f>
        <v>0</v>
      </c>
      <c r="H39" s="277">
        <f>⑨計算域Ⅱ!D88</f>
        <v>0</v>
      </c>
      <c r="I39" s="278">
        <f>⑨計算域Ⅱ!E88</f>
        <v>0</v>
      </c>
      <c r="J39" s="276">
        <f>⑨計算域Ⅱ!J38</f>
        <v>0</v>
      </c>
      <c r="K39" s="277">
        <f>⑨計算域Ⅱ!K38</f>
        <v>0</v>
      </c>
      <c r="L39" s="277">
        <f>⑨計算域Ⅱ!L38</f>
        <v>0</v>
      </c>
      <c r="M39" s="277">
        <f>⑨計算域Ⅱ!M38</f>
        <v>0</v>
      </c>
      <c r="N39" s="277">
        <f>⑨計算域Ⅱ!F88</f>
        <v>0</v>
      </c>
      <c r="O39" s="277">
        <f>⑨計算域Ⅱ!G88</f>
        <v>0</v>
      </c>
    </row>
    <row r="40" spans="2:15" x14ac:dyDescent="0.15">
      <c r="B40" s="269" t="s">
        <v>278</v>
      </c>
      <c r="C40" s="270" t="s">
        <v>422</v>
      </c>
      <c r="D40" s="271">
        <f>⑨計算域Ⅱ!D39</f>
        <v>0</v>
      </c>
      <c r="E40" s="272">
        <f>⑨計算域Ⅱ!E39</f>
        <v>0</v>
      </c>
      <c r="F40" s="272">
        <f>⑨計算域Ⅱ!F39</f>
        <v>0</v>
      </c>
      <c r="G40" s="272">
        <f>⑨計算域Ⅱ!G39</f>
        <v>0</v>
      </c>
      <c r="H40" s="272">
        <f>⑨計算域Ⅱ!D89</f>
        <v>0</v>
      </c>
      <c r="I40" s="273">
        <f>⑨計算域Ⅱ!E89</f>
        <v>0</v>
      </c>
      <c r="J40" s="271">
        <f>⑨計算域Ⅱ!J39</f>
        <v>0</v>
      </c>
      <c r="K40" s="272">
        <f>⑨計算域Ⅱ!K39</f>
        <v>0</v>
      </c>
      <c r="L40" s="272">
        <f>⑨計算域Ⅱ!L39</f>
        <v>0</v>
      </c>
      <c r="M40" s="272">
        <f>⑨計算域Ⅱ!M39</f>
        <v>0</v>
      </c>
      <c r="N40" s="272">
        <f>⑨計算域Ⅱ!F89</f>
        <v>0</v>
      </c>
      <c r="O40" s="272">
        <f>⑨計算域Ⅱ!G89</f>
        <v>0</v>
      </c>
    </row>
    <row r="41" spans="2:15" x14ac:dyDescent="0.15">
      <c r="B41" s="274" t="s">
        <v>280</v>
      </c>
      <c r="C41" s="275" t="s">
        <v>423</v>
      </c>
      <c r="D41" s="276">
        <f>⑨計算域Ⅱ!D40</f>
        <v>0</v>
      </c>
      <c r="E41" s="277">
        <f>⑨計算域Ⅱ!E40</f>
        <v>0</v>
      </c>
      <c r="F41" s="277">
        <f>⑨計算域Ⅱ!F40</f>
        <v>0</v>
      </c>
      <c r="G41" s="277">
        <f>⑨計算域Ⅱ!G40</f>
        <v>0</v>
      </c>
      <c r="H41" s="277">
        <f>⑨計算域Ⅱ!D90</f>
        <v>0</v>
      </c>
      <c r="I41" s="278">
        <f>⑨計算域Ⅱ!E90</f>
        <v>0</v>
      </c>
      <c r="J41" s="276">
        <f>⑨計算域Ⅱ!J40</f>
        <v>0</v>
      </c>
      <c r="K41" s="277">
        <f>⑨計算域Ⅱ!K40</f>
        <v>0</v>
      </c>
      <c r="L41" s="277">
        <f>⑨計算域Ⅱ!L40</f>
        <v>0</v>
      </c>
      <c r="M41" s="277">
        <f>⑨計算域Ⅱ!M40</f>
        <v>0</v>
      </c>
      <c r="N41" s="277">
        <f>⑨計算域Ⅱ!F90</f>
        <v>0</v>
      </c>
      <c r="O41" s="277">
        <f>⑨計算域Ⅱ!G90</f>
        <v>0</v>
      </c>
    </row>
    <row r="42" spans="2:15" x14ac:dyDescent="0.15">
      <c r="B42" s="269" t="s">
        <v>281</v>
      </c>
      <c r="C42" s="270" t="s">
        <v>424</v>
      </c>
      <c r="D42" s="271">
        <f>⑨計算域Ⅱ!D41</f>
        <v>0</v>
      </c>
      <c r="E42" s="272">
        <f>⑨計算域Ⅱ!E41</f>
        <v>0</v>
      </c>
      <c r="F42" s="272">
        <f>⑨計算域Ⅱ!F41</f>
        <v>0</v>
      </c>
      <c r="G42" s="272">
        <f>⑨計算域Ⅱ!G41</f>
        <v>0</v>
      </c>
      <c r="H42" s="272">
        <f>⑨計算域Ⅱ!D91</f>
        <v>0</v>
      </c>
      <c r="I42" s="273">
        <f>⑨計算域Ⅱ!E91</f>
        <v>0</v>
      </c>
      <c r="J42" s="271">
        <f>⑨計算域Ⅱ!J41</f>
        <v>0</v>
      </c>
      <c r="K42" s="272">
        <f>⑨計算域Ⅱ!K41</f>
        <v>0</v>
      </c>
      <c r="L42" s="272">
        <f>⑨計算域Ⅱ!L41</f>
        <v>0</v>
      </c>
      <c r="M42" s="272">
        <f>⑨計算域Ⅱ!M41</f>
        <v>0</v>
      </c>
      <c r="N42" s="272">
        <f>⑨計算域Ⅱ!F91</f>
        <v>0</v>
      </c>
      <c r="O42" s="272">
        <f>⑨計算域Ⅱ!G91</f>
        <v>0</v>
      </c>
    </row>
    <row r="43" spans="2:15" x14ac:dyDescent="0.15">
      <c r="B43" s="274" t="s">
        <v>282</v>
      </c>
      <c r="C43" s="275" t="s">
        <v>425</v>
      </c>
      <c r="D43" s="276">
        <f>⑨計算域Ⅱ!D42</f>
        <v>0</v>
      </c>
      <c r="E43" s="277">
        <f>⑨計算域Ⅱ!E42</f>
        <v>0</v>
      </c>
      <c r="F43" s="277">
        <f>⑨計算域Ⅱ!F42</f>
        <v>0</v>
      </c>
      <c r="G43" s="277">
        <f>⑨計算域Ⅱ!G42</f>
        <v>0</v>
      </c>
      <c r="H43" s="277">
        <f>⑨計算域Ⅱ!D92</f>
        <v>0</v>
      </c>
      <c r="I43" s="278">
        <f>⑨計算域Ⅱ!E92</f>
        <v>0</v>
      </c>
      <c r="J43" s="276">
        <f>⑨計算域Ⅱ!J42</f>
        <v>0</v>
      </c>
      <c r="K43" s="277">
        <f>⑨計算域Ⅱ!K42</f>
        <v>0</v>
      </c>
      <c r="L43" s="277">
        <f>⑨計算域Ⅱ!L42</f>
        <v>0</v>
      </c>
      <c r="M43" s="277">
        <f>⑨計算域Ⅱ!M42</f>
        <v>0</v>
      </c>
      <c r="N43" s="277">
        <f>⑨計算域Ⅱ!F92</f>
        <v>0</v>
      </c>
      <c r="O43" s="277">
        <f>⑨計算域Ⅱ!G92</f>
        <v>0</v>
      </c>
    </row>
    <row r="44" spans="2:15" x14ac:dyDescent="0.15">
      <c r="B44" s="269" t="s">
        <v>284</v>
      </c>
      <c r="C44" s="270" t="s">
        <v>426</v>
      </c>
      <c r="D44" s="271">
        <f>⑨計算域Ⅱ!D43</f>
        <v>0</v>
      </c>
      <c r="E44" s="272">
        <f>⑨計算域Ⅱ!E43</f>
        <v>0</v>
      </c>
      <c r="F44" s="272">
        <f>⑨計算域Ⅱ!F43</f>
        <v>0</v>
      </c>
      <c r="G44" s="272">
        <f>⑨計算域Ⅱ!G43</f>
        <v>0</v>
      </c>
      <c r="H44" s="272">
        <f>⑨計算域Ⅱ!D93</f>
        <v>0</v>
      </c>
      <c r="I44" s="273">
        <f>⑨計算域Ⅱ!E93</f>
        <v>0</v>
      </c>
      <c r="J44" s="271">
        <f>⑨計算域Ⅱ!J43</f>
        <v>0</v>
      </c>
      <c r="K44" s="272">
        <f>⑨計算域Ⅱ!K43</f>
        <v>0</v>
      </c>
      <c r="L44" s="272">
        <f>⑨計算域Ⅱ!L43</f>
        <v>0</v>
      </c>
      <c r="M44" s="272">
        <f>⑨計算域Ⅱ!M43</f>
        <v>0</v>
      </c>
      <c r="N44" s="272">
        <f>⑨計算域Ⅱ!F93</f>
        <v>0</v>
      </c>
      <c r="O44" s="272">
        <f>⑨計算域Ⅱ!G93</f>
        <v>0</v>
      </c>
    </row>
    <row r="45" spans="2:15" x14ac:dyDescent="0.15">
      <c r="B45" s="274" t="s">
        <v>286</v>
      </c>
      <c r="C45" s="275" t="s">
        <v>427</v>
      </c>
      <c r="D45" s="276">
        <f>⑨計算域Ⅱ!D44</f>
        <v>0</v>
      </c>
      <c r="E45" s="277">
        <f>⑨計算域Ⅱ!E44</f>
        <v>0</v>
      </c>
      <c r="F45" s="277">
        <f>⑨計算域Ⅱ!F44</f>
        <v>0</v>
      </c>
      <c r="G45" s="277">
        <f>⑨計算域Ⅱ!G44</f>
        <v>0</v>
      </c>
      <c r="H45" s="277">
        <f>⑨計算域Ⅱ!D94</f>
        <v>0</v>
      </c>
      <c r="I45" s="278">
        <f>⑨計算域Ⅱ!E94</f>
        <v>0</v>
      </c>
      <c r="J45" s="276">
        <f>⑨計算域Ⅱ!J44</f>
        <v>0</v>
      </c>
      <c r="K45" s="277">
        <f>⑨計算域Ⅱ!K44</f>
        <v>0</v>
      </c>
      <c r="L45" s="277">
        <f>⑨計算域Ⅱ!L44</f>
        <v>0</v>
      </c>
      <c r="M45" s="277">
        <f>⑨計算域Ⅱ!M44</f>
        <v>0</v>
      </c>
      <c r="N45" s="277">
        <f>⑨計算域Ⅱ!F94</f>
        <v>0</v>
      </c>
      <c r="O45" s="277">
        <f>⑨計算域Ⅱ!G94</f>
        <v>0</v>
      </c>
    </row>
    <row r="46" spans="2:15" x14ac:dyDescent="0.15">
      <c r="B46" s="269" t="s">
        <v>287</v>
      </c>
      <c r="C46" s="270" t="s">
        <v>428</v>
      </c>
      <c r="D46" s="271">
        <f>⑨計算域Ⅱ!D45</f>
        <v>0</v>
      </c>
      <c r="E46" s="272">
        <f>⑨計算域Ⅱ!E45</f>
        <v>0</v>
      </c>
      <c r="F46" s="272">
        <f>⑨計算域Ⅱ!F45</f>
        <v>0</v>
      </c>
      <c r="G46" s="272">
        <f>⑨計算域Ⅱ!G45</f>
        <v>0</v>
      </c>
      <c r="H46" s="272">
        <f>⑨計算域Ⅱ!D95</f>
        <v>0</v>
      </c>
      <c r="I46" s="273">
        <f>⑨計算域Ⅱ!E95</f>
        <v>0</v>
      </c>
      <c r="J46" s="271">
        <f>⑨計算域Ⅱ!J45</f>
        <v>0</v>
      </c>
      <c r="K46" s="272">
        <f>⑨計算域Ⅱ!K45</f>
        <v>0</v>
      </c>
      <c r="L46" s="272">
        <f>⑨計算域Ⅱ!L45</f>
        <v>0</v>
      </c>
      <c r="M46" s="272">
        <f>⑨計算域Ⅱ!M45</f>
        <v>0</v>
      </c>
      <c r="N46" s="272">
        <f>⑨計算域Ⅱ!F95</f>
        <v>0</v>
      </c>
      <c r="O46" s="272">
        <f>⑨計算域Ⅱ!G95</f>
        <v>0</v>
      </c>
    </row>
    <row r="47" spans="2:15" x14ac:dyDescent="0.15">
      <c r="B47" s="284" t="s">
        <v>288</v>
      </c>
      <c r="C47" s="275" t="s">
        <v>429</v>
      </c>
      <c r="D47" s="276">
        <f>⑨計算域Ⅱ!D46</f>
        <v>0</v>
      </c>
      <c r="E47" s="277">
        <f>⑨計算域Ⅱ!E46</f>
        <v>0</v>
      </c>
      <c r="F47" s="277">
        <f>⑨計算域Ⅱ!F46</f>
        <v>0</v>
      </c>
      <c r="G47" s="277">
        <f>⑨計算域Ⅱ!G46</f>
        <v>0</v>
      </c>
      <c r="H47" s="277">
        <f>⑨計算域Ⅱ!D96</f>
        <v>0</v>
      </c>
      <c r="I47" s="278">
        <f>⑨計算域Ⅱ!E96</f>
        <v>0</v>
      </c>
      <c r="J47" s="276">
        <f>⑨計算域Ⅱ!J46</f>
        <v>0</v>
      </c>
      <c r="K47" s="277">
        <f>⑨計算域Ⅱ!K46</f>
        <v>0</v>
      </c>
      <c r="L47" s="277">
        <f>⑨計算域Ⅱ!L46</f>
        <v>0</v>
      </c>
      <c r="M47" s="277">
        <f>⑨計算域Ⅱ!M46</f>
        <v>0</v>
      </c>
      <c r="N47" s="277">
        <f>⑨計算域Ⅱ!F96</f>
        <v>0</v>
      </c>
      <c r="O47" s="277">
        <f>⑨計算域Ⅱ!G96</f>
        <v>0</v>
      </c>
    </row>
    <row r="48" spans="2:15" x14ac:dyDescent="0.15">
      <c r="B48" s="283" t="s">
        <v>289</v>
      </c>
      <c r="C48" s="270" t="s">
        <v>430</v>
      </c>
      <c r="D48" s="271">
        <f>⑨計算域Ⅱ!D47</f>
        <v>0</v>
      </c>
      <c r="E48" s="272">
        <f>⑨計算域Ⅱ!E47</f>
        <v>0</v>
      </c>
      <c r="F48" s="272">
        <f>⑨計算域Ⅱ!F47</f>
        <v>0</v>
      </c>
      <c r="G48" s="272">
        <f>⑨計算域Ⅱ!G47</f>
        <v>0</v>
      </c>
      <c r="H48" s="272">
        <f>⑨計算域Ⅱ!D97</f>
        <v>0</v>
      </c>
      <c r="I48" s="273">
        <f>⑨計算域Ⅱ!E97</f>
        <v>0</v>
      </c>
      <c r="J48" s="271">
        <f>⑨計算域Ⅱ!J47</f>
        <v>0</v>
      </c>
      <c r="K48" s="272">
        <f>⑨計算域Ⅱ!K47</f>
        <v>0</v>
      </c>
      <c r="L48" s="272">
        <f>⑨計算域Ⅱ!L47</f>
        <v>0</v>
      </c>
      <c r="M48" s="272">
        <f>⑨計算域Ⅱ!M47</f>
        <v>0</v>
      </c>
      <c r="N48" s="272">
        <f>⑨計算域Ⅱ!F97</f>
        <v>0</v>
      </c>
      <c r="O48" s="272">
        <f>⑨計算域Ⅱ!G97</f>
        <v>0</v>
      </c>
    </row>
    <row r="49" spans="2:16" x14ac:dyDescent="0.15">
      <c r="B49" s="284" t="s">
        <v>290</v>
      </c>
      <c r="C49" s="275" t="s">
        <v>490</v>
      </c>
      <c r="D49" s="276">
        <f>⑨計算域Ⅱ!D48</f>
        <v>0</v>
      </c>
      <c r="E49" s="277">
        <f>⑨計算域Ⅱ!E48</f>
        <v>0</v>
      </c>
      <c r="F49" s="277">
        <f>⑨計算域Ⅱ!F48</f>
        <v>0</v>
      </c>
      <c r="G49" s="277">
        <f>⑨計算域Ⅱ!G48</f>
        <v>0</v>
      </c>
      <c r="H49" s="277">
        <f>⑨計算域Ⅱ!D98</f>
        <v>0</v>
      </c>
      <c r="I49" s="278">
        <f>⑨計算域Ⅱ!E98</f>
        <v>0</v>
      </c>
      <c r="J49" s="276">
        <f>⑨計算域Ⅱ!J48</f>
        <v>0</v>
      </c>
      <c r="K49" s="277">
        <f>⑨計算域Ⅱ!K48</f>
        <v>0</v>
      </c>
      <c r="L49" s="277">
        <f>⑨計算域Ⅱ!L48</f>
        <v>0</v>
      </c>
      <c r="M49" s="277">
        <f>⑨計算域Ⅱ!M48</f>
        <v>0</v>
      </c>
      <c r="N49" s="277">
        <f>⑨計算域Ⅱ!F98</f>
        <v>0</v>
      </c>
      <c r="O49" s="277">
        <f>⑨計算域Ⅱ!G98</f>
        <v>0</v>
      </c>
    </row>
    <row r="50" spans="2:16" x14ac:dyDescent="0.15">
      <c r="B50" s="283" t="s">
        <v>296</v>
      </c>
      <c r="C50" s="270" t="s">
        <v>431</v>
      </c>
      <c r="D50" s="271">
        <f>⑨計算域Ⅱ!D49</f>
        <v>0</v>
      </c>
      <c r="E50" s="272">
        <f>⑨計算域Ⅱ!E49</f>
        <v>0</v>
      </c>
      <c r="F50" s="272">
        <f>⑨計算域Ⅱ!F49</f>
        <v>0</v>
      </c>
      <c r="G50" s="272">
        <f>⑨計算域Ⅱ!G49</f>
        <v>0</v>
      </c>
      <c r="H50" s="272">
        <f>⑨計算域Ⅱ!D99</f>
        <v>0</v>
      </c>
      <c r="I50" s="273">
        <f>⑨計算域Ⅱ!E99</f>
        <v>0</v>
      </c>
      <c r="J50" s="271">
        <f>⑨計算域Ⅱ!J49</f>
        <v>0</v>
      </c>
      <c r="K50" s="272">
        <f>⑨計算域Ⅱ!K49</f>
        <v>0</v>
      </c>
      <c r="L50" s="272">
        <f>⑨計算域Ⅱ!L49</f>
        <v>0</v>
      </c>
      <c r="M50" s="272">
        <f>⑨計算域Ⅱ!M49</f>
        <v>0</v>
      </c>
      <c r="N50" s="272">
        <f>⑨計算域Ⅱ!F99</f>
        <v>0</v>
      </c>
      <c r="O50" s="272">
        <f>⑨計算域Ⅱ!G99</f>
        <v>0</v>
      </c>
    </row>
    <row r="51" spans="2:16" x14ac:dyDescent="0.15">
      <c r="B51" s="284" t="s">
        <v>297</v>
      </c>
      <c r="C51" s="279" t="s">
        <v>432</v>
      </c>
      <c r="D51" s="280">
        <f>⑨計算域Ⅱ!D50</f>
        <v>0</v>
      </c>
      <c r="E51" s="281">
        <f>⑨計算域Ⅱ!E50</f>
        <v>0</v>
      </c>
      <c r="F51" s="281">
        <f>⑨計算域Ⅱ!F50</f>
        <v>0</v>
      </c>
      <c r="G51" s="281">
        <f>⑨計算域Ⅱ!G50</f>
        <v>0</v>
      </c>
      <c r="H51" s="281">
        <f>⑨計算域Ⅱ!D100</f>
        <v>0</v>
      </c>
      <c r="I51" s="282">
        <f>⑨計算域Ⅱ!E100</f>
        <v>0</v>
      </c>
      <c r="J51" s="280">
        <f>⑨計算域Ⅱ!J50</f>
        <v>0</v>
      </c>
      <c r="K51" s="281">
        <f>⑨計算域Ⅱ!K50</f>
        <v>0</v>
      </c>
      <c r="L51" s="281">
        <f>⑨計算域Ⅱ!L50</f>
        <v>0</v>
      </c>
      <c r="M51" s="281">
        <f>⑨計算域Ⅱ!M50</f>
        <v>0</v>
      </c>
      <c r="N51" s="281">
        <f>⑨計算域Ⅱ!F100</f>
        <v>0</v>
      </c>
      <c r="O51" s="281">
        <f>⑨計算域Ⅱ!G100</f>
        <v>0</v>
      </c>
    </row>
    <row r="52" spans="2:16" ht="18" customHeight="1" x14ac:dyDescent="0.15">
      <c r="B52" s="627" t="s">
        <v>160</v>
      </c>
      <c r="C52" s="628"/>
      <c r="D52" s="46">
        <f t="shared" ref="D52:O52" si="0">SUM(D10:D51)</f>
        <v>0</v>
      </c>
      <c r="E52" s="47">
        <f t="shared" si="0"/>
        <v>0</v>
      </c>
      <c r="F52" s="47">
        <f t="shared" si="0"/>
        <v>0</v>
      </c>
      <c r="G52" s="47">
        <f t="shared" si="0"/>
        <v>0</v>
      </c>
      <c r="H52" s="47">
        <f t="shared" si="0"/>
        <v>0</v>
      </c>
      <c r="I52" s="48">
        <f t="shared" si="0"/>
        <v>0</v>
      </c>
      <c r="J52" s="46">
        <f t="shared" si="0"/>
        <v>0</v>
      </c>
      <c r="K52" s="47">
        <f t="shared" si="0"/>
        <v>0</v>
      </c>
      <c r="L52" s="47">
        <f t="shared" si="0"/>
        <v>0</v>
      </c>
      <c r="M52" s="47">
        <f t="shared" si="0"/>
        <v>0</v>
      </c>
      <c r="N52" s="47">
        <f t="shared" si="0"/>
        <v>0</v>
      </c>
      <c r="O52" s="47">
        <f t="shared" si="0"/>
        <v>0</v>
      </c>
      <c r="P52" s="49"/>
    </row>
    <row r="54" spans="2:16" ht="13.5" customHeight="1" x14ac:dyDescent="0.15">
      <c r="B54" s="655" t="s">
        <v>298</v>
      </c>
      <c r="C54" s="656"/>
      <c r="D54" s="643" t="s">
        <v>202</v>
      </c>
      <c r="E54" s="644"/>
      <c r="F54" s="644"/>
      <c r="G54" s="644"/>
      <c r="H54" s="644"/>
      <c r="I54" s="646"/>
      <c r="J54" s="643" t="s">
        <v>150</v>
      </c>
      <c r="K54" s="644"/>
      <c r="L54" s="644"/>
      <c r="M54" s="644"/>
      <c r="N54" s="644"/>
      <c r="O54" s="645"/>
    </row>
    <row r="55" spans="2:16" ht="6" customHeight="1" x14ac:dyDescent="0.15">
      <c r="B55" s="657"/>
      <c r="C55" s="658"/>
      <c r="D55" s="651" t="s">
        <v>155</v>
      </c>
      <c r="E55" s="44"/>
      <c r="F55" s="44"/>
      <c r="G55" s="44"/>
      <c r="H55" s="647" t="s">
        <v>156</v>
      </c>
      <c r="I55" s="639" t="s">
        <v>157</v>
      </c>
      <c r="J55" s="651" t="s">
        <v>155</v>
      </c>
      <c r="K55" s="44"/>
      <c r="L55" s="44"/>
      <c r="M55" s="44"/>
      <c r="N55" s="647" t="s">
        <v>156</v>
      </c>
      <c r="O55" s="647" t="s">
        <v>157</v>
      </c>
    </row>
    <row r="56" spans="2:16" ht="6" customHeight="1" x14ac:dyDescent="0.15">
      <c r="B56" s="657"/>
      <c r="C56" s="658"/>
      <c r="D56" s="652"/>
      <c r="E56" s="229"/>
      <c r="F56" s="228"/>
      <c r="G56" s="44"/>
      <c r="H56" s="648"/>
      <c r="I56" s="640"/>
      <c r="J56" s="652"/>
      <c r="K56" s="229"/>
      <c r="L56" s="228"/>
      <c r="M56" s="44"/>
      <c r="N56" s="648"/>
      <c r="O56" s="648"/>
    </row>
    <row r="57" spans="2:16" ht="6" customHeight="1" x14ac:dyDescent="0.15">
      <c r="B57" s="657"/>
      <c r="C57" s="658"/>
      <c r="D57" s="653"/>
      <c r="E57" s="629" t="s">
        <v>158</v>
      </c>
      <c r="F57" s="634" t="s">
        <v>232</v>
      </c>
      <c r="G57" s="45"/>
      <c r="H57" s="649"/>
      <c r="I57" s="641"/>
      <c r="J57" s="653"/>
      <c r="K57" s="629" t="s">
        <v>158</v>
      </c>
      <c r="L57" s="634" t="s">
        <v>232</v>
      </c>
      <c r="M57" s="45"/>
      <c r="N57" s="649"/>
      <c r="O57" s="649"/>
    </row>
    <row r="58" spans="2:16" ht="13.5" customHeight="1" x14ac:dyDescent="0.15">
      <c r="B58" s="657"/>
      <c r="C58" s="658"/>
      <c r="D58" s="653"/>
      <c r="E58" s="630"/>
      <c r="F58" s="629"/>
      <c r="G58" s="632" t="s">
        <v>159</v>
      </c>
      <c r="H58" s="649"/>
      <c r="I58" s="641"/>
      <c r="J58" s="653"/>
      <c r="K58" s="630"/>
      <c r="L58" s="629"/>
      <c r="M58" s="632" t="s">
        <v>159</v>
      </c>
      <c r="N58" s="649"/>
      <c r="O58" s="649"/>
    </row>
    <row r="59" spans="2:16" x14ac:dyDescent="0.15">
      <c r="B59" s="659"/>
      <c r="C59" s="660"/>
      <c r="D59" s="654"/>
      <c r="E59" s="631"/>
      <c r="F59" s="635"/>
      <c r="G59" s="633"/>
      <c r="H59" s="650"/>
      <c r="I59" s="642"/>
      <c r="J59" s="654"/>
      <c r="K59" s="631"/>
      <c r="L59" s="635"/>
      <c r="M59" s="633"/>
      <c r="N59" s="650"/>
      <c r="O59" s="650"/>
    </row>
    <row r="60" spans="2:16" x14ac:dyDescent="0.15">
      <c r="B60" s="264" t="s">
        <v>243</v>
      </c>
      <c r="C60" s="265" t="s">
        <v>399</v>
      </c>
      <c r="D60" s="266">
        <f>⑨計算域Ⅱ!R9</f>
        <v>0</v>
      </c>
      <c r="E60" s="267">
        <f>⑨計算域Ⅱ!S9</f>
        <v>0</v>
      </c>
      <c r="F60" s="267">
        <f>⑨計算域Ⅱ!T9</f>
        <v>0</v>
      </c>
      <c r="G60" s="267">
        <f>⑨計算域Ⅱ!U9</f>
        <v>0</v>
      </c>
      <c r="H60" s="267">
        <f>⑨計算域Ⅱ!H59</f>
        <v>0</v>
      </c>
      <c r="I60" s="268">
        <f>⑨計算域Ⅱ!I59</f>
        <v>0</v>
      </c>
      <c r="J60" s="266">
        <f>⑨計算域Ⅱ!V9</f>
        <v>0</v>
      </c>
      <c r="K60" s="267">
        <f>⑨計算域Ⅱ!W9</f>
        <v>0</v>
      </c>
      <c r="L60" s="267">
        <f>⑨計算域Ⅱ!X9</f>
        <v>0</v>
      </c>
      <c r="M60" s="267">
        <f>⑨計算域Ⅱ!Y9</f>
        <v>0</v>
      </c>
      <c r="N60" s="267">
        <f>⑨計算域Ⅱ!J59</f>
        <v>0</v>
      </c>
      <c r="O60" s="267">
        <f>⑨計算域Ⅱ!K59</f>
        <v>0</v>
      </c>
    </row>
    <row r="61" spans="2:16" x14ac:dyDescent="0.15">
      <c r="B61" s="274" t="s">
        <v>244</v>
      </c>
      <c r="C61" s="275" t="s">
        <v>7</v>
      </c>
      <c r="D61" s="276">
        <f>⑨計算域Ⅱ!R10</f>
        <v>0</v>
      </c>
      <c r="E61" s="277">
        <f>⑨計算域Ⅱ!S10</f>
        <v>0</v>
      </c>
      <c r="F61" s="277">
        <f>⑨計算域Ⅱ!T10</f>
        <v>0</v>
      </c>
      <c r="G61" s="277">
        <f>⑨計算域Ⅱ!U10</f>
        <v>0</v>
      </c>
      <c r="H61" s="277">
        <f>⑨計算域Ⅱ!H60</f>
        <v>0</v>
      </c>
      <c r="I61" s="278">
        <f>⑨計算域Ⅱ!I60</f>
        <v>0</v>
      </c>
      <c r="J61" s="276">
        <f>⑨計算域Ⅱ!V10</f>
        <v>0</v>
      </c>
      <c r="K61" s="277">
        <f>⑨計算域Ⅱ!W10</f>
        <v>0</v>
      </c>
      <c r="L61" s="277">
        <f>⑨計算域Ⅱ!X10</f>
        <v>0</v>
      </c>
      <c r="M61" s="277">
        <f>⑨計算域Ⅱ!Y10</f>
        <v>0</v>
      </c>
      <c r="N61" s="277">
        <f>⑨計算域Ⅱ!J60</f>
        <v>0</v>
      </c>
      <c r="O61" s="277">
        <f>⑨計算域Ⅱ!K60</f>
        <v>0</v>
      </c>
    </row>
    <row r="62" spans="2:16" x14ac:dyDescent="0.15">
      <c r="B62" s="269" t="s">
        <v>245</v>
      </c>
      <c r="C62" s="270" t="s">
        <v>400</v>
      </c>
      <c r="D62" s="271">
        <f>⑨計算域Ⅱ!R11</f>
        <v>0</v>
      </c>
      <c r="E62" s="272">
        <f>⑨計算域Ⅱ!S11</f>
        <v>0</v>
      </c>
      <c r="F62" s="272">
        <f>⑨計算域Ⅱ!T11</f>
        <v>0</v>
      </c>
      <c r="G62" s="272">
        <f>⑨計算域Ⅱ!U11</f>
        <v>0</v>
      </c>
      <c r="H62" s="272">
        <f>⑨計算域Ⅱ!H61</f>
        <v>0</v>
      </c>
      <c r="I62" s="273">
        <f>⑨計算域Ⅱ!I61</f>
        <v>0</v>
      </c>
      <c r="J62" s="271">
        <f>⑨計算域Ⅱ!V11</f>
        <v>0</v>
      </c>
      <c r="K62" s="272">
        <f>⑨計算域Ⅱ!W11</f>
        <v>0</v>
      </c>
      <c r="L62" s="272">
        <f>⑨計算域Ⅱ!X11</f>
        <v>0</v>
      </c>
      <c r="M62" s="272">
        <f>⑨計算域Ⅱ!Y11</f>
        <v>0</v>
      </c>
      <c r="N62" s="272">
        <f>⑨計算域Ⅱ!J61</f>
        <v>0</v>
      </c>
      <c r="O62" s="272">
        <f>⑨計算域Ⅱ!K61</f>
        <v>0</v>
      </c>
    </row>
    <row r="63" spans="2:16" x14ac:dyDescent="0.15">
      <c r="B63" s="274" t="s">
        <v>246</v>
      </c>
      <c r="C63" s="275" t="s">
        <v>247</v>
      </c>
      <c r="D63" s="276">
        <f>⑨計算域Ⅱ!R12</f>
        <v>0</v>
      </c>
      <c r="E63" s="277">
        <f>⑨計算域Ⅱ!S12</f>
        <v>0</v>
      </c>
      <c r="F63" s="277">
        <f>⑨計算域Ⅱ!T12</f>
        <v>0</v>
      </c>
      <c r="G63" s="277">
        <f>⑨計算域Ⅱ!U12</f>
        <v>0</v>
      </c>
      <c r="H63" s="277">
        <f>⑨計算域Ⅱ!H62</f>
        <v>0</v>
      </c>
      <c r="I63" s="278">
        <f>⑨計算域Ⅱ!I62</f>
        <v>0</v>
      </c>
      <c r="J63" s="276">
        <f>⑨計算域Ⅱ!V12</f>
        <v>0</v>
      </c>
      <c r="K63" s="277">
        <f>⑨計算域Ⅱ!W12</f>
        <v>0</v>
      </c>
      <c r="L63" s="277">
        <f>⑨計算域Ⅱ!X12</f>
        <v>0</v>
      </c>
      <c r="M63" s="277">
        <f>⑨計算域Ⅱ!Y12</f>
        <v>0</v>
      </c>
      <c r="N63" s="277">
        <f>⑨計算域Ⅱ!J62</f>
        <v>0</v>
      </c>
      <c r="O63" s="277">
        <f>⑨計算域Ⅱ!K62</f>
        <v>0</v>
      </c>
    </row>
    <row r="64" spans="2:16" x14ac:dyDescent="0.15">
      <c r="B64" s="269" t="s">
        <v>248</v>
      </c>
      <c r="C64" s="270" t="s">
        <v>401</v>
      </c>
      <c r="D64" s="271">
        <f>⑨計算域Ⅱ!R13</f>
        <v>0</v>
      </c>
      <c r="E64" s="272">
        <f>⑨計算域Ⅱ!S13</f>
        <v>0</v>
      </c>
      <c r="F64" s="272">
        <f>⑨計算域Ⅱ!T13</f>
        <v>0</v>
      </c>
      <c r="G64" s="272">
        <f>⑨計算域Ⅱ!U13</f>
        <v>0</v>
      </c>
      <c r="H64" s="272">
        <f>⑨計算域Ⅱ!H63</f>
        <v>0</v>
      </c>
      <c r="I64" s="273">
        <f>⑨計算域Ⅱ!I63</f>
        <v>0</v>
      </c>
      <c r="J64" s="271">
        <f>⑨計算域Ⅱ!V13</f>
        <v>0</v>
      </c>
      <c r="K64" s="272">
        <f>⑨計算域Ⅱ!W13</f>
        <v>0</v>
      </c>
      <c r="L64" s="272">
        <f>⑨計算域Ⅱ!X13</f>
        <v>0</v>
      </c>
      <c r="M64" s="272">
        <f>⑨計算域Ⅱ!Y13</f>
        <v>0</v>
      </c>
      <c r="N64" s="272">
        <f>⑨計算域Ⅱ!J63</f>
        <v>0</v>
      </c>
      <c r="O64" s="272">
        <f>⑨計算域Ⅱ!K63</f>
        <v>0</v>
      </c>
    </row>
    <row r="65" spans="2:15" x14ac:dyDescent="0.15">
      <c r="B65" s="274" t="s">
        <v>249</v>
      </c>
      <c r="C65" s="275" t="s">
        <v>402</v>
      </c>
      <c r="D65" s="276">
        <f>⑨計算域Ⅱ!R14</f>
        <v>0</v>
      </c>
      <c r="E65" s="277">
        <f>⑨計算域Ⅱ!S14</f>
        <v>0</v>
      </c>
      <c r="F65" s="277">
        <f>⑨計算域Ⅱ!T14</f>
        <v>0</v>
      </c>
      <c r="G65" s="277">
        <f>⑨計算域Ⅱ!U14</f>
        <v>0</v>
      </c>
      <c r="H65" s="277">
        <f>⑨計算域Ⅱ!H64</f>
        <v>0</v>
      </c>
      <c r="I65" s="278">
        <f>⑨計算域Ⅱ!I64</f>
        <v>0</v>
      </c>
      <c r="J65" s="276">
        <f>⑨計算域Ⅱ!V14</f>
        <v>0</v>
      </c>
      <c r="K65" s="277">
        <f>⑨計算域Ⅱ!W14</f>
        <v>0</v>
      </c>
      <c r="L65" s="277">
        <f>⑨計算域Ⅱ!X14</f>
        <v>0</v>
      </c>
      <c r="M65" s="277">
        <f>⑨計算域Ⅱ!Y14</f>
        <v>0</v>
      </c>
      <c r="N65" s="277">
        <f>⑨計算域Ⅱ!J64</f>
        <v>0</v>
      </c>
      <c r="O65" s="277">
        <f>⑨計算域Ⅱ!K64</f>
        <v>0</v>
      </c>
    </row>
    <row r="66" spans="2:15" x14ac:dyDescent="0.15">
      <c r="B66" s="269" t="s">
        <v>250</v>
      </c>
      <c r="C66" s="270" t="s">
        <v>403</v>
      </c>
      <c r="D66" s="271">
        <f>⑨計算域Ⅱ!R15</f>
        <v>0</v>
      </c>
      <c r="E66" s="272">
        <f>⑨計算域Ⅱ!S15</f>
        <v>0</v>
      </c>
      <c r="F66" s="272">
        <f>⑨計算域Ⅱ!T15</f>
        <v>0</v>
      </c>
      <c r="G66" s="272">
        <f>⑨計算域Ⅱ!U15</f>
        <v>0</v>
      </c>
      <c r="H66" s="272">
        <f>⑨計算域Ⅱ!H65</f>
        <v>0</v>
      </c>
      <c r="I66" s="273">
        <f>⑨計算域Ⅱ!I65</f>
        <v>0</v>
      </c>
      <c r="J66" s="271">
        <f>⑨計算域Ⅱ!V15</f>
        <v>0</v>
      </c>
      <c r="K66" s="272">
        <f>⑨計算域Ⅱ!W15</f>
        <v>0</v>
      </c>
      <c r="L66" s="272">
        <f>⑨計算域Ⅱ!X15</f>
        <v>0</v>
      </c>
      <c r="M66" s="272">
        <f>⑨計算域Ⅱ!Y15</f>
        <v>0</v>
      </c>
      <c r="N66" s="272">
        <f>⑨計算域Ⅱ!J65</f>
        <v>0</v>
      </c>
      <c r="O66" s="272">
        <f>⑨計算域Ⅱ!K65</f>
        <v>0</v>
      </c>
    </row>
    <row r="67" spans="2:15" x14ac:dyDescent="0.15">
      <c r="B67" s="274" t="s">
        <v>251</v>
      </c>
      <c r="C67" s="275" t="s">
        <v>404</v>
      </c>
      <c r="D67" s="276">
        <f>⑨計算域Ⅱ!R16</f>
        <v>0</v>
      </c>
      <c r="E67" s="277">
        <f>⑨計算域Ⅱ!S16</f>
        <v>0</v>
      </c>
      <c r="F67" s="277">
        <f>⑨計算域Ⅱ!T16</f>
        <v>0</v>
      </c>
      <c r="G67" s="277">
        <f>⑨計算域Ⅱ!U16</f>
        <v>0</v>
      </c>
      <c r="H67" s="277">
        <f>⑨計算域Ⅱ!H66</f>
        <v>0</v>
      </c>
      <c r="I67" s="278">
        <f>⑨計算域Ⅱ!I66</f>
        <v>0</v>
      </c>
      <c r="J67" s="276">
        <f>⑨計算域Ⅱ!V16</f>
        <v>0</v>
      </c>
      <c r="K67" s="277">
        <f>⑨計算域Ⅱ!W16</f>
        <v>0</v>
      </c>
      <c r="L67" s="277">
        <f>⑨計算域Ⅱ!X16</f>
        <v>0</v>
      </c>
      <c r="M67" s="277">
        <f>⑨計算域Ⅱ!Y16</f>
        <v>0</v>
      </c>
      <c r="N67" s="277">
        <f>⑨計算域Ⅱ!J66</f>
        <v>0</v>
      </c>
      <c r="O67" s="277">
        <f>⑨計算域Ⅱ!K66</f>
        <v>0</v>
      </c>
    </row>
    <row r="68" spans="2:15" x14ac:dyDescent="0.15">
      <c r="B68" s="269" t="s">
        <v>252</v>
      </c>
      <c r="C68" s="270" t="s">
        <v>405</v>
      </c>
      <c r="D68" s="271">
        <f>⑨計算域Ⅱ!R17</f>
        <v>0</v>
      </c>
      <c r="E68" s="272">
        <f>⑨計算域Ⅱ!S17</f>
        <v>0</v>
      </c>
      <c r="F68" s="272">
        <f>⑨計算域Ⅱ!T17</f>
        <v>0</v>
      </c>
      <c r="G68" s="272">
        <f>⑨計算域Ⅱ!U17</f>
        <v>0</v>
      </c>
      <c r="H68" s="272">
        <f>⑨計算域Ⅱ!H67</f>
        <v>0</v>
      </c>
      <c r="I68" s="273">
        <f>⑨計算域Ⅱ!I67</f>
        <v>0</v>
      </c>
      <c r="J68" s="271">
        <f>⑨計算域Ⅱ!V17</f>
        <v>0</v>
      </c>
      <c r="K68" s="272">
        <f>⑨計算域Ⅱ!W17</f>
        <v>0</v>
      </c>
      <c r="L68" s="272">
        <f>⑨計算域Ⅱ!X17</f>
        <v>0</v>
      </c>
      <c r="M68" s="272">
        <f>⑨計算域Ⅱ!Y17</f>
        <v>0</v>
      </c>
      <c r="N68" s="272">
        <f>⑨計算域Ⅱ!J67</f>
        <v>0</v>
      </c>
      <c r="O68" s="272">
        <f>⑨計算域Ⅱ!K67</f>
        <v>0</v>
      </c>
    </row>
    <row r="69" spans="2:15" x14ac:dyDescent="0.15">
      <c r="B69" s="274" t="s">
        <v>253</v>
      </c>
      <c r="C69" s="275" t="s">
        <v>406</v>
      </c>
      <c r="D69" s="276">
        <f>⑨計算域Ⅱ!R18</f>
        <v>0</v>
      </c>
      <c r="E69" s="277">
        <f>⑨計算域Ⅱ!S18</f>
        <v>0</v>
      </c>
      <c r="F69" s="277">
        <f>⑨計算域Ⅱ!T18</f>
        <v>0</v>
      </c>
      <c r="G69" s="277">
        <f>⑨計算域Ⅱ!U18</f>
        <v>0</v>
      </c>
      <c r="H69" s="277">
        <f>⑨計算域Ⅱ!H68</f>
        <v>0</v>
      </c>
      <c r="I69" s="278">
        <f>⑨計算域Ⅱ!I68</f>
        <v>0</v>
      </c>
      <c r="J69" s="276">
        <f>⑨計算域Ⅱ!V18</f>
        <v>0</v>
      </c>
      <c r="K69" s="277">
        <f>⑨計算域Ⅱ!W18</f>
        <v>0</v>
      </c>
      <c r="L69" s="277">
        <f>⑨計算域Ⅱ!X18</f>
        <v>0</v>
      </c>
      <c r="M69" s="277">
        <f>⑨計算域Ⅱ!Y18</f>
        <v>0</v>
      </c>
      <c r="N69" s="277">
        <f>⑨計算域Ⅱ!J68</f>
        <v>0</v>
      </c>
      <c r="O69" s="277">
        <f>⑨計算域Ⅱ!K68</f>
        <v>0</v>
      </c>
    </row>
    <row r="70" spans="2:15" x14ac:dyDescent="0.15">
      <c r="B70" s="269" t="s">
        <v>254</v>
      </c>
      <c r="C70" s="270" t="s">
        <v>10</v>
      </c>
      <c r="D70" s="271">
        <f>⑨計算域Ⅱ!R19</f>
        <v>0</v>
      </c>
      <c r="E70" s="272">
        <f>⑨計算域Ⅱ!S19</f>
        <v>0</v>
      </c>
      <c r="F70" s="272">
        <f>⑨計算域Ⅱ!T19</f>
        <v>0</v>
      </c>
      <c r="G70" s="272">
        <f>⑨計算域Ⅱ!U19</f>
        <v>0</v>
      </c>
      <c r="H70" s="272">
        <f>⑨計算域Ⅱ!H69</f>
        <v>0</v>
      </c>
      <c r="I70" s="273">
        <f>⑨計算域Ⅱ!I69</f>
        <v>0</v>
      </c>
      <c r="J70" s="271">
        <f>⑨計算域Ⅱ!V19</f>
        <v>0</v>
      </c>
      <c r="K70" s="272">
        <f>⑨計算域Ⅱ!W19</f>
        <v>0</v>
      </c>
      <c r="L70" s="272">
        <f>⑨計算域Ⅱ!X19</f>
        <v>0</v>
      </c>
      <c r="M70" s="272">
        <f>⑨計算域Ⅱ!Y19</f>
        <v>0</v>
      </c>
      <c r="N70" s="272">
        <f>⑨計算域Ⅱ!J69</f>
        <v>0</v>
      </c>
      <c r="O70" s="272">
        <f>⑨計算域Ⅱ!K69</f>
        <v>0</v>
      </c>
    </row>
    <row r="71" spans="2:15" x14ac:dyDescent="0.15">
      <c r="B71" s="274" t="s">
        <v>255</v>
      </c>
      <c r="C71" s="275" t="s">
        <v>407</v>
      </c>
      <c r="D71" s="276">
        <f>⑨計算域Ⅱ!R20</f>
        <v>0</v>
      </c>
      <c r="E71" s="277">
        <f>⑨計算域Ⅱ!S20</f>
        <v>0</v>
      </c>
      <c r="F71" s="277">
        <f>⑨計算域Ⅱ!T20</f>
        <v>0</v>
      </c>
      <c r="G71" s="277">
        <f>⑨計算域Ⅱ!U20</f>
        <v>0</v>
      </c>
      <c r="H71" s="277">
        <f>⑨計算域Ⅱ!H70</f>
        <v>0</v>
      </c>
      <c r="I71" s="278">
        <f>⑨計算域Ⅱ!I70</f>
        <v>0</v>
      </c>
      <c r="J71" s="276">
        <f>⑨計算域Ⅱ!V20</f>
        <v>0</v>
      </c>
      <c r="K71" s="277">
        <f>⑨計算域Ⅱ!W20</f>
        <v>0</v>
      </c>
      <c r="L71" s="277">
        <f>⑨計算域Ⅱ!X20</f>
        <v>0</v>
      </c>
      <c r="M71" s="277">
        <f>⑨計算域Ⅱ!Y20</f>
        <v>0</v>
      </c>
      <c r="N71" s="277">
        <f>⑨計算域Ⅱ!J70</f>
        <v>0</v>
      </c>
      <c r="O71" s="277">
        <f>⑨計算域Ⅱ!K70</f>
        <v>0</v>
      </c>
    </row>
    <row r="72" spans="2:15" x14ac:dyDescent="0.15">
      <c r="B72" s="269" t="s">
        <v>256</v>
      </c>
      <c r="C72" s="270" t="s">
        <v>408</v>
      </c>
      <c r="D72" s="271">
        <f>⑨計算域Ⅱ!R21</f>
        <v>0</v>
      </c>
      <c r="E72" s="272">
        <f>⑨計算域Ⅱ!S21</f>
        <v>0</v>
      </c>
      <c r="F72" s="272">
        <f>⑨計算域Ⅱ!T21</f>
        <v>0</v>
      </c>
      <c r="G72" s="272">
        <f>⑨計算域Ⅱ!U21</f>
        <v>0</v>
      </c>
      <c r="H72" s="272">
        <f>⑨計算域Ⅱ!H71</f>
        <v>0</v>
      </c>
      <c r="I72" s="273">
        <f>⑨計算域Ⅱ!I71</f>
        <v>0</v>
      </c>
      <c r="J72" s="271">
        <f>⑨計算域Ⅱ!V21</f>
        <v>0</v>
      </c>
      <c r="K72" s="272">
        <f>⑨計算域Ⅱ!W21</f>
        <v>0</v>
      </c>
      <c r="L72" s="272">
        <f>⑨計算域Ⅱ!X21</f>
        <v>0</v>
      </c>
      <c r="M72" s="272">
        <f>⑨計算域Ⅱ!Y21</f>
        <v>0</v>
      </c>
      <c r="N72" s="272">
        <f>⑨計算域Ⅱ!J71</f>
        <v>0</v>
      </c>
      <c r="O72" s="272">
        <f>⑨計算域Ⅱ!K71</f>
        <v>0</v>
      </c>
    </row>
    <row r="73" spans="2:15" x14ac:dyDescent="0.15">
      <c r="B73" s="274" t="s">
        <v>257</v>
      </c>
      <c r="C73" s="275" t="s">
        <v>409</v>
      </c>
      <c r="D73" s="276">
        <f>⑨計算域Ⅱ!R22</f>
        <v>0</v>
      </c>
      <c r="E73" s="277">
        <f>⑨計算域Ⅱ!S22</f>
        <v>0</v>
      </c>
      <c r="F73" s="277">
        <f>⑨計算域Ⅱ!T22</f>
        <v>0</v>
      </c>
      <c r="G73" s="277">
        <f>⑨計算域Ⅱ!U22</f>
        <v>0</v>
      </c>
      <c r="H73" s="277">
        <f>⑨計算域Ⅱ!H72</f>
        <v>0</v>
      </c>
      <c r="I73" s="278">
        <f>⑨計算域Ⅱ!I72</f>
        <v>0</v>
      </c>
      <c r="J73" s="276">
        <f>⑨計算域Ⅱ!V22</f>
        <v>0</v>
      </c>
      <c r="K73" s="277">
        <f>⑨計算域Ⅱ!W22</f>
        <v>0</v>
      </c>
      <c r="L73" s="277">
        <f>⑨計算域Ⅱ!X22</f>
        <v>0</v>
      </c>
      <c r="M73" s="277">
        <f>⑨計算域Ⅱ!Y22</f>
        <v>0</v>
      </c>
      <c r="N73" s="277">
        <f>⑨計算域Ⅱ!J72</f>
        <v>0</v>
      </c>
      <c r="O73" s="277">
        <f>⑨計算域Ⅱ!K72</f>
        <v>0</v>
      </c>
    </row>
    <row r="74" spans="2:15" x14ac:dyDescent="0.15">
      <c r="B74" s="269" t="s">
        <v>258</v>
      </c>
      <c r="C74" s="270" t="s">
        <v>410</v>
      </c>
      <c r="D74" s="271">
        <f>⑨計算域Ⅱ!R23</f>
        <v>0</v>
      </c>
      <c r="E74" s="272">
        <f>⑨計算域Ⅱ!S23</f>
        <v>0</v>
      </c>
      <c r="F74" s="272">
        <f>⑨計算域Ⅱ!T23</f>
        <v>0</v>
      </c>
      <c r="G74" s="272">
        <f>⑨計算域Ⅱ!U23</f>
        <v>0</v>
      </c>
      <c r="H74" s="272">
        <f>⑨計算域Ⅱ!H73</f>
        <v>0</v>
      </c>
      <c r="I74" s="273">
        <f>⑨計算域Ⅱ!I73</f>
        <v>0</v>
      </c>
      <c r="J74" s="271">
        <f>⑨計算域Ⅱ!V23</f>
        <v>0</v>
      </c>
      <c r="K74" s="272">
        <f>⑨計算域Ⅱ!W23</f>
        <v>0</v>
      </c>
      <c r="L74" s="272">
        <f>⑨計算域Ⅱ!X23</f>
        <v>0</v>
      </c>
      <c r="M74" s="272">
        <f>⑨計算域Ⅱ!Y23</f>
        <v>0</v>
      </c>
      <c r="N74" s="272">
        <f>⑨計算域Ⅱ!J73</f>
        <v>0</v>
      </c>
      <c r="O74" s="272">
        <f>⑨計算域Ⅱ!K73</f>
        <v>0</v>
      </c>
    </row>
    <row r="75" spans="2:15" x14ac:dyDescent="0.15">
      <c r="B75" s="274" t="s">
        <v>259</v>
      </c>
      <c r="C75" s="275" t="s">
        <v>411</v>
      </c>
      <c r="D75" s="276">
        <f>⑨計算域Ⅱ!R24</f>
        <v>0</v>
      </c>
      <c r="E75" s="277">
        <f>⑨計算域Ⅱ!S24</f>
        <v>0</v>
      </c>
      <c r="F75" s="277">
        <f>⑨計算域Ⅱ!T24</f>
        <v>0</v>
      </c>
      <c r="G75" s="277">
        <f>⑨計算域Ⅱ!U24</f>
        <v>0</v>
      </c>
      <c r="H75" s="277">
        <f>⑨計算域Ⅱ!H74</f>
        <v>0</v>
      </c>
      <c r="I75" s="278">
        <f>⑨計算域Ⅱ!I74</f>
        <v>0</v>
      </c>
      <c r="J75" s="276">
        <f>⑨計算域Ⅱ!V24</f>
        <v>0</v>
      </c>
      <c r="K75" s="277">
        <f>⑨計算域Ⅱ!W24</f>
        <v>0</v>
      </c>
      <c r="L75" s="277">
        <f>⑨計算域Ⅱ!X24</f>
        <v>0</v>
      </c>
      <c r="M75" s="277">
        <f>⑨計算域Ⅱ!Y24</f>
        <v>0</v>
      </c>
      <c r="N75" s="277">
        <f>⑨計算域Ⅱ!J74</f>
        <v>0</v>
      </c>
      <c r="O75" s="277">
        <f>⑨計算域Ⅱ!K74</f>
        <v>0</v>
      </c>
    </row>
    <row r="76" spans="2:15" x14ac:dyDescent="0.15">
      <c r="B76" s="269" t="s">
        <v>260</v>
      </c>
      <c r="C76" s="270" t="s">
        <v>412</v>
      </c>
      <c r="D76" s="271">
        <f>⑨計算域Ⅱ!R25</f>
        <v>0</v>
      </c>
      <c r="E76" s="272">
        <f>⑨計算域Ⅱ!S25</f>
        <v>0</v>
      </c>
      <c r="F76" s="272">
        <f>⑨計算域Ⅱ!T25</f>
        <v>0</v>
      </c>
      <c r="G76" s="272">
        <f>⑨計算域Ⅱ!U25</f>
        <v>0</v>
      </c>
      <c r="H76" s="272">
        <f>⑨計算域Ⅱ!H75</f>
        <v>0</v>
      </c>
      <c r="I76" s="273">
        <f>⑨計算域Ⅱ!I75</f>
        <v>0</v>
      </c>
      <c r="J76" s="271">
        <f>⑨計算域Ⅱ!V25</f>
        <v>0</v>
      </c>
      <c r="K76" s="272">
        <f>⑨計算域Ⅱ!W25</f>
        <v>0</v>
      </c>
      <c r="L76" s="272">
        <f>⑨計算域Ⅱ!X25</f>
        <v>0</v>
      </c>
      <c r="M76" s="272">
        <f>⑨計算域Ⅱ!Y25</f>
        <v>0</v>
      </c>
      <c r="N76" s="272">
        <f>⑨計算域Ⅱ!J75</f>
        <v>0</v>
      </c>
      <c r="O76" s="272">
        <f>⑨計算域Ⅱ!K75</f>
        <v>0</v>
      </c>
    </row>
    <row r="77" spans="2:15" x14ac:dyDescent="0.15">
      <c r="B77" s="274" t="s">
        <v>261</v>
      </c>
      <c r="C77" s="275" t="s">
        <v>413</v>
      </c>
      <c r="D77" s="276">
        <f>⑨計算域Ⅱ!R26</f>
        <v>0</v>
      </c>
      <c r="E77" s="277">
        <f>⑨計算域Ⅱ!S26</f>
        <v>0</v>
      </c>
      <c r="F77" s="277">
        <f>⑨計算域Ⅱ!T26</f>
        <v>0</v>
      </c>
      <c r="G77" s="277">
        <f>⑨計算域Ⅱ!U26</f>
        <v>0</v>
      </c>
      <c r="H77" s="277">
        <f>⑨計算域Ⅱ!H76</f>
        <v>0</v>
      </c>
      <c r="I77" s="278">
        <f>⑨計算域Ⅱ!I76</f>
        <v>0</v>
      </c>
      <c r="J77" s="276">
        <f>⑨計算域Ⅱ!V26</f>
        <v>0</v>
      </c>
      <c r="K77" s="277">
        <f>⑨計算域Ⅱ!W26</f>
        <v>0</v>
      </c>
      <c r="L77" s="277">
        <f>⑨計算域Ⅱ!X26</f>
        <v>0</v>
      </c>
      <c r="M77" s="277">
        <f>⑨計算域Ⅱ!Y26</f>
        <v>0</v>
      </c>
      <c r="N77" s="277">
        <f>⑨計算域Ⅱ!J76</f>
        <v>0</v>
      </c>
      <c r="O77" s="277">
        <f>⑨計算域Ⅱ!K76</f>
        <v>0</v>
      </c>
    </row>
    <row r="78" spans="2:15" x14ac:dyDescent="0.15">
      <c r="B78" s="269" t="s">
        <v>262</v>
      </c>
      <c r="C78" s="270" t="s">
        <v>414</v>
      </c>
      <c r="D78" s="271">
        <f>⑨計算域Ⅱ!R27</f>
        <v>0</v>
      </c>
      <c r="E78" s="272">
        <f>⑨計算域Ⅱ!S27</f>
        <v>0</v>
      </c>
      <c r="F78" s="272">
        <f>⑨計算域Ⅱ!T27</f>
        <v>0</v>
      </c>
      <c r="G78" s="272">
        <f>⑨計算域Ⅱ!U27</f>
        <v>0</v>
      </c>
      <c r="H78" s="272">
        <f>⑨計算域Ⅱ!H77</f>
        <v>0</v>
      </c>
      <c r="I78" s="273">
        <f>⑨計算域Ⅱ!I77</f>
        <v>0</v>
      </c>
      <c r="J78" s="271">
        <f>⑨計算域Ⅱ!V27</f>
        <v>0</v>
      </c>
      <c r="K78" s="272">
        <f>⑨計算域Ⅱ!W27</f>
        <v>0</v>
      </c>
      <c r="L78" s="272">
        <f>⑨計算域Ⅱ!X27</f>
        <v>0</v>
      </c>
      <c r="M78" s="272">
        <f>⑨計算域Ⅱ!Y27</f>
        <v>0</v>
      </c>
      <c r="N78" s="272">
        <f>⑨計算域Ⅱ!J77</f>
        <v>0</v>
      </c>
      <c r="O78" s="272">
        <f>⑨計算域Ⅱ!K77</f>
        <v>0</v>
      </c>
    </row>
    <row r="79" spans="2:15" x14ac:dyDescent="0.15">
      <c r="B79" s="274" t="s">
        <v>263</v>
      </c>
      <c r="C79" s="275" t="s">
        <v>415</v>
      </c>
      <c r="D79" s="276">
        <f>⑨計算域Ⅱ!R28</f>
        <v>0</v>
      </c>
      <c r="E79" s="277">
        <f>⑨計算域Ⅱ!S28</f>
        <v>0</v>
      </c>
      <c r="F79" s="277">
        <f>⑨計算域Ⅱ!T28</f>
        <v>0</v>
      </c>
      <c r="G79" s="277">
        <f>⑨計算域Ⅱ!U28</f>
        <v>0</v>
      </c>
      <c r="H79" s="277">
        <f>⑨計算域Ⅱ!H78</f>
        <v>0</v>
      </c>
      <c r="I79" s="278">
        <f>⑨計算域Ⅱ!I78</f>
        <v>0</v>
      </c>
      <c r="J79" s="276">
        <f>⑨計算域Ⅱ!V28</f>
        <v>0</v>
      </c>
      <c r="K79" s="277">
        <f>⑨計算域Ⅱ!W28</f>
        <v>0</v>
      </c>
      <c r="L79" s="277">
        <f>⑨計算域Ⅱ!X28</f>
        <v>0</v>
      </c>
      <c r="M79" s="277">
        <f>⑨計算域Ⅱ!Y28</f>
        <v>0</v>
      </c>
      <c r="N79" s="277">
        <f>⑨計算域Ⅱ!J78</f>
        <v>0</v>
      </c>
      <c r="O79" s="277">
        <f>⑨計算域Ⅱ!K78</f>
        <v>0</v>
      </c>
    </row>
    <row r="80" spans="2:15" x14ac:dyDescent="0.15">
      <c r="B80" s="269" t="s">
        <v>264</v>
      </c>
      <c r="C80" s="270" t="s">
        <v>416</v>
      </c>
      <c r="D80" s="271">
        <f>⑨計算域Ⅱ!R29</f>
        <v>0</v>
      </c>
      <c r="E80" s="272">
        <f>⑨計算域Ⅱ!S29</f>
        <v>0</v>
      </c>
      <c r="F80" s="272">
        <f>⑨計算域Ⅱ!T29</f>
        <v>0</v>
      </c>
      <c r="G80" s="272">
        <f>⑨計算域Ⅱ!U29</f>
        <v>0</v>
      </c>
      <c r="H80" s="272">
        <f>⑨計算域Ⅱ!H79</f>
        <v>0</v>
      </c>
      <c r="I80" s="273">
        <f>⑨計算域Ⅱ!I79</f>
        <v>0</v>
      </c>
      <c r="J80" s="271">
        <f>⑨計算域Ⅱ!V29</f>
        <v>0</v>
      </c>
      <c r="K80" s="272">
        <f>⑨計算域Ⅱ!W29</f>
        <v>0</v>
      </c>
      <c r="L80" s="272">
        <f>⑨計算域Ⅱ!X29</f>
        <v>0</v>
      </c>
      <c r="M80" s="272">
        <f>⑨計算域Ⅱ!Y29</f>
        <v>0</v>
      </c>
      <c r="N80" s="272">
        <f>⑨計算域Ⅱ!J79</f>
        <v>0</v>
      </c>
      <c r="O80" s="272">
        <f>⑨計算域Ⅱ!K79</f>
        <v>0</v>
      </c>
    </row>
    <row r="81" spans="2:15" x14ac:dyDescent="0.15">
      <c r="B81" s="274" t="s">
        <v>265</v>
      </c>
      <c r="C81" s="275" t="s">
        <v>417</v>
      </c>
      <c r="D81" s="276">
        <f>⑨計算域Ⅱ!R30</f>
        <v>0</v>
      </c>
      <c r="E81" s="277">
        <f>⑨計算域Ⅱ!S30</f>
        <v>0</v>
      </c>
      <c r="F81" s="277">
        <f>⑨計算域Ⅱ!T30</f>
        <v>0</v>
      </c>
      <c r="G81" s="277">
        <f>⑨計算域Ⅱ!U30</f>
        <v>0</v>
      </c>
      <c r="H81" s="277">
        <f>⑨計算域Ⅱ!H80</f>
        <v>0</v>
      </c>
      <c r="I81" s="278">
        <f>⑨計算域Ⅱ!I80</f>
        <v>0</v>
      </c>
      <c r="J81" s="276">
        <f>⑨計算域Ⅱ!V30</f>
        <v>0</v>
      </c>
      <c r="K81" s="277">
        <f>⑨計算域Ⅱ!W30</f>
        <v>0</v>
      </c>
      <c r="L81" s="277">
        <f>⑨計算域Ⅱ!X30</f>
        <v>0</v>
      </c>
      <c r="M81" s="277">
        <f>⑨計算域Ⅱ!Y30</f>
        <v>0</v>
      </c>
      <c r="N81" s="277">
        <f>⑨計算域Ⅱ!J80</f>
        <v>0</v>
      </c>
      <c r="O81" s="277">
        <f>⑨計算域Ⅱ!K80</f>
        <v>0</v>
      </c>
    </row>
    <row r="82" spans="2:15" x14ac:dyDescent="0.15">
      <c r="B82" s="269" t="s">
        <v>266</v>
      </c>
      <c r="C82" s="270" t="s">
        <v>267</v>
      </c>
      <c r="D82" s="271">
        <f>⑨計算域Ⅱ!R31</f>
        <v>0</v>
      </c>
      <c r="E82" s="272">
        <f>⑨計算域Ⅱ!S31</f>
        <v>0</v>
      </c>
      <c r="F82" s="272">
        <f>⑨計算域Ⅱ!T31</f>
        <v>0</v>
      </c>
      <c r="G82" s="272">
        <f>⑨計算域Ⅱ!U31</f>
        <v>0</v>
      </c>
      <c r="H82" s="272">
        <f>⑨計算域Ⅱ!H81</f>
        <v>0</v>
      </c>
      <c r="I82" s="273">
        <f>⑨計算域Ⅱ!I81</f>
        <v>0</v>
      </c>
      <c r="J82" s="271">
        <f>⑨計算域Ⅱ!V31</f>
        <v>0</v>
      </c>
      <c r="K82" s="272">
        <f>⑨計算域Ⅱ!W31</f>
        <v>0</v>
      </c>
      <c r="L82" s="272">
        <f>⑨計算域Ⅱ!X31</f>
        <v>0</v>
      </c>
      <c r="M82" s="272">
        <f>⑨計算域Ⅱ!Y31</f>
        <v>0</v>
      </c>
      <c r="N82" s="272">
        <f>⑨計算域Ⅱ!J81</f>
        <v>0</v>
      </c>
      <c r="O82" s="272">
        <f>⑨計算域Ⅱ!K81</f>
        <v>0</v>
      </c>
    </row>
    <row r="83" spans="2:15" x14ac:dyDescent="0.15">
      <c r="B83" s="274" t="s">
        <v>268</v>
      </c>
      <c r="C83" s="275" t="s">
        <v>418</v>
      </c>
      <c r="D83" s="276">
        <f>⑨計算域Ⅱ!R32</f>
        <v>0</v>
      </c>
      <c r="E83" s="277">
        <f>⑨計算域Ⅱ!S32</f>
        <v>0</v>
      </c>
      <c r="F83" s="277">
        <f>⑨計算域Ⅱ!T32</f>
        <v>0</v>
      </c>
      <c r="G83" s="277">
        <f>⑨計算域Ⅱ!U32</f>
        <v>0</v>
      </c>
      <c r="H83" s="277">
        <f>⑨計算域Ⅱ!H82</f>
        <v>0</v>
      </c>
      <c r="I83" s="278">
        <f>⑨計算域Ⅱ!I82</f>
        <v>0</v>
      </c>
      <c r="J83" s="276">
        <f>⑨計算域Ⅱ!V32</f>
        <v>0</v>
      </c>
      <c r="K83" s="277">
        <f>⑨計算域Ⅱ!W32</f>
        <v>0</v>
      </c>
      <c r="L83" s="277">
        <f>⑨計算域Ⅱ!X32</f>
        <v>0</v>
      </c>
      <c r="M83" s="277">
        <f>⑨計算域Ⅱ!Y32</f>
        <v>0</v>
      </c>
      <c r="N83" s="277">
        <f>⑨計算域Ⅱ!J82</f>
        <v>0</v>
      </c>
      <c r="O83" s="277">
        <f>⑨計算域Ⅱ!K82</f>
        <v>0</v>
      </c>
    </row>
    <row r="84" spans="2:15" x14ac:dyDescent="0.15">
      <c r="B84" s="269" t="s">
        <v>269</v>
      </c>
      <c r="C84" s="270" t="s">
        <v>419</v>
      </c>
      <c r="D84" s="271">
        <f>⑨計算域Ⅱ!R33</f>
        <v>0</v>
      </c>
      <c r="E84" s="272">
        <f>⑨計算域Ⅱ!S33</f>
        <v>0</v>
      </c>
      <c r="F84" s="272">
        <f>⑨計算域Ⅱ!T33</f>
        <v>0</v>
      </c>
      <c r="G84" s="272">
        <f>⑨計算域Ⅱ!U33</f>
        <v>0</v>
      </c>
      <c r="H84" s="272">
        <f>⑨計算域Ⅱ!H83</f>
        <v>0</v>
      </c>
      <c r="I84" s="273">
        <f>⑨計算域Ⅱ!I83</f>
        <v>0</v>
      </c>
      <c r="J84" s="271">
        <f>⑨計算域Ⅱ!V33</f>
        <v>0</v>
      </c>
      <c r="K84" s="272">
        <f>⑨計算域Ⅱ!W33</f>
        <v>0</v>
      </c>
      <c r="L84" s="272">
        <f>⑨計算域Ⅱ!X33</f>
        <v>0</v>
      </c>
      <c r="M84" s="272">
        <f>⑨計算域Ⅱ!Y33</f>
        <v>0</v>
      </c>
      <c r="N84" s="272">
        <f>⑨計算域Ⅱ!J83</f>
        <v>0</v>
      </c>
      <c r="O84" s="272">
        <f>⑨計算域Ⅱ!K83</f>
        <v>0</v>
      </c>
    </row>
    <row r="85" spans="2:15" x14ac:dyDescent="0.15">
      <c r="B85" s="274" t="s">
        <v>270</v>
      </c>
      <c r="C85" s="275" t="s">
        <v>271</v>
      </c>
      <c r="D85" s="276">
        <f>⑨計算域Ⅱ!R34</f>
        <v>0</v>
      </c>
      <c r="E85" s="277">
        <f>⑨計算域Ⅱ!S34</f>
        <v>0</v>
      </c>
      <c r="F85" s="277">
        <f>⑨計算域Ⅱ!T34</f>
        <v>0</v>
      </c>
      <c r="G85" s="277">
        <f>⑨計算域Ⅱ!U34</f>
        <v>0</v>
      </c>
      <c r="H85" s="277">
        <f>⑨計算域Ⅱ!H84</f>
        <v>0</v>
      </c>
      <c r="I85" s="278">
        <f>⑨計算域Ⅱ!I84</f>
        <v>0</v>
      </c>
      <c r="J85" s="276">
        <f>⑨計算域Ⅱ!V34</f>
        <v>0</v>
      </c>
      <c r="K85" s="277">
        <f>⑨計算域Ⅱ!W34</f>
        <v>0</v>
      </c>
      <c r="L85" s="277">
        <f>⑨計算域Ⅱ!X34</f>
        <v>0</v>
      </c>
      <c r="M85" s="277">
        <f>⑨計算域Ⅱ!Y34</f>
        <v>0</v>
      </c>
      <c r="N85" s="277">
        <f>⑨計算域Ⅱ!J84</f>
        <v>0</v>
      </c>
      <c r="O85" s="277">
        <f>⑨計算域Ⅱ!K84</f>
        <v>0</v>
      </c>
    </row>
    <row r="86" spans="2:15" x14ac:dyDescent="0.15">
      <c r="B86" s="269" t="s">
        <v>272</v>
      </c>
      <c r="C86" s="270" t="s">
        <v>273</v>
      </c>
      <c r="D86" s="271">
        <f>⑨計算域Ⅱ!R35</f>
        <v>0</v>
      </c>
      <c r="E86" s="272">
        <f>⑨計算域Ⅱ!S35</f>
        <v>0</v>
      </c>
      <c r="F86" s="272">
        <f>⑨計算域Ⅱ!T35</f>
        <v>0</v>
      </c>
      <c r="G86" s="272">
        <f>⑨計算域Ⅱ!U35</f>
        <v>0</v>
      </c>
      <c r="H86" s="272">
        <f>⑨計算域Ⅱ!H85</f>
        <v>0</v>
      </c>
      <c r="I86" s="273">
        <f>⑨計算域Ⅱ!I85</f>
        <v>0</v>
      </c>
      <c r="J86" s="271">
        <f>⑨計算域Ⅱ!V35</f>
        <v>0</v>
      </c>
      <c r="K86" s="272">
        <f>⑨計算域Ⅱ!W35</f>
        <v>0</v>
      </c>
      <c r="L86" s="272">
        <f>⑨計算域Ⅱ!X35</f>
        <v>0</v>
      </c>
      <c r="M86" s="272">
        <f>⑨計算域Ⅱ!Y35</f>
        <v>0</v>
      </c>
      <c r="N86" s="272">
        <f>⑨計算域Ⅱ!J85</f>
        <v>0</v>
      </c>
      <c r="O86" s="272">
        <f>⑨計算域Ⅱ!K85</f>
        <v>0</v>
      </c>
    </row>
    <row r="87" spans="2:15" x14ac:dyDescent="0.15">
      <c r="B87" s="274" t="s">
        <v>274</v>
      </c>
      <c r="C87" s="275" t="s">
        <v>420</v>
      </c>
      <c r="D87" s="276">
        <f>⑨計算域Ⅱ!R36</f>
        <v>0</v>
      </c>
      <c r="E87" s="277">
        <f>⑨計算域Ⅱ!S36</f>
        <v>0</v>
      </c>
      <c r="F87" s="277">
        <f>⑨計算域Ⅱ!T36</f>
        <v>0</v>
      </c>
      <c r="G87" s="277">
        <f>⑨計算域Ⅱ!U36</f>
        <v>0</v>
      </c>
      <c r="H87" s="277">
        <f>⑨計算域Ⅱ!H86</f>
        <v>0</v>
      </c>
      <c r="I87" s="278">
        <f>⑨計算域Ⅱ!I86</f>
        <v>0</v>
      </c>
      <c r="J87" s="276">
        <f>⑨計算域Ⅱ!V36</f>
        <v>0</v>
      </c>
      <c r="K87" s="277">
        <f>⑨計算域Ⅱ!W36</f>
        <v>0</v>
      </c>
      <c r="L87" s="277">
        <f>⑨計算域Ⅱ!X36</f>
        <v>0</v>
      </c>
      <c r="M87" s="277">
        <f>⑨計算域Ⅱ!Y36</f>
        <v>0</v>
      </c>
      <c r="N87" s="277">
        <f>⑨計算域Ⅱ!J86</f>
        <v>0</v>
      </c>
      <c r="O87" s="277">
        <f>⑨計算域Ⅱ!K86</f>
        <v>0</v>
      </c>
    </row>
    <row r="88" spans="2:15" x14ac:dyDescent="0.15">
      <c r="B88" s="269" t="s">
        <v>275</v>
      </c>
      <c r="C88" s="270" t="s">
        <v>421</v>
      </c>
      <c r="D88" s="271">
        <f>⑨計算域Ⅱ!R37</f>
        <v>0</v>
      </c>
      <c r="E88" s="272">
        <f>⑨計算域Ⅱ!S37</f>
        <v>0</v>
      </c>
      <c r="F88" s="272">
        <f>⑨計算域Ⅱ!T37</f>
        <v>0</v>
      </c>
      <c r="G88" s="272">
        <f>⑨計算域Ⅱ!U37</f>
        <v>0</v>
      </c>
      <c r="H88" s="272">
        <f>⑨計算域Ⅱ!H87</f>
        <v>0</v>
      </c>
      <c r="I88" s="273">
        <f>⑨計算域Ⅱ!I87</f>
        <v>0</v>
      </c>
      <c r="J88" s="271">
        <f>⑨計算域Ⅱ!V37</f>
        <v>0</v>
      </c>
      <c r="K88" s="272">
        <f>⑨計算域Ⅱ!W37</f>
        <v>0</v>
      </c>
      <c r="L88" s="272">
        <f>⑨計算域Ⅱ!X37</f>
        <v>0</v>
      </c>
      <c r="M88" s="272">
        <f>⑨計算域Ⅱ!Y37</f>
        <v>0</v>
      </c>
      <c r="N88" s="272">
        <f>⑨計算域Ⅱ!J87</f>
        <v>0</v>
      </c>
      <c r="O88" s="272">
        <f>⑨計算域Ⅱ!K87</f>
        <v>0</v>
      </c>
    </row>
    <row r="89" spans="2:15" x14ac:dyDescent="0.15">
      <c r="B89" s="274" t="s">
        <v>276</v>
      </c>
      <c r="C89" s="275" t="s">
        <v>277</v>
      </c>
      <c r="D89" s="276">
        <f>⑨計算域Ⅱ!R38</f>
        <v>0</v>
      </c>
      <c r="E89" s="277">
        <f>⑨計算域Ⅱ!S38</f>
        <v>0</v>
      </c>
      <c r="F89" s="277">
        <f>⑨計算域Ⅱ!T38</f>
        <v>0</v>
      </c>
      <c r="G89" s="277">
        <f>⑨計算域Ⅱ!U38</f>
        <v>0</v>
      </c>
      <c r="H89" s="277">
        <f>⑨計算域Ⅱ!H88</f>
        <v>0</v>
      </c>
      <c r="I89" s="278">
        <f>⑨計算域Ⅱ!I88</f>
        <v>0</v>
      </c>
      <c r="J89" s="276">
        <f>⑨計算域Ⅱ!V38</f>
        <v>0</v>
      </c>
      <c r="K89" s="277">
        <f>⑨計算域Ⅱ!W38</f>
        <v>0</v>
      </c>
      <c r="L89" s="277">
        <f>⑨計算域Ⅱ!X38</f>
        <v>0</v>
      </c>
      <c r="M89" s="277">
        <f>⑨計算域Ⅱ!Y38</f>
        <v>0</v>
      </c>
      <c r="N89" s="277">
        <f>⑨計算域Ⅱ!J88</f>
        <v>0</v>
      </c>
      <c r="O89" s="277">
        <f>⑨計算域Ⅱ!K88</f>
        <v>0</v>
      </c>
    </row>
    <row r="90" spans="2:15" x14ac:dyDescent="0.15">
      <c r="B90" s="269" t="s">
        <v>278</v>
      </c>
      <c r="C90" s="270" t="s">
        <v>422</v>
      </c>
      <c r="D90" s="271">
        <f>⑨計算域Ⅱ!R39</f>
        <v>0</v>
      </c>
      <c r="E90" s="272">
        <f>⑨計算域Ⅱ!S39</f>
        <v>0</v>
      </c>
      <c r="F90" s="272">
        <f>⑨計算域Ⅱ!T39</f>
        <v>0</v>
      </c>
      <c r="G90" s="272">
        <f>⑨計算域Ⅱ!U39</f>
        <v>0</v>
      </c>
      <c r="H90" s="272">
        <f>⑨計算域Ⅱ!H89</f>
        <v>0</v>
      </c>
      <c r="I90" s="273">
        <f>⑨計算域Ⅱ!I89</f>
        <v>0</v>
      </c>
      <c r="J90" s="271">
        <f>⑨計算域Ⅱ!V39</f>
        <v>0</v>
      </c>
      <c r="K90" s="272">
        <f>⑨計算域Ⅱ!W39</f>
        <v>0</v>
      </c>
      <c r="L90" s="272">
        <f>⑨計算域Ⅱ!X39</f>
        <v>0</v>
      </c>
      <c r="M90" s="272">
        <f>⑨計算域Ⅱ!Y39</f>
        <v>0</v>
      </c>
      <c r="N90" s="272">
        <f>⑨計算域Ⅱ!J89</f>
        <v>0</v>
      </c>
      <c r="O90" s="272">
        <f>⑨計算域Ⅱ!K89</f>
        <v>0</v>
      </c>
    </row>
    <row r="91" spans="2:15" x14ac:dyDescent="0.15">
      <c r="B91" s="274" t="s">
        <v>280</v>
      </c>
      <c r="C91" s="275" t="s">
        <v>423</v>
      </c>
      <c r="D91" s="276">
        <f>⑨計算域Ⅱ!R40</f>
        <v>0</v>
      </c>
      <c r="E91" s="277">
        <f>⑨計算域Ⅱ!S40</f>
        <v>0</v>
      </c>
      <c r="F91" s="277">
        <f>⑨計算域Ⅱ!T40</f>
        <v>0</v>
      </c>
      <c r="G91" s="277">
        <f>⑨計算域Ⅱ!U40</f>
        <v>0</v>
      </c>
      <c r="H91" s="277">
        <f>⑨計算域Ⅱ!H90</f>
        <v>0</v>
      </c>
      <c r="I91" s="278">
        <f>⑨計算域Ⅱ!I90</f>
        <v>0</v>
      </c>
      <c r="J91" s="276">
        <f>⑨計算域Ⅱ!V40</f>
        <v>0</v>
      </c>
      <c r="K91" s="277">
        <f>⑨計算域Ⅱ!W40</f>
        <v>0</v>
      </c>
      <c r="L91" s="277">
        <f>⑨計算域Ⅱ!X40</f>
        <v>0</v>
      </c>
      <c r="M91" s="277">
        <f>⑨計算域Ⅱ!Y40</f>
        <v>0</v>
      </c>
      <c r="N91" s="277">
        <f>⑨計算域Ⅱ!J90</f>
        <v>0</v>
      </c>
      <c r="O91" s="277">
        <f>⑨計算域Ⅱ!K90</f>
        <v>0</v>
      </c>
    </row>
    <row r="92" spans="2:15" x14ac:dyDescent="0.15">
      <c r="B92" s="269" t="s">
        <v>281</v>
      </c>
      <c r="C92" s="270" t="s">
        <v>424</v>
      </c>
      <c r="D92" s="271">
        <f>⑨計算域Ⅱ!R41</f>
        <v>0</v>
      </c>
      <c r="E92" s="272">
        <f>⑨計算域Ⅱ!S41</f>
        <v>0</v>
      </c>
      <c r="F92" s="272">
        <f>⑨計算域Ⅱ!T41</f>
        <v>0</v>
      </c>
      <c r="G92" s="272">
        <f>⑨計算域Ⅱ!U41</f>
        <v>0</v>
      </c>
      <c r="H92" s="272">
        <f>⑨計算域Ⅱ!H91</f>
        <v>0</v>
      </c>
      <c r="I92" s="273">
        <f>⑨計算域Ⅱ!I91</f>
        <v>0</v>
      </c>
      <c r="J92" s="271">
        <f>⑨計算域Ⅱ!V41</f>
        <v>0</v>
      </c>
      <c r="K92" s="272">
        <f>⑨計算域Ⅱ!W41</f>
        <v>0</v>
      </c>
      <c r="L92" s="272">
        <f>⑨計算域Ⅱ!X41</f>
        <v>0</v>
      </c>
      <c r="M92" s="272">
        <f>⑨計算域Ⅱ!Y41</f>
        <v>0</v>
      </c>
      <c r="N92" s="272">
        <f>⑨計算域Ⅱ!J91</f>
        <v>0</v>
      </c>
      <c r="O92" s="272">
        <f>⑨計算域Ⅱ!K91</f>
        <v>0</v>
      </c>
    </row>
    <row r="93" spans="2:15" x14ac:dyDescent="0.15">
      <c r="B93" s="274" t="s">
        <v>282</v>
      </c>
      <c r="C93" s="275" t="s">
        <v>425</v>
      </c>
      <c r="D93" s="276">
        <f>⑨計算域Ⅱ!R42</f>
        <v>0</v>
      </c>
      <c r="E93" s="277">
        <f>⑨計算域Ⅱ!S42</f>
        <v>0</v>
      </c>
      <c r="F93" s="277">
        <f>⑨計算域Ⅱ!T42</f>
        <v>0</v>
      </c>
      <c r="G93" s="277">
        <f>⑨計算域Ⅱ!U42</f>
        <v>0</v>
      </c>
      <c r="H93" s="277">
        <f>⑨計算域Ⅱ!H92</f>
        <v>0</v>
      </c>
      <c r="I93" s="278">
        <f>⑨計算域Ⅱ!I92</f>
        <v>0</v>
      </c>
      <c r="J93" s="276">
        <f>⑨計算域Ⅱ!V42</f>
        <v>0</v>
      </c>
      <c r="K93" s="277">
        <f>⑨計算域Ⅱ!W42</f>
        <v>0</v>
      </c>
      <c r="L93" s="277">
        <f>⑨計算域Ⅱ!X42</f>
        <v>0</v>
      </c>
      <c r="M93" s="277">
        <f>⑨計算域Ⅱ!Y42</f>
        <v>0</v>
      </c>
      <c r="N93" s="277">
        <f>⑨計算域Ⅱ!J92</f>
        <v>0</v>
      </c>
      <c r="O93" s="277">
        <f>⑨計算域Ⅱ!K92</f>
        <v>0</v>
      </c>
    </row>
    <row r="94" spans="2:15" x14ac:dyDescent="0.15">
      <c r="B94" s="269" t="s">
        <v>284</v>
      </c>
      <c r="C94" s="270" t="s">
        <v>426</v>
      </c>
      <c r="D94" s="271">
        <f>⑨計算域Ⅱ!R43</f>
        <v>0</v>
      </c>
      <c r="E94" s="272">
        <f>⑨計算域Ⅱ!S43</f>
        <v>0</v>
      </c>
      <c r="F94" s="272">
        <f>⑨計算域Ⅱ!T43</f>
        <v>0</v>
      </c>
      <c r="G94" s="272">
        <f>⑨計算域Ⅱ!U43</f>
        <v>0</v>
      </c>
      <c r="H94" s="272">
        <f>⑨計算域Ⅱ!H93</f>
        <v>0</v>
      </c>
      <c r="I94" s="273">
        <f>⑨計算域Ⅱ!I93</f>
        <v>0</v>
      </c>
      <c r="J94" s="271">
        <f>⑨計算域Ⅱ!V43</f>
        <v>0</v>
      </c>
      <c r="K94" s="272">
        <f>⑨計算域Ⅱ!W43</f>
        <v>0</v>
      </c>
      <c r="L94" s="272">
        <f>⑨計算域Ⅱ!X43</f>
        <v>0</v>
      </c>
      <c r="M94" s="272">
        <f>⑨計算域Ⅱ!Y43</f>
        <v>0</v>
      </c>
      <c r="N94" s="272">
        <f>⑨計算域Ⅱ!J93</f>
        <v>0</v>
      </c>
      <c r="O94" s="272">
        <f>⑨計算域Ⅱ!K93</f>
        <v>0</v>
      </c>
    </row>
    <row r="95" spans="2:15" x14ac:dyDescent="0.15">
      <c r="B95" s="274" t="s">
        <v>286</v>
      </c>
      <c r="C95" s="275" t="s">
        <v>427</v>
      </c>
      <c r="D95" s="276">
        <f>⑨計算域Ⅱ!R44</f>
        <v>0</v>
      </c>
      <c r="E95" s="277">
        <f>⑨計算域Ⅱ!S44</f>
        <v>0</v>
      </c>
      <c r="F95" s="277">
        <f>⑨計算域Ⅱ!T44</f>
        <v>0</v>
      </c>
      <c r="G95" s="277">
        <f>⑨計算域Ⅱ!U44</f>
        <v>0</v>
      </c>
      <c r="H95" s="277">
        <f>⑨計算域Ⅱ!H94</f>
        <v>0</v>
      </c>
      <c r="I95" s="278">
        <f>⑨計算域Ⅱ!I94</f>
        <v>0</v>
      </c>
      <c r="J95" s="276">
        <f>⑨計算域Ⅱ!V44</f>
        <v>0</v>
      </c>
      <c r="K95" s="277">
        <f>⑨計算域Ⅱ!W44</f>
        <v>0</v>
      </c>
      <c r="L95" s="277">
        <f>⑨計算域Ⅱ!X44</f>
        <v>0</v>
      </c>
      <c r="M95" s="277">
        <f>⑨計算域Ⅱ!Y44</f>
        <v>0</v>
      </c>
      <c r="N95" s="277">
        <f>⑨計算域Ⅱ!J94</f>
        <v>0</v>
      </c>
      <c r="O95" s="277">
        <f>⑨計算域Ⅱ!K94</f>
        <v>0</v>
      </c>
    </row>
    <row r="96" spans="2:15" x14ac:dyDescent="0.15">
      <c r="B96" s="283" t="s">
        <v>287</v>
      </c>
      <c r="C96" s="270" t="s">
        <v>428</v>
      </c>
      <c r="D96" s="271">
        <f>⑨計算域Ⅱ!R45</f>
        <v>0</v>
      </c>
      <c r="E96" s="272">
        <f>⑨計算域Ⅱ!S45</f>
        <v>0</v>
      </c>
      <c r="F96" s="272">
        <f>⑨計算域Ⅱ!T45</f>
        <v>0</v>
      </c>
      <c r="G96" s="272">
        <f>⑨計算域Ⅱ!U45</f>
        <v>0</v>
      </c>
      <c r="H96" s="272">
        <f>⑨計算域Ⅱ!H95</f>
        <v>0</v>
      </c>
      <c r="I96" s="273">
        <f>⑨計算域Ⅱ!I95</f>
        <v>0</v>
      </c>
      <c r="J96" s="271">
        <f>⑨計算域Ⅱ!V45</f>
        <v>0</v>
      </c>
      <c r="K96" s="272">
        <f>⑨計算域Ⅱ!W45</f>
        <v>0</v>
      </c>
      <c r="L96" s="272">
        <f>⑨計算域Ⅱ!X45</f>
        <v>0</v>
      </c>
      <c r="M96" s="272">
        <f>⑨計算域Ⅱ!Y45</f>
        <v>0</v>
      </c>
      <c r="N96" s="272">
        <f>⑨計算域Ⅱ!J95</f>
        <v>0</v>
      </c>
      <c r="O96" s="272">
        <f>⑨計算域Ⅱ!K95</f>
        <v>0</v>
      </c>
    </row>
    <row r="97" spans="2:15" x14ac:dyDescent="0.15">
      <c r="B97" s="284" t="s">
        <v>288</v>
      </c>
      <c r="C97" s="275" t="s">
        <v>429</v>
      </c>
      <c r="D97" s="276">
        <f>⑨計算域Ⅱ!R46</f>
        <v>0</v>
      </c>
      <c r="E97" s="277">
        <f>⑨計算域Ⅱ!S46</f>
        <v>0</v>
      </c>
      <c r="F97" s="277">
        <f>⑨計算域Ⅱ!T46</f>
        <v>0</v>
      </c>
      <c r="G97" s="277">
        <f>⑨計算域Ⅱ!U46</f>
        <v>0</v>
      </c>
      <c r="H97" s="277">
        <f>⑨計算域Ⅱ!H96</f>
        <v>0</v>
      </c>
      <c r="I97" s="278">
        <f>⑨計算域Ⅱ!I96</f>
        <v>0</v>
      </c>
      <c r="J97" s="276">
        <f>⑨計算域Ⅱ!V46</f>
        <v>0</v>
      </c>
      <c r="K97" s="277">
        <f>⑨計算域Ⅱ!W46</f>
        <v>0</v>
      </c>
      <c r="L97" s="277">
        <f>⑨計算域Ⅱ!X46</f>
        <v>0</v>
      </c>
      <c r="M97" s="277">
        <f>⑨計算域Ⅱ!Y46</f>
        <v>0</v>
      </c>
      <c r="N97" s="277">
        <f>⑨計算域Ⅱ!J96</f>
        <v>0</v>
      </c>
      <c r="O97" s="277">
        <f>⑨計算域Ⅱ!K96</f>
        <v>0</v>
      </c>
    </row>
    <row r="98" spans="2:15" x14ac:dyDescent="0.15">
      <c r="B98" s="283" t="s">
        <v>289</v>
      </c>
      <c r="C98" s="270" t="s">
        <v>430</v>
      </c>
      <c r="D98" s="271">
        <f>⑨計算域Ⅱ!R47</f>
        <v>0</v>
      </c>
      <c r="E98" s="272">
        <f>⑨計算域Ⅱ!S47</f>
        <v>0</v>
      </c>
      <c r="F98" s="272">
        <f>⑨計算域Ⅱ!T47</f>
        <v>0</v>
      </c>
      <c r="G98" s="272">
        <f>⑨計算域Ⅱ!U47</f>
        <v>0</v>
      </c>
      <c r="H98" s="272">
        <f>⑨計算域Ⅱ!H97</f>
        <v>0</v>
      </c>
      <c r="I98" s="273">
        <f>⑨計算域Ⅱ!I97</f>
        <v>0</v>
      </c>
      <c r="J98" s="271">
        <f>⑨計算域Ⅱ!V47</f>
        <v>0</v>
      </c>
      <c r="K98" s="272">
        <f>⑨計算域Ⅱ!W47</f>
        <v>0</v>
      </c>
      <c r="L98" s="272">
        <f>⑨計算域Ⅱ!X47</f>
        <v>0</v>
      </c>
      <c r="M98" s="272">
        <f>⑨計算域Ⅱ!Y47</f>
        <v>0</v>
      </c>
      <c r="N98" s="272">
        <f>⑨計算域Ⅱ!J97</f>
        <v>0</v>
      </c>
      <c r="O98" s="272">
        <f>⑨計算域Ⅱ!K97</f>
        <v>0</v>
      </c>
    </row>
    <row r="99" spans="2:15" x14ac:dyDescent="0.15">
      <c r="B99" s="284" t="s">
        <v>290</v>
      </c>
      <c r="C99" s="275" t="s">
        <v>490</v>
      </c>
      <c r="D99" s="276">
        <f>⑨計算域Ⅱ!R48</f>
        <v>0</v>
      </c>
      <c r="E99" s="277">
        <f>⑨計算域Ⅱ!S48</f>
        <v>0</v>
      </c>
      <c r="F99" s="277">
        <f>⑨計算域Ⅱ!T48</f>
        <v>0</v>
      </c>
      <c r="G99" s="277">
        <f>⑨計算域Ⅱ!U48</f>
        <v>0</v>
      </c>
      <c r="H99" s="277">
        <f>⑨計算域Ⅱ!H98</f>
        <v>0</v>
      </c>
      <c r="I99" s="278">
        <f>⑨計算域Ⅱ!I98</f>
        <v>0</v>
      </c>
      <c r="J99" s="276">
        <f>⑨計算域Ⅱ!V48</f>
        <v>0</v>
      </c>
      <c r="K99" s="277">
        <f>⑨計算域Ⅱ!W48</f>
        <v>0</v>
      </c>
      <c r="L99" s="277">
        <f>⑨計算域Ⅱ!X48</f>
        <v>0</v>
      </c>
      <c r="M99" s="277">
        <f>⑨計算域Ⅱ!Y48</f>
        <v>0</v>
      </c>
      <c r="N99" s="277">
        <f>⑨計算域Ⅱ!J98</f>
        <v>0</v>
      </c>
      <c r="O99" s="277">
        <f>⑨計算域Ⅱ!K98</f>
        <v>0</v>
      </c>
    </row>
    <row r="100" spans="2:15" x14ac:dyDescent="0.15">
      <c r="B100" s="283" t="s">
        <v>296</v>
      </c>
      <c r="C100" s="270" t="s">
        <v>431</v>
      </c>
      <c r="D100" s="271">
        <f>⑨計算域Ⅱ!R49</f>
        <v>0</v>
      </c>
      <c r="E100" s="272">
        <f>⑨計算域Ⅱ!S49</f>
        <v>0</v>
      </c>
      <c r="F100" s="272">
        <f>⑨計算域Ⅱ!T49</f>
        <v>0</v>
      </c>
      <c r="G100" s="272">
        <f>⑨計算域Ⅱ!U49</f>
        <v>0</v>
      </c>
      <c r="H100" s="272">
        <f>⑨計算域Ⅱ!H99</f>
        <v>0</v>
      </c>
      <c r="I100" s="273">
        <f>⑨計算域Ⅱ!I99</f>
        <v>0</v>
      </c>
      <c r="J100" s="271">
        <f>⑨計算域Ⅱ!V49</f>
        <v>0</v>
      </c>
      <c r="K100" s="272">
        <f>⑨計算域Ⅱ!W49</f>
        <v>0</v>
      </c>
      <c r="L100" s="272">
        <f>⑨計算域Ⅱ!X49</f>
        <v>0</v>
      </c>
      <c r="M100" s="272">
        <f>⑨計算域Ⅱ!Y49</f>
        <v>0</v>
      </c>
      <c r="N100" s="272">
        <f>⑨計算域Ⅱ!J99</f>
        <v>0</v>
      </c>
      <c r="O100" s="272">
        <f>⑨計算域Ⅱ!K99</f>
        <v>0</v>
      </c>
    </row>
    <row r="101" spans="2:15" x14ac:dyDescent="0.15">
      <c r="B101" s="284" t="s">
        <v>297</v>
      </c>
      <c r="C101" s="279" t="s">
        <v>432</v>
      </c>
      <c r="D101" s="280">
        <f>⑨計算域Ⅱ!R50</f>
        <v>0</v>
      </c>
      <c r="E101" s="281">
        <f>⑨計算域Ⅱ!S50</f>
        <v>0</v>
      </c>
      <c r="F101" s="281">
        <f>⑨計算域Ⅱ!T50</f>
        <v>0</v>
      </c>
      <c r="G101" s="281">
        <f>⑨計算域Ⅱ!U50</f>
        <v>0</v>
      </c>
      <c r="H101" s="281">
        <f>⑨計算域Ⅱ!H100</f>
        <v>0</v>
      </c>
      <c r="I101" s="282">
        <f>⑨計算域Ⅱ!I100</f>
        <v>0</v>
      </c>
      <c r="J101" s="280">
        <f>⑨計算域Ⅱ!V50</f>
        <v>0</v>
      </c>
      <c r="K101" s="281">
        <f>⑨計算域Ⅱ!W50</f>
        <v>0</v>
      </c>
      <c r="L101" s="281">
        <f>⑨計算域Ⅱ!X50</f>
        <v>0</v>
      </c>
      <c r="M101" s="281">
        <f>⑨計算域Ⅱ!Y50</f>
        <v>0</v>
      </c>
      <c r="N101" s="281">
        <f>⑨計算域Ⅱ!J100</f>
        <v>0</v>
      </c>
      <c r="O101" s="281">
        <f>⑨計算域Ⅱ!K100</f>
        <v>0</v>
      </c>
    </row>
    <row r="102" spans="2:15" ht="18" customHeight="1" x14ac:dyDescent="0.15">
      <c r="B102" s="627" t="s">
        <v>160</v>
      </c>
      <c r="C102" s="628"/>
      <c r="D102" s="46">
        <f t="shared" ref="D102:O102" si="1">SUM(D60:D101)</f>
        <v>0</v>
      </c>
      <c r="E102" s="47">
        <f t="shared" si="1"/>
        <v>0</v>
      </c>
      <c r="F102" s="47">
        <f t="shared" si="1"/>
        <v>0</v>
      </c>
      <c r="G102" s="47">
        <f t="shared" si="1"/>
        <v>0</v>
      </c>
      <c r="H102" s="47">
        <f t="shared" si="1"/>
        <v>0</v>
      </c>
      <c r="I102" s="48">
        <f t="shared" si="1"/>
        <v>0</v>
      </c>
      <c r="J102" s="46">
        <f t="shared" si="1"/>
        <v>0</v>
      </c>
      <c r="K102" s="47">
        <f t="shared" si="1"/>
        <v>0</v>
      </c>
      <c r="L102" s="47">
        <f t="shared" si="1"/>
        <v>0</v>
      </c>
      <c r="M102" s="47">
        <f t="shared" si="1"/>
        <v>0</v>
      </c>
      <c r="N102" s="47">
        <f t="shared" si="1"/>
        <v>0</v>
      </c>
      <c r="O102" s="47">
        <f t="shared" si="1"/>
        <v>0</v>
      </c>
    </row>
  </sheetData>
  <sheetProtection sheet="1" objects="1" scenarios="1"/>
  <mergeCells count="32">
    <mergeCell ref="H55:H59"/>
    <mergeCell ref="O55:O59"/>
    <mergeCell ref="M58:M59"/>
    <mergeCell ref="K7:K9"/>
    <mergeCell ref="M8:M9"/>
    <mergeCell ref="N5:N9"/>
    <mergeCell ref="N55:N59"/>
    <mergeCell ref="L57:L59"/>
    <mergeCell ref="B52:C52"/>
    <mergeCell ref="B4:C9"/>
    <mergeCell ref="B54:C59"/>
    <mergeCell ref="G8:G9"/>
    <mergeCell ref="E7:E9"/>
    <mergeCell ref="D5:D9"/>
    <mergeCell ref="D55:D59"/>
    <mergeCell ref="E57:E59"/>
    <mergeCell ref="B102:C102"/>
    <mergeCell ref="K57:K59"/>
    <mergeCell ref="G58:G59"/>
    <mergeCell ref="F57:F59"/>
    <mergeCell ref="D4:I4"/>
    <mergeCell ref="I55:I59"/>
    <mergeCell ref="J4:O4"/>
    <mergeCell ref="D54:I54"/>
    <mergeCell ref="J54:O54"/>
    <mergeCell ref="H5:H9"/>
    <mergeCell ref="I5:I9"/>
    <mergeCell ref="J5:J9"/>
    <mergeCell ref="O5:O9"/>
    <mergeCell ref="F7:F9"/>
    <mergeCell ref="L7:L9"/>
    <mergeCell ref="J55:J59"/>
  </mergeCells>
  <phoneticPr fontId="2"/>
  <pageMargins left="0.98425196850393704" right="0" top="0.39370078740157483" bottom="0" header="0.51181102362204722" footer="0.51181102362204722"/>
  <pageSetup paperSize="9" scale="53" orientation="portrait" cellComments="asDisplayed" r:id="rId1"/>
  <headerFooter alignWithMargins="0"/>
  <ignoredErrors>
    <ignoredError sqref="B10:B46 B60:B96 B97 B47:B51 B98:B101"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F59F0-FBA3-469A-9E4E-BAEBA02654BD}">
  <sheetPr>
    <tabColor rgb="FF0066FF"/>
  </sheetPr>
  <dimension ref="B2:U100"/>
  <sheetViews>
    <sheetView topLeftCell="A5" zoomScale="90" zoomScaleNormal="90" workbookViewId="0"/>
  </sheetViews>
  <sheetFormatPr defaultColWidth="10" defaultRowHeight="13.5" x14ac:dyDescent="0.15"/>
  <cols>
    <col min="1" max="1" width="3.875" style="539" customWidth="1"/>
    <col min="2" max="2" width="9" style="539" customWidth="1"/>
    <col min="3" max="9" width="10" style="539"/>
    <col min="10" max="10" width="5.375" style="539" customWidth="1"/>
    <col min="11" max="19" width="10" style="539"/>
    <col min="20" max="20" width="11.125" style="539" customWidth="1"/>
    <col min="21" max="21" width="7.25" style="539" customWidth="1"/>
    <col min="22" max="16384" width="10" style="539"/>
  </cols>
  <sheetData>
    <row r="2" spans="2:21" ht="14.25" x14ac:dyDescent="0.15">
      <c r="B2" s="38" t="s">
        <v>484</v>
      </c>
    </row>
    <row r="5" spans="2:21" ht="30.75" customHeight="1" x14ac:dyDescent="0.15">
      <c r="B5" s="665"/>
      <c r="C5" s="665"/>
      <c r="D5" s="665"/>
      <c r="E5" s="665"/>
    </row>
    <row r="6" spans="2:21" x14ac:dyDescent="0.15">
      <c r="K6" s="540"/>
      <c r="L6" s="540"/>
      <c r="M6" s="540"/>
      <c r="N6" s="540"/>
      <c r="O6" s="540"/>
      <c r="P6" s="540"/>
      <c r="Q6" s="540"/>
      <c r="R6" s="540"/>
      <c r="S6" s="540"/>
      <c r="U6" s="540"/>
    </row>
    <row r="7" spans="2:21" x14ac:dyDescent="0.15">
      <c r="B7" s="540"/>
      <c r="C7" s="540"/>
      <c r="D7" s="540"/>
      <c r="E7" s="540"/>
      <c r="F7" s="540"/>
      <c r="G7" s="540"/>
      <c r="H7" s="540"/>
      <c r="I7" s="540"/>
      <c r="K7" s="540"/>
      <c r="L7" s="540"/>
      <c r="M7" s="540"/>
      <c r="N7" s="540"/>
      <c r="O7" s="540"/>
      <c r="P7" s="540"/>
      <c r="Q7" s="540"/>
      <c r="R7" s="540"/>
      <c r="S7" s="540"/>
      <c r="T7" s="540"/>
      <c r="U7" s="540"/>
    </row>
    <row r="8" spans="2:21" x14ac:dyDescent="0.15">
      <c r="B8" s="540"/>
      <c r="C8" s="540"/>
      <c r="D8" s="540"/>
      <c r="E8" s="540"/>
      <c r="F8" s="540"/>
      <c r="H8" s="542" t="s">
        <v>439</v>
      </c>
      <c r="I8" s="540"/>
      <c r="K8" s="540"/>
      <c r="L8" s="540"/>
      <c r="M8" s="540"/>
      <c r="N8" s="540"/>
      <c r="O8" s="540"/>
      <c r="P8" s="540"/>
      <c r="Q8" s="540"/>
      <c r="R8" s="540"/>
      <c r="S8" s="540"/>
      <c r="T8" s="540" t="s">
        <v>489</v>
      </c>
      <c r="U8" s="540"/>
    </row>
    <row r="9" spans="2:21" x14ac:dyDescent="0.15">
      <c r="B9" s="540"/>
      <c r="C9" s="540"/>
      <c r="D9" s="540"/>
      <c r="E9" s="540"/>
      <c r="F9" s="540"/>
      <c r="G9" s="540"/>
      <c r="H9" s="540"/>
      <c r="I9" s="540"/>
      <c r="K9" s="540"/>
      <c r="L9" s="540"/>
      <c r="M9" s="540"/>
      <c r="N9" s="540"/>
      <c r="O9" s="540"/>
      <c r="P9" s="540"/>
      <c r="Q9" s="540"/>
      <c r="R9" s="540"/>
      <c r="S9" s="540"/>
      <c r="T9" s="540"/>
      <c r="U9" s="540"/>
    </row>
    <row r="10" spans="2:21" x14ac:dyDescent="0.15">
      <c r="B10" s="540"/>
      <c r="C10" s="540"/>
      <c r="D10" s="540"/>
      <c r="E10" s="540"/>
      <c r="F10" s="540"/>
      <c r="G10" s="540"/>
      <c r="H10" s="540"/>
      <c r="I10" s="540"/>
      <c r="K10" s="540"/>
      <c r="L10" s="540"/>
      <c r="M10" s="540"/>
      <c r="N10" s="540"/>
      <c r="O10" s="540"/>
      <c r="P10" s="540"/>
      <c r="Q10" s="540"/>
      <c r="R10" s="540"/>
      <c r="S10" s="540"/>
      <c r="T10" s="540"/>
      <c r="U10" s="540"/>
    </row>
    <row r="11" spans="2:21" ht="13.5" customHeight="1" x14ac:dyDescent="0.15">
      <c r="B11" s="540"/>
      <c r="C11" s="540"/>
      <c r="D11" s="540"/>
      <c r="E11" s="540"/>
      <c r="F11" s="540"/>
      <c r="G11" s="540"/>
      <c r="H11" s="540"/>
      <c r="I11" s="540"/>
      <c r="K11" s="540"/>
      <c r="L11" s="540"/>
      <c r="M11" s="540"/>
      <c r="N11" s="540"/>
      <c r="O11" s="540"/>
      <c r="P11" s="540"/>
      <c r="Q11" s="540"/>
      <c r="R11" s="540"/>
      <c r="S11" s="540"/>
      <c r="T11" s="540"/>
      <c r="U11" s="540"/>
    </row>
    <row r="12" spans="2:21" x14ac:dyDescent="0.15">
      <c r="B12" s="540"/>
      <c r="C12" s="540"/>
      <c r="D12" s="540"/>
      <c r="E12" s="540"/>
      <c r="F12" s="540"/>
      <c r="G12" s="540"/>
      <c r="H12" s="540"/>
      <c r="I12" s="540"/>
      <c r="K12" s="540"/>
      <c r="L12" s="540"/>
      <c r="M12" s="540"/>
      <c r="N12" s="540"/>
      <c r="O12" s="540"/>
      <c r="P12" s="540"/>
      <c r="Q12" s="540"/>
      <c r="R12" s="540"/>
      <c r="S12" s="540"/>
      <c r="T12" s="540"/>
      <c r="U12" s="540"/>
    </row>
    <row r="13" spans="2:21" x14ac:dyDescent="0.15">
      <c r="B13" s="540"/>
      <c r="C13" s="540"/>
      <c r="D13" s="540"/>
      <c r="E13" s="540"/>
      <c r="F13" s="540"/>
      <c r="G13" s="540"/>
      <c r="H13" s="540"/>
      <c r="I13" s="540"/>
      <c r="K13" s="540"/>
      <c r="L13" s="540"/>
      <c r="M13" s="540"/>
      <c r="N13" s="540"/>
      <c r="O13" s="540"/>
      <c r="P13" s="540"/>
      <c r="Q13" s="540"/>
      <c r="R13" s="540"/>
      <c r="S13" s="540"/>
      <c r="T13" s="540"/>
      <c r="U13" s="540"/>
    </row>
    <row r="14" spans="2:21" x14ac:dyDescent="0.15">
      <c r="B14" s="540"/>
      <c r="C14" s="540"/>
      <c r="D14" s="540"/>
      <c r="E14" s="540"/>
      <c r="F14" s="540"/>
      <c r="G14" s="540"/>
      <c r="H14" s="540"/>
      <c r="I14" s="540"/>
      <c r="K14" s="540"/>
      <c r="L14" s="540"/>
      <c r="M14" s="540"/>
      <c r="N14" s="540"/>
      <c r="O14" s="540"/>
      <c r="P14" s="540"/>
      <c r="Q14" s="540"/>
      <c r="R14" s="540"/>
      <c r="S14" s="540"/>
      <c r="T14" s="540"/>
      <c r="U14" s="540"/>
    </row>
    <row r="15" spans="2:21" x14ac:dyDescent="0.15">
      <c r="B15" s="540"/>
      <c r="C15" s="540"/>
      <c r="D15" s="540"/>
      <c r="E15" s="540"/>
      <c r="F15" s="540"/>
      <c r="G15" s="540"/>
      <c r="H15" s="540"/>
      <c r="I15" s="540"/>
      <c r="K15" s="540"/>
      <c r="L15" s="540"/>
      <c r="M15" s="540"/>
      <c r="N15" s="540"/>
      <c r="O15" s="540"/>
      <c r="P15" s="540"/>
      <c r="Q15" s="540"/>
      <c r="R15" s="540"/>
      <c r="S15" s="540"/>
      <c r="T15" s="540"/>
      <c r="U15" s="540"/>
    </row>
    <row r="16" spans="2:21" x14ac:dyDescent="0.15">
      <c r="B16" s="540"/>
      <c r="C16" s="540"/>
      <c r="D16" s="540"/>
      <c r="E16" s="540"/>
      <c r="F16" s="540"/>
      <c r="G16" s="540"/>
      <c r="H16" s="540"/>
      <c r="I16" s="540"/>
      <c r="K16" s="540"/>
      <c r="L16" s="540"/>
      <c r="M16" s="540"/>
      <c r="N16" s="540"/>
      <c r="O16" s="540"/>
      <c r="P16" s="540"/>
      <c r="Q16" s="540"/>
      <c r="R16" s="540"/>
      <c r="S16" s="540"/>
      <c r="T16" s="540"/>
      <c r="U16" s="540"/>
    </row>
    <row r="17" spans="2:21" x14ac:dyDescent="0.15">
      <c r="B17" s="540"/>
      <c r="C17" s="540"/>
      <c r="D17" s="540"/>
      <c r="E17" s="540"/>
      <c r="F17" s="540"/>
      <c r="G17" s="540"/>
      <c r="H17" s="540"/>
      <c r="I17" s="540"/>
      <c r="K17" s="540"/>
      <c r="L17" s="540"/>
      <c r="M17" s="540"/>
      <c r="N17" s="540"/>
      <c r="O17" s="540"/>
      <c r="P17" s="540"/>
      <c r="Q17" s="540"/>
      <c r="R17" s="540"/>
      <c r="S17" s="540"/>
      <c r="T17" s="540"/>
      <c r="U17" s="540"/>
    </row>
    <row r="18" spans="2:21" x14ac:dyDescent="0.15">
      <c r="B18" s="540"/>
      <c r="C18" s="540"/>
      <c r="D18" s="540"/>
      <c r="E18" s="540"/>
      <c r="F18" s="540"/>
      <c r="G18" s="540"/>
      <c r="H18" s="540"/>
      <c r="I18" s="540"/>
      <c r="K18" s="540"/>
      <c r="L18" s="540"/>
      <c r="M18" s="540"/>
      <c r="N18" s="540"/>
      <c r="O18" s="540"/>
      <c r="P18" s="540"/>
      <c r="Q18" s="540"/>
      <c r="R18" s="540"/>
      <c r="S18" s="540"/>
      <c r="T18" s="540"/>
      <c r="U18" s="540"/>
    </row>
    <row r="19" spans="2:21" x14ac:dyDescent="0.15">
      <c r="B19" s="540"/>
      <c r="C19" s="540"/>
      <c r="D19" s="540"/>
      <c r="E19" s="540"/>
      <c r="F19" s="540"/>
      <c r="G19" s="540"/>
      <c r="H19" s="540"/>
      <c r="I19" s="540"/>
      <c r="K19" s="540"/>
      <c r="L19" s="540"/>
      <c r="M19" s="540"/>
      <c r="N19" s="540"/>
      <c r="O19" s="540"/>
      <c r="P19" s="540"/>
      <c r="Q19" s="540"/>
      <c r="R19" s="540"/>
      <c r="S19" s="540"/>
      <c r="T19" s="540"/>
      <c r="U19" s="540"/>
    </row>
    <row r="20" spans="2:21" x14ac:dyDescent="0.15">
      <c r="B20" s="540"/>
      <c r="C20" s="540"/>
      <c r="D20" s="540"/>
      <c r="E20" s="540"/>
      <c r="F20" s="540"/>
      <c r="G20" s="540"/>
      <c r="H20" s="540"/>
      <c r="I20" s="540"/>
      <c r="K20" s="540"/>
      <c r="L20" s="540"/>
      <c r="M20" s="540"/>
      <c r="N20" s="540"/>
      <c r="O20" s="540"/>
      <c r="P20" s="540"/>
      <c r="Q20" s="540"/>
      <c r="R20" s="540"/>
      <c r="S20" s="540"/>
      <c r="T20" s="540"/>
      <c r="U20" s="540"/>
    </row>
    <row r="21" spans="2:21" x14ac:dyDescent="0.15">
      <c r="B21" s="540"/>
      <c r="C21" s="540"/>
      <c r="D21" s="540"/>
      <c r="E21" s="540"/>
      <c r="F21" s="540"/>
      <c r="G21" s="540"/>
      <c r="H21" s="540"/>
      <c r="I21" s="540"/>
      <c r="K21" s="540"/>
      <c r="L21" s="540"/>
      <c r="M21" s="540"/>
      <c r="N21" s="540"/>
      <c r="O21" s="540"/>
      <c r="P21" s="540"/>
      <c r="Q21" s="540"/>
      <c r="R21" s="540"/>
      <c r="S21" s="540"/>
      <c r="T21" s="540"/>
      <c r="U21" s="540"/>
    </row>
    <row r="22" spans="2:21" x14ac:dyDescent="0.15">
      <c r="B22" s="540"/>
      <c r="C22" s="540"/>
      <c r="D22" s="540"/>
      <c r="E22" s="540"/>
      <c r="F22" s="540"/>
      <c r="G22" s="540"/>
      <c r="H22" s="540"/>
      <c r="I22" s="540"/>
      <c r="K22" s="540"/>
      <c r="L22" s="540"/>
      <c r="M22" s="540"/>
      <c r="N22" s="540"/>
      <c r="O22" s="540"/>
      <c r="P22" s="540"/>
      <c r="Q22" s="540"/>
      <c r="R22" s="540"/>
      <c r="S22" s="540"/>
      <c r="T22" s="540"/>
      <c r="U22" s="540"/>
    </row>
    <row r="23" spans="2:21" x14ac:dyDescent="0.15">
      <c r="B23" s="540"/>
      <c r="C23" s="540"/>
      <c r="D23" s="540"/>
      <c r="E23" s="540"/>
      <c r="F23" s="540"/>
      <c r="G23" s="540"/>
      <c r="H23" s="540"/>
      <c r="I23" s="540"/>
      <c r="K23" s="540"/>
      <c r="L23" s="540"/>
      <c r="M23" s="540"/>
      <c r="N23" s="540"/>
      <c r="O23" s="540"/>
      <c r="P23" s="540"/>
      <c r="Q23" s="540"/>
      <c r="R23" s="540"/>
      <c r="S23" s="540"/>
      <c r="T23" s="540"/>
      <c r="U23" s="540"/>
    </row>
    <row r="24" spans="2:21" x14ac:dyDescent="0.15">
      <c r="B24" s="540"/>
      <c r="C24" s="540"/>
      <c r="D24" s="540"/>
      <c r="E24" s="540"/>
      <c r="F24" s="540"/>
      <c r="G24" s="540"/>
      <c r="H24" s="540"/>
      <c r="I24" s="540"/>
      <c r="K24" s="540"/>
      <c r="L24" s="540"/>
      <c r="M24" s="540"/>
      <c r="N24" s="540"/>
      <c r="O24" s="540"/>
      <c r="P24" s="540"/>
      <c r="Q24" s="540"/>
      <c r="R24" s="540"/>
      <c r="S24" s="540"/>
      <c r="T24" s="540"/>
      <c r="U24" s="540"/>
    </row>
    <row r="25" spans="2:21" x14ac:dyDescent="0.15">
      <c r="B25" s="540"/>
      <c r="C25" s="540"/>
      <c r="D25" s="540"/>
      <c r="E25" s="540"/>
      <c r="F25" s="540"/>
      <c r="G25" s="540"/>
      <c r="H25" s="540"/>
      <c r="I25" s="540"/>
      <c r="K25" s="540"/>
      <c r="L25" s="540"/>
      <c r="M25" s="540"/>
      <c r="N25" s="540"/>
      <c r="O25" s="540"/>
      <c r="P25" s="540"/>
      <c r="Q25" s="540"/>
      <c r="R25" s="540"/>
      <c r="S25" s="540"/>
      <c r="T25" s="540"/>
      <c r="U25" s="540"/>
    </row>
    <row r="26" spans="2:21" x14ac:dyDescent="0.15">
      <c r="B26" s="540"/>
      <c r="C26" s="540"/>
      <c r="D26" s="540"/>
      <c r="E26" s="540"/>
      <c r="F26" s="540"/>
      <c r="G26" s="540"/>
      <c r="H26" s="540"/>
      <c r="I26" s="540"/>
      <c r="K26" s="540"/>
      <c r="L26" s="540"/>
      <c r="M26" s="540"/>
      <c r="N26" s="540"/>
      <c r="O26" s="540"/>
      <c r="P26" s="540"/>
      <c r="Q26" s="540"/>
      <c r="R26" s="540"/>
      <c r="S26" s="540"/>
      <c r="T26" s="540"/>
      <c r="U26" s="540"/>
    </row>
    <row r="27" spans="2:21" x14ac:dyDescent="0.15">
      <c r="B27" s="540"/>
      <c r="C27" s="540"/>
      <c r="D27" s="540"/>
      <c r="E27" s="540"/>
      <c r="F27" s="540"/>
      <c r="G27" s="540"/>
      <c r="H27" s="540"/>
      <c r="I27" s="540"/>
      <c r="K27" s="540"/>
      <c r="L27" s="540"/>
      <c r="M27" s="540"/>
      <c r="N27" s="540"/>
      <c r="O27" s="540"/>
      <c r="P27" s="540"/>
      <c r="Q27" s="540"/>
      <c r="R27" s="540"/>
      <c r="S27" s="540"/>
      <c r="T27" s="540"/>
      <c r="U27" s="540"/>
    </row>
    <row r="28" spans="2:21" x14ac:dyDescent="0.15">
      <c r="B28" s="540"/>
      <c r="C28" s="540"/>
      <c r="D28" s="540"/>
      <c r="E28" s="540"/>
      <c r="F28" s="540"/>
      <c r="G28" s="540"/>
      <c r="H28" s="540"/>
      <c r="I28" s="540"/>
      <c r="K28" s="540"/>
      <c r="L28" s="540"/>
      <c r="M28" s="540"/>
      <c r="N28" s="540"/>
      <c r="O28" s="540"/>
      <c r="P28" s="540"/>
      <c r="Q28" s="540"/>
      <c r="R28" s="540"/>
      <c r="S28" s="540"/>
      <c r="T28" s="540"/>
      <c r="U28" s="540"/>
    </row>
    <row r="29" spans="2:21" x14ac:dyDescent="0.15">
      <c r="K29" s="540"/>
      <c r="L29" s="540"/>
      <c r="M29" s="540"/>
      <c r="N29" s="540"/>
      <c r="O29" s="540"/>
      <c r="P29" s="540"/>
      <c r="Q29" s="540"/>
      <c r="R29" s="540"/>
      <c r="S29" s="540"/>
      <c r="T29" s="540"/>
      <c r="U29" s="540"/>
    </row>
    <row r="30" spans="2:21" x14ac:dyDescent="0.15">
      <c r="B30" s="540"/>
      <c r="C30" s="540"/>
      <c r="D30" s="540"/>
      <c r="E30" s="540"/>
      <c r="F30" s="540"/>
      <c r="G30" s="540"/>
      <c r="H30" s="540"/>
      <c r="I30" s="540"/>
      <c r="K30" s="540"/>
      <c r="L30" s="540"/>
      <c r="M30" s="540"/>
      <c r="N30" s="540"/>
      <c r="O30" s="540"/>
      <c r="P30" s="540"/>
      <c r="Q30" s="540"/>
      <c r="R30" s="540"/>
      <c r="S30" s="540"/>
      <c r="T30" s="540"/>
      <c r="U30" s="540"/>
    </row>
    <row r="31" spans="2:21" x14ac:dyDescent="0.15">
      <c r="B31" s="540"/>
      <c r="C31" s="540"/>
      <c r="D31" s="540"/>
      <c r="E31" s="540"/>
      <c r="F31" s="540"/>
      <c r="G31" s="540"/>
      <c r="H31" s="542" t="s">
        <v>439</v>
      </c>
      <c r="I31" s="540"/>
      <c r="K31" s="540"/>
      <c r="L31" s="540"/>
      <c r="M31" s="540"/>
      <c r="N31" s="540"/>
      <c r="O31" s="540"/>
      <c r="P31" s="540"/>
      <c r="Q31" s="540"/>
      <c r="R31" s="540"/>
      <c r="S31" s="540"/>
      <c r="T31" s="540"/>
      <c r="U31" s="540"/>
    </row>
    <row r="32" spans="2:21" x14ac:dyDescent="0.15">
      <c r="B32" s="540"/>
      <c r="C32" s="540"/>
      <c r="D32" s="540"/>
      <c r="E32" s="540"/>
      <c r="F32" s="540"/>
      <c r="G32" s="540"/>
      <c r="H32" s="540"/>
      <c r="I32" s="540"/>
      <c r="K32" s="540"/>
      <c r="L32" s="540"/>
      <c r="M32" s="540"/>
      <c r="N32" s="540"/>
      <c r="O32" s="540"/>
      <c r="P32" s="540"/>
      <c r="Q32" s="540"/>
      <c r="R32" s="540"/>
      <c r="S32" s="540"/>
      <c r="T32" s="540"/>
      <c r="U32" s="540"/>
    </row>
    <row r="33" spans="2:21" x14ac:dyDescent="0.15">
      <c r="B33" s="540"/>
      <c r="C33" s="540"/>
      <c r="D33" s="540"/>
      <c r="E33" s="540"/>
      <c r="F33" s="540"/>
      <c r="G33" s="540"/>
      <c r="H33" s="540"/>
      <c r="I33" s="540"/>
      <c r="K33" s="540"/>
      <c r="L33" s="540"/>
      <c r="M33" s="540"/>
      <c r="N33" s="540"/>
      <c r="O33" s="540"/>
      <c r="P33" s="540"/>
      <c r="Q33" s="540"/>
      <c r="R33" s="540"/>
      <c r="S33" s="540"/>
      <c r="T33" s="540"/>
      <c r="U33" s="540"/>
    </row>
    <row r="34" spans="2:21" x14ac:dyDescent="0.15">
      <c r="B34" s="540"/>
      <c r="C34" s="540"/>
      <c r="D34" s="540"/>
      <c r="E34" s="540"/>
      <c r="F34" s="540"/>
      <c r="G34" s="540"/>
      <c r="H34" s="540"/>
      <c r="I34" s="540"/>
      <c r="K34" s="540"/>
      <c r="L34" s="540"/>
      <c r="M34" s="540"/>
      <c r="N34" s="540"/>
      <c r="O34" s="540"/>
      <c r="P34" s="540"/>
      <c r="Q34" s="540"/>
      <c r="R34" s="540"/>
      <c r="S34" s="540"/>
      <c r="T34" s="540"/>
      <c r="U34" s="540"/>
    </row>
    <row r="35" spans="2:21" x14ac:dyDescent="0.15">
      <c r="B35" s="540"/>
      <c r="C35" s="540"/>
      <c r="D35" s="540"/>
      <c r="E35" s="540"/>
      <c r="F35" s="540"/>
      <c r="G35" s="540"/>
      <c r="H35" s="540"/>
      <c r="I35" s="540"/>
      <c r="K35" s="540"/>
      <c r="L35" s="540"/>
      <c r="M35" s="540"/>
      <c r="N35" s="540"/>
      <c r="O35" s="540"/>
      <c r="P35" s="540"/>
      <c r="Q35" s="540"/>
      <c r="R35" s="540"/>
      <c r="S35" s="540"/>
      <c r="T35" s="540"/>
      <c r="U35" s="540"/>
    </row>
    <row r="36" spans="2:21" x14ac:dyDescent="0.15">
      <c r="B36" s="540"/>
      <c r="C36" s="540"/>
      <c r="D36" s="540"/>
      <c r="E36" s="540"/>
      <c r="F36" s="540"/>
      <c r="G36" s="540"/>
      <c r="H36" s="540"/>
      <c r="I36" s="540"/>
      <c r="K36" s="540"/>
      <c r="L36" s="540"/>
      <c r="M36" s="540"/>
      <c r="N36" s="540"/>
      <c r="O36" s="540"/>
      <c r="P36" s="540"/>
      <c r="Q36" s="540"/>
      <c r="R36" s="540"/>
      <c r="S36" s="540"/>
      <c r="T36" s="540"/>
      <c r="U36" s="540"/>
    </row>
    <row r="37" spans="2:21" x14ac:dyDescent="0.15">
      <c r="B37" s="540"/>
      <c r="C37" s="540"/>
      <c r="D37" s="540"/>
      <c r="E37" s="540"/>
      <c r="F37" s="540"/>
      <c r="G37" s="540"/>
      <c r="H37" s="540"/>
      <c r="I37" s="540"/>
      <c r="K37" s="540"/>
      <c r="L37" s="540"/>
      <c r="M37" s="540"/>
      <c r="N37" s="540"/>
      <c r="O37" s="540"/>
      <c r="P37" s="540"/>
      <c r="Q37" s="540"/>
      <c r="R37" s="540"/>
      <c r="S37" s="540"/>
      <c r="T37" s="540"/>
      <c r="U37" s="540"/>
    </row>
    <row r="38" spans="2:21" x14ac:dyDescent="0.15">
      <c r="B38" s="540"/>
      <c r="C38" s="540"/>
      <c r="D38" s="540"/>
      <c r="E38" s="540"/>
      <c r="F38" s="540"/>
      <c r="G38" s="540"/>
      <c r="H38" s="540"/>
      <c r="I38" s="540"/>
      <c r="K38" s="540"/>
      <c r="L38" s="540"/>
      <c r="M38" s="540"/>
      <c r="N38" s="540"/>
      <c r="O38" s="540"/>
      <c r="P38" s="540"/>
      <c r="Q38" s="540"/>
      <c r="R38" s="540"/>
      <c r="S38" s="540"/>
      <c r="T38" s="540"/>
      <c r="U38" s="540"/>
    </row>
    <row r="39" spans="2:21" x14ac:dyDescent="0.15">
      <c r="B39" s="540"/>
      <c r="C39" s="540"/>
      <c r="D39" s="540"/>
      <c r="E39" s="540"/>
      <c r="F39" s="540"/>
      <c r="G39" s="540"/>
      <c r="H39" s="540"/>
      <c r="I39" s="540"/>
      <c r="K39" s="540"/>
      <c r="L39" s="540"/>
      <c r="M39" s="540"/>
      <c r="N39" s="540"/>
      <c r="O39" s="540"/>
      <c r="P39" s="540"/>
      <c r="Q39" s="540"/>
      <c r="R39" s="540"/>
      <c r="S39" s="540"/>
      <c r="T39" s="540"/>
      <c r="U39" s="540"/>
    </row>
    <row r="40" spans="2:21" x14ac:dyDescent="0.15">
      <c r="B40" s="540"/>
      <c r="C40" s="540"/>
      <c r="D40" s="540"/>
      <c r="E40" s="540"/>
      <c r="F40" s="540"/>
      <c r="G40" s="540"/>
      <c r="H40" s="540"/>
      <c r="I40" s="540"/>
      <c r="K40" s="540"/>
      <c r="L40" s="540"/>
      <c r="M40" s="540"/>
      <c r="N40" s="540"/>
      <c r="O40" s="540"/>
      <c r="P40" s="540"/>
      <c r="Q40" s="540"/>
      <c r="R40" s="540"/>
      <c r="S40" s="540"/>
      <c r="T40" s="540"/>
      <c r="U40" s="540"/>
    </row>
    <row r="41" spans="2:21" x14ac:dyDescent="0.15">
      <c r="B41" s="540"/>
      <c r="C41" s="540"/>
      <c r="D41" s="540"/>
      <c r="E41" s="540"/>
      <c r="F41" s="540"/>
      <c r="G41" s="540"/>
      <c r="H41" s="540"/>
      <c r="I41" s="540"/>
      <c r="K41" s="540"/>
      <c r="L41" s="540"/>
      <c r="M41" s="540"/>
      <c r="N41" s="540"/>
      <c r="O41" s="540"/>
      <c r="P41" s="540"/>
      <c r="Q41" s="540"/>
      <c r="R41" s="540"/>
      <c r="S41" s="540"/>
      <c r="T41" s="540"/>
      <c r="U41" s="540"/>
    </row>
    <row r="42" spans="2:21" x14ac:dyDescent="0.15">
      <c r="B42" s="540"/>
      <c r="C42" s="540"/>
      <c r="D42" s="540"/>
      <c r="E42" s="540"/>
      <c r="F42" s="540"/>
      <c r="G42" s="540"/>
      <c r="H42" s="540"/>
      <c r="I42" s="540"/>
      <c r="K42" s="540"/>
      <c r="L42" s="540"/>
      <c r="M42" s="540"/>
      <c r="N42" s="540"/>
      <c r="O42" s="540"/>
      <c r="P42" s="540"/>
      <c r="Q42" s="540"/>
      <c r="R42" s="540"/>
      <c r="S42" s="540"/>
      <c r="T42" s="540"/>
      <c r="U42" s="540"/>
    </row>
    <row r="43" spans="2:21" x14ac:dyDescent="0.15">
      <c r="B43" s="540"/>
      <c r="C43" s="540"/>
      <c r="D43" s="540"/>
      <c r="E43" s="540"/>
      <c r="F43" s="540"/>
      <c r="G43" s="540"/>
      <c r="H43" s="540"/>
      <c r="I43" s="540"/>
      <c r="K43" s="540"/>
      <c r="L43" s="540"/>
      <c r="M43" s="540"/>
      <c r="N43" s="540"/>
      <c r="O43" s="540"/>
      <c r="P43" s="540"/>
      <c r="Q43" s="540"/>
      <c r="R43" s="540"/>
      <c r="S43" s="540"/>
      <c r="T43" s="540"/>
      <c r="U43" s="540"/>
    </row>
    <row r="44" spans="2:21" x14ac:dyDescent="0.15">
      <c r="B44" s="540"/>
      <c r="C44" s="540"/>
      <c r="D44" s="540"/>
      <c r="E44" s="540"/>
      <c r="F44" s="540"/>
      <c r="G44" s="540"/>
      <c r="H44" s="540"/>
      <c r="I44" s="540"/>
      <c r="K44" s="540"/>
      <c r="L44" s="540"/>
      <c r="M44" s="540"/>
      <c r="N44" s="540"/>
      <c r="O44" s="540"/>
      <c r="P44" s="540"/>
      <c r="Q44" s="540"/>
      <c r="R44" s="540"/>
      <c r="S44" s="540"/>
      <c r="T44" s="540"/>
      <c r="U44" s="540"/>
    </row>
    <row r="45" spans="2:21" x14ac:dyDescent="0.15">
      <c r="B45" s="540"/>
      <c r="C45" s="540"/>
      <c r="D45" s="540"/>
      <c r="E45" s="540"/>
      <c r="F45" s="540"/>
      <c r="G45" s="540"/>
      <c r="H45" s="540"/>
      <c r="I45" s="540"/>
      <c r="K45" s="540"/>
      <c r="L45" s="540"/>
      <c r="M45" s="540"/>
      <c r="N45" s="540"/>
      <c r="O45" s="540"/>
      <c r="P45" s="540"/>
      <c r="Q45" s="540"/>
      <c r="R45" s="540"/>
      <c r="S45" s="540"/>
      <c r="T45" s="540"/>
      <c r="U45" s="540"/>
    </row>
    <row r="46" spans="2:21" x14ac:dyDescent="0.15">
      <c r="B46" s="540"/>
      <c r="C46" s="540"/>
      <c r="D46" s="540"/>
      <c r="E46" s="540"/>
      <c r="F46" s="540"/>
      <c r="G46" s="540"/>
      <c r="H46" s="540"/>
      <c r="I46" s="540"/>
      <c r="K46" s="540"/>
      <c r="L46" s="540"/>
      <c r="M46" s="540"/>
      <c r="N46" s="540"/>
      <c r="O46" s="540"/>
      <c r="P46" s="540"/>
      <c r="Q46" s="540"/>
      <c r="R46" s="540"/>
      <c r="S46" s="540"/>
      <c r="T46" s="540"/>
      <c r="U46" s="540"/>
    </row>
    <row r="47" spans="2:21" x14ac:dyDescent="0.15">
      <c r="B47" s="540"/>
      <c r="C47" s="540"/>
      <c r="D47" s="540"/>
      <c r="E47" s="540"/>
      <c r="F47" s="540"/>
      <c r="G47" s="540"/>
      <c r="H47" s="540"/>
      <c r="I47" s="540"/>
      <c r="K47" s="540"/>
      <c r="L47" s="540"/>
      <c r="M47" s="540"/>
      <c r="N47" s="540"/>
      <c r="O47" s="540"/>
      <c r="P47" s="540"/>
      <c r="Q47" s="540"/>
      <c r="R47" s="540"/>
      <c r="S47" s="540"/>
      <c r="T47" s="540"/>
      <c r="U47" s="540"/>
    </row>
    <row r="48" spans="2:21" x14ac:dyDescent="0.15">
      <c r="B48" s="540"/>
      <c r="C48" s="540"/>
      <c r="D48" s="540"/>
      <c r="E48" s="540"/>
      <c r="F48" s="540"/>
      <c r="G48" s="540"/>
      <c r="H48" s="540"/>
      <c r="I48" s="540"/>
      <c r="K48" s="540"/>
      <c r="L48" s="540"/>
      <c r="M48" s="540"/>
      <c r="N48" s="540"/>
      <c r="O48" s="540"/>
      <c r="P48" s="540"/>
      <c r="Q48" s="540"/>
      <c r="R48" s="540"/>
      <c r="S48" s="540"/>
      <c r="T48" s="540"/>
      <c r="U48" s="540"/>
    </row>
    <row r="49" spans="2:21" x14ac:dyDescent="0.15">
      <c r="B49" s="540"/>
      <c r="C49" s="540"/>
      <c r="D49" s="540"/>
      <c r="E49" s="540"/>
      <c r="F49" s="540"/>
      <c r="G49" s="540"/>
      <c r="H49" s="540"/>
      <c r="I49" s="540"/>
      <c r="K49" s="540"/>
      <c r="L49" s="540"/>
      <c r="M49" s="540"/>
      <c r="N49" s="540"/>
      <c r="O49" s="540"/>
      <c r="P49" s="540"/>
      <c r="Q49" s="540"/>
      <c r="R49" s="540"/>
      <c r="S49" s="540"/>
      <c r="T49" s="540"/>
      <c r="U49" s="540"/>
    </row>
    <row r="50" spans="2:21" x14ac:dyDescent="0.15">
      <c r="B50" s="540"/>
      <c r="C50" s="540"/>
      <c r="D50" s="540"/>
      <c r="E50" s="540"/>
      <c r="F50" s="540"/>
      <c r="G50" s="540"/>
      <c r="H50" s="540"/>
      <c r="I50" s="540"/>
      <c r="K50" s="540"/>
      <c r="L50" s="540"/>
      <c r="M50" s="540"/>
      <c r="N50" s="540"/>
      <c r="O50" s="540"/>
      <c r="P50" s="540"/>
      <c r="Q50" s="540"/>
      <c r="R50" s="540"/>
      <c r="S50" s="540"/>
      <c r="T50" s="540"/>
      <c r="U50" s="540"/>
    </row>
    <row r="51" spans="2:21" x14ac:dyDescent="0.15">
      <c r="B51" s="540"/>
      <c r="C51" s="540"/>
      <c r="D51" s="540"/>
      <c r="E51" s="540"/>
      <c r="F51" s="540"/>
      <c r="G51" s="540"/>
      <c r="H51" s="540"/>
      <c r="I51" s="540"/>
      <c r="K51" s="540"/>
      <c r="L51" s="540"/>
      <c r="M51" s="540"/>
      <c r="N51" s="540"/>
      <c r="O51" s="540"/>
      <c r="P51" s="540"/>
      <c r="Q51" s="540"/>
      <c r="R51" s="540"/>
      <c r="S51" s="540"/>
      <c r="T51" s="540"/>
      <c r="U51" s="540"/>
    </row>
    <row r="52" spans="2:21" x14ac:dyDescent="0.15">
      <c r="B52" s="540"/>
      <c r="C52" s="540"/>
      <c r="D52" s="540"/>
      <c r="E52" s="540"/>
      <c r="F52" s="540"/>
      <c r="G52" s="540"/>
      <c r="H52" s="540"/>
      <c r="I52" s="540"/>
      <c r="K52" s="540"/>
      <c r="L52" s="540"/>
      <c r="M52" s="540"/>
      <c r="N52" s="540"/>
      <c r="O52" s="540"/>
      <c r="P52" s="540"/>
      <c r="Q52" s="540"/>
      <c r="R52" s="540"/>
      <c r="S52" s="540"/>
      <c r="T52" s="540"/>
      <c r="U52" s="540"/>
    </row>
    <row r="53" spans="2:21" ht="18" customHeight="1" x14ac:dyDescent="0.15"/>
    <row r="55" spans="2:21" ht="28.5" x14ac:dyDescent="0.15">
      <c r="B55" s="665"/>
      <c r="C55" s="665"/>
      <c r="D55" s="665"/>
      <c r="E55" s="665"/>
    </row>
    <row r="56" spans="2:21" ht="6" customHeight="1" x14ac:dyDescent="0.15"/>
    <row r="57" spans="2:21" ht="6" customHeight="1" x14ac:dyDescent="0.15"/>
    <row r="65" spans="9:20" x14ac:dyDescent="0.15">
      <c r="I65" s="539" t="s">
        <v>488</v>
      </c>
      <c r="T65" s="539" t="s">
        <v>488</v>
      </c>
    </row>
    <row r="100" ht="18" customHeight="1" x14ac:dyDescent="0.15"/>
  </sheetData>
  <sheetProtection sheet="1" objects="1" scenarios="1"/>
  <mergeCells count="2">
    <mergeCell ref="B5:E5"/>
    <mergeCell ref="B55:E55"/>
  </mergeCells>
  <phoneticPr fontId="2"/>
  <printOptions horizontalCentered="1"/>
  <pageMargins left="0.59055118110236227" right="0.59055118110236227" top="0.59055118110236227" bottom="0.59055118110236227" header="0.51181102362204722" footer="0.51181102362204722"/>
  <pageSetup paperSize="9" scale="66" fitToWidth="0" fitToHeight="0" orientation="landscape" cellComments="asDisplayed" r:id="rId1"/>
  <headerFooter alignWithMargins="0"/>
  <rowBreaks count="1" manualBreakCount="1">
    <brk id="55" max="2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B2:M93"/>
  <sheetViews>
    <sheetView workbookViewId="0"/>
  </sheetViews>
  <sheetFormatPr defaultColWidth="9" defaultRowHeight="13.5" x14ac:dyDescent="0.15"/>
  <cols>
    <col min="1" max="2" width="2.625" style="6" customWidth="1"/>
    <col min="3" max="4" width="9" style="6"/>
    <col min="5" max="6" width="7.625" style="6" customWidth="1"/>
    <col min="7" max="8" width="9" style="6"/>
    <col min="9" max="10" width="7.625" style="6" customWidth="1"/>
    <col min="11" max="12" width="9" style="6"/>
    <col min="13" max="13" width="7.625" style="6" customWidth="1"/>
    <col min="14" max="16384" width="9" style="6"/>
  </cols>
  <sheetData>
    <row r="2" spans="2:13" ht="14.25" x14ac:dyDescent="0.15">
      <c r="B2" s="13" t="s">
        <v>171</v>
      </c>
      <c r="C2" s="13"/>
      <c r="D2" s="13"/>
      <c r="E2" s="13"/>
    </row>
    <row r="3" spans="2:13" ht="14.25" thickBot="1" x14ac:dyDescent="0.2">
      <c r="M3" s="10" t="s">
        <v>222</v>
      </c>
    </row>
    <row r="4" spans="2:13" ht="8.1" customHeight="1" x14ac:dyDescent="0.15">
      <c r="B4" s="50"/>
      <c r="C4" s="51"/>
      <c r="D4" s="51"/>
      <c r="E4" s="51"/>
      <c r="F4" s="51"/>
      <c r="G4" s="51"/>
      <c r="H4" s="51"/>
      <c r="I4" s="51"/>
      <c r="J4" s="51"/>
      <c r="K4" s="51"/>
      <c r="L4" s="51"/>
      <c r="M4" s="52"/>
    </row>
    <row r="5" spans="2:13" x14ac:dyDescent="0.15">
      <c r="B5" s="53"/>
      <c r="C5" s="54" t="s">
        <v>364</v>
      </c>
      <c r="D5" s="54"/>
      <c r="E5" s="54"/>
      <c r="F5" s="54"/>
      <c r="G5" s="54"/>
      <c r="H5" s="54"/>
      <c r="I5" s="54"/>
      <c r="J5" s="54"/>
      <c r="K5" s="54"/>
      <c r="L5" s="54"/>
      <c r="M5" s="55"/>
    </row>
    <row r="6" spans="2:13" ht="8.1" customHeight="1" thickBot="1" x14ac:dyDescent="0.2">
      <c r="B6" s="53"/>
      <c r="C6" s="54"/>
      <c r="D6" s="54"/>
      <c r="E6" s="54"/>
      <c r="F6" s="54"/>
      <c r="G6" s="54"/>
      <c r="H6" s="54"/>
      <c r="I6" s="54"/>
      <c r="J6" s="54"/>
      <c r="K6" s="54"/>
      <c r="L6" s="54"/>
      <c r="M6" s="55"/>
    </row>
    <row r="7" spans="2:13" ht="13.5" customHeight="1" x14ac:dyDescent="0.15">
      <c r="B7" s="53"/>
      <c r="C7" s="56"/>
      <c r="D7" s="56"/>
      <c r="E7" s="57"/>
      <c r="F7" s="678" t="s">
        <v>188</v>
      </c>
      <c r="G7" s="679"/>
      <c r="H7" s="679"/>
      <c r="I7" s="680"/>
      <c r="J7" s="58"/>
      <c r="K7" s="56"/>
      <c r="L7" s="56"/>
      <c r="M7" s="55"/>
    </row>
    <row r="8" spans="2:13" x14ac:dyDescent="0.15">
      <c r="B8" s="53"/>
      <c r="C8" s="56"/>
      <c r="D8" s="56"/>
      <c r="E8" s="57"/>
      <c r="F8" s="681"/>
      <c r="G8" s="682"/>
      <c r="H8" s="682"/>
      <c r="I8" s="683"/>
      <c r="J8" s="59"/>
      <c r="K8" s="56"/>
      <c r="L8" s="56"/>
      <c r="M8" s="55"/>
    </row>
    <row r="9" spans="2:13" x14ac:dyDescent="0.15">
      <c r="B9" s="53"/>
      <c r="C9" s="56"/>
      <c r="D9" s="56"/>
      <c r="E9" s="57"/>
      <c r="F9" s="684"/>
      <c r="G9" s="685"/>
      <c r="H9" s="685"/>
      <c r="I9" s="686"/>
      <c r="J9" s="59"/>
      <c r="K9" s="56"/>
      <c r="L9" s="56"/>
      <c r="M9" s="55"/>
    </row>
    <row r="10" spans="2:13" ht="14.25" thickBot="1" x14ac:dyDescent="0.2">
      <c r="B10" s="53"/>
      <c r="C10" s="56"/>
      <c r="D10" s="56"/>
      <c r="E10" s="60"/>
      <c r="F10" s="687">
        <f>③入力!F80</f>
        <v>0</v>
      </c>
      <c r="G10" s="688"/>
      <c r="H10" s="688"/>
      <c r="I10" s="689"/>
      <c r="J10" s="54"/>
      <c r="K10" s="56"/>
      <c r="L10" s="56"/>
      <c r="M10" s="55"/>
    </row>
    <row r="11" spans="2:13" ht="8.1" customHeight="1" thickBot="1" x14ac:dyDescent="0.2">
      <c r="B11" s="61"/>
      <c r="C11" s="62"/>
      <c r="D11" s="62"/>
      <c r="E11" s="62"/>
      <c r="F11" s="62"/>
      <c r="G11" s="62"/>
      <c r="H11" s="62"/>
      <c r="I11" s="62"/>
      <c r="J11" s="62"/>
      <c r="K11" s="62"/>
      <c r="L11" s="62"/>
      <c r="M11" s="63"/>
    </row>
    <row r="12" spans="2:13" ht="5.0999999999999996" customHeight="1" x14ac:dyDescent="0.15">
      <c r="B12" s="8"/>
      <c r="C12" s="8"/>
      <c r="D12" s="8"/>
      <c r="E12" s="8"/>
      <c r="F12" s="8"/>
      <c r="G12" s="8"/>
      <c r="H12" s="8"/>
      <c r="I12" s="8"/>
      <c r="J12" s="8"/>
      <c r="K12" s="8"/>
      <c r="L12" s="8"/>
      <c r="M12" s="8"/>
    </row>
    <row r="13" spans="2:13" x14ac:dyDescent="0.15">
      <c r="B13" s="8"/>
      <c r="C13" s="8"/>
      <c r="D13" s="110"/>
      <c r="E13" s="8"/>
      <c r="F13" s="8"/>
      <c r="G13" s="8"/>
      <c r="H13" s="110" t="s">
        <v>189</v>
      </c>
      <c r="I13" s="8"/>
      <c r="J13" s="8"/>
      <c r="K13" s="8"/>
      <c r="L13" s="8"/>
      <c r="M13" s="8"/>
    </row>
    <row r="14" spans="2:13" x14ac:dyDescent="0.15">
      <c r="B14" s="8"/>
      <c r="C14" s="8"/>
      <c r="E14" s="8"/>
      <c r="F14" s="8"/>
      <c r="G14" s="8"/>
      <c r="H14" s="110" t="s">
        <v>190</v>
      </c>
      <c r="I14" s="8"/>
      <c r="J14" s="8"/>
      <c r="K14" s="8"/>
      <c r="L14" s="8"/>
      <c r="M14" s="8"/>
    </row>
    <row r="15" spans="2:13" ht="5.0999999999999996" customHeight="1" thickBot="1" x14ac:dyDescent="0.2">
      <c r="B15" s="8"/>
      <c r="C15" s="8"/>
      <c r="D15" s="110"/>
      <c r="E15" s="8"/>
      <c r="F15" s="8"/>
      <c r="G15" s="8"/>
      <c r="H15" s="110"/>
      <c r="I15" s="8"/>
      <c r="J15" s="8"/>
      <c r="K15" s="8"/>
      <c r="L15" s="8"/>
      <c r="M15" s="8"/>
    </row>
    <row r="16" spans="2:13" ht="8.1" customHeight="1" x14ac:dyDescent="0.15">
      <c r="B16" s="64"/>
      <c r="C16" s="65"/>
      <c r="D16" s="65"/>
      <c r="E16" s="65"/>
      <c r="F16" s="65"/>
      <c r="G16" s="65"/>
      <c r="H16" s="65"/>
      <c r="I16" s="65"/>
      <c r="J16" s="65"/>
      <c r="K16" s="65"/>
      <c r="L16" s="65"/>
      <c r="M16" s="66"/>
    </row>
    <row r="17" spans="2:13" x14ac:dyDescent="0.15">
      <c r="B17" s="67"/>
      <c r="C17" s="68" t="s">
        <v>172</v>
      </c>
      <c r="D17" s="68"/>
      <c r="E17" s="68"/>
      <c r="F17" s="68"/>
      <c r="G17" s="68"/>
      <c r="H17" s="68"/>
      <c r="I17" s="68"/>
      <c r="J17" s="68"/>
      <c r="K17" s="68"/>
      <c r="L17" s="68"/>
      <c r="M17" s="69"/>
    </row>
    <row r="18" spans="2:13" ht="8.1" customHeight="1" thickBot="1" x14ac:dyDescent="0.2">
      <c r="B18" s="67"/>
      <c r="C18" s="68"/>
      <c r="D18" s="68"/>
      <c r="E18" s="68"/>
      <c r="F18" s="68"/>
      <c r="G18" s="68"/>
      <c r="H18" s="68"/>
      <c r="I18" s="68"/>
      <c r="J18" s="68"/>
      <c r="K18" s="68"/>
      <c r="L18" s="68"/>
      <c r="M18" s="69"/>
    </row>
    <row r="19" spans="2:13" x14ac:dyDescent="0.15">
      <c r="B19" s="67"/>
      <c r="C19" s="668" t="s">
        <v>173</v>
      </c>
      <c r="D19" s="690"/>
      <c r="E19" s="690"/>
      <c r="F19" s="690"/>
      <c r="G19" s="690"/>
      <c r="H19" s="690"/>
      <c r="I19" s="690"/>
      <c r="J19" s="690"/>
      <c r="K19" s="690"/>
      <c r="L19" s="691"/>
      <c r="M19" s="69"/>
    </row>
    <row r="20" spans="2:13" x14ac:dyDescent="0.15">
      <c r="B20" s="67"/>
      <c r="C20" s="695"/>
      <c r="D20" s="696"/>
      <c r="E20" s="696"/>
      <c r="F20" s="696"/>
      <c r="G20" s="696"/>
      <c r="H20" s="696"/>
      <c r="I20" s="696"/>
      <c r="J20" s="696"/>
      <c r="K20" s="696"/>
      <c r="L20" s="697"/>
      <c r="M20" s="69"/>
    </row>
    <row r="21" spans="2:13" ht="14.25" thickBot="1" x14ac:dyDescent="0.2">
      <c r="B21" s="67"/>
      <c r="C21" s="692">
        <f>⑧計算域Ⅰ!I52</f>
        <v>0</v>
      </c>
      <c r="D21" s="701"/>
      <c r="E21" s="701"/>
      <c r="F21" s="701"/>
      <c r="G21" s="701"/>
      <c r="H21" s="701"/>
      <c r="I21" s="701"/>
      <c r="J21" s="701"/>
      <c r="K21" s="701"/>
      <c r="L21" s="674"/>
      <c r="M21" s="69"/>
    </row>
    <row r="22" spans="2:13" ht="5.0999999999999996" customHeight="1" x14ac:dyDescent="0.15">
      <c r="B22" s="67"/>
      <c r="C22" s="70"/>
      <c r="D22" s="70"/>
      <c r="E22" s="70"/>
      <c r="F22" s="70"/>
      <c r="G22" s="70"/>
      <c r="H22" s="70"/>
      <c r="I22" s="70"/>
      <c r="J22" s="70"/>
      <c r="K22" s="70"/>
      <c r="L22" s="70"/>
      <c r="M22" s="69"/>
    </row>
    <row r="23" spans="2:13" x14ac:dyDescent="0.15">
      <c r="B23" s="67"/>
      <c r="C23" s="70"/>
      <c r="D23" s="70"/>
      <c r="E23" s="70"/>
      <c r="F23" s="71" t="s">
        <v>191</v>
      </c>
      <c r="G23" s="70"/>
      <c r="H23" s="70"/>
      <c r="I23" s="70"/>
      <c r="J23" s="70"/>
      <c r="K23" s="71" t="s">
        <v>194</v>
      </c>
      <c r="L23" s="70"/>
      <c r="M23" s="69"/>
    </row>
    <row r="24" spans="2:13" x14ac:dyDescent="0.15">
      <c r="B24" s="67"/>
      <c r="C24" s="70"/>
      <c r="D24" s="698" t="s">
        <v>193</v>
      </c>
      <c r="E24" s="70"/>
      <c r="F24" s="71" t="s">
        <v>192</v>
      </c>
      <c r="G24" s="70"/>
      <c r="H24" s="70"/>
      <c r="I24" s="70"/>
      <c r="J24" s="70"/>
      <c r="K24" s="71" t="s">
        <v>195</v>
      </c>
      <c r="L24" s="70"/>
      <c r="M24" s="69"/>
    </row>
    <row r="25" spans="2:13" ht="5.0999999999999996" customHeight="1" thickBot="1" x14ac:dyDescent="0.2">
      <c r="B25" s="67"/>
      <c r="C25" s="70"/>
      <c r="D25" s="699"/>
      <c r="E25" s="70"/>
      <c r="F25" s="71"/>
      <c r="G25" s="70"/>
      <c r="H25" s="70"/>
      <c r="I25" s="70"/>
      <c r="J25" s="70"/>
      <c r="K25" s="71"/>
      <c r="L25" s="70"/>
      <c r="M25" s="69"/>
    </row>
    <row r="26" spans="2:13" x14ac:dyDescent="0.15">
      <c r="B26" s="67"/>
      <c r="C26" s="68"/>
      <c r="D26" s="699"/>
      <c r="E26" s="668" t="s">
        <v>174</v>
      </c>
      <c r="F26" s="690"/>
      <c r="G26" s="690"/>
      <c r="H26" s="691"/>
      <c r="I26" s="68"/>
      <c r="J26" s="668" t="s">
        <v>175</v>
      </c>
      <c r="K26" s="669"/>
      <c r="L26" s="670"/>
      <c r="M26" s="69"/>
    </row>
    <row r="27" spans="2:13" x14ac:dyDescent="0.15">
      <c r="B27" s="67"/>
      <c r="C27" s="68"/>
      <c r="D27" s="700"/>
      <c r="E27" s="72"/>
      <c r="F27" s="73"/>
      <c r="G27" s="671" t="s">
        <v>176</v>
      </c>
      <c r="H27" s="694"/>
      <c r="I27" s="68"/>
      <c r="J27" s="72"/>
      <c r="K27" s="671" t="s">
        <v>177</v>
      </c>
      <c r="L27" s="672"/>
      <c r="M27" s="69"/>
    </row>
    <row r="28" spans="2:13" ht="14.25" thickBot="1" x14ac:dyDescent="0.2">
      <c r="B28" s="67"/>
      <c r="C28" s="68"/>
      <c r="D28" s="68"/>
      <c r="E28" s="692">
        <f>⑨計算域Ⅱ!E51</f>
        <v>0</v>
      </c>
      <c r="F28" s="693"/>
      <c r="G28" s="673">
        <f>⑨計算域Ⅱ!G51</f>
        <v>0</v>
      </c>
      <c r="H28" s="674"/>
      <c r="I28" s="68"/>
      <c r="J28" s="80">
        <f>⑨計算域Ⅱ!D101</f>
        <v>0</v>
      </c>
      <c r="K28" s="673">
        <f>⑨計算域Ⅱ!E101</f>
        <v>0</v>
      </c>
      <c r="L28" s="674"/>
      <c r="M28" s="69"/>
    </row>
    <row r="29" spans="2:13" ht="8.1" customHeight="1" x14ac:dyDescent="0.15">
      <c r="B29" s="67"/>
      <c r="C29" s="68"/>
      <c r="D29" s="68"/>
      <c r="E29" s="68"/>
      <c r="F29" s="68"/>
      <c r="G29" s="68"/>
      <c r="H29" s="68"/>
      <c r="I29" s="68"/>
      <c r="J29" s="68"/>
      <c r="K29" s="68"/>
      <c r="L29" s="68"/>
      <c r="M29" s="69"/>
    </row>
    <row r="30" spans="2:13" x14ac:dyDescent="0.15">
      <c r="B30" s="544"/>
      <c r="C30" s="545"/>
      <c r="D30" s="545"/>
      <c r="E30" s="545"/>
      <c r="F30" s="545"/>
      <c r="G30" s="545"/>
      <c r="H30" s="545"/>
      <c r="I30" s="545"/>
      <c r="J30" s="545"/>
      <c r="K30" s="545"/>
      <c r="L30" s="545"/>
      <c r="M30" s="546"/>
    </row>
    <row r="31" spans="2:13" ht="5.0999999999999996" customHeight="1" thickBot="1" x14ac:dyDescent="0.2">
      <c r="B31" s="544"/>
      <c r="C31" s="545"/>
      <c r="D31" s="545"/>
      <c r="E31" s="545"/>
      <c r="F31" s="545"/>
      <c r="G31" s="545"/>
      <c r="H31" s="545"/>
      <c r="I31" s="545"/>
      <c r="J31" s="545"/>
      <c r="K31" s="545"/>
      <c r="L31" s="545"/>
      <c r="M31" s="546"/>
    </row>
    <row r="32" spans="2:13" x14ac:dyDescent="0.15">
      <c r="B32" s="544"/>
      <c r="C32" s="675" t="s">
        <v>178</v>
      </c>
      <c r="D32" s="676"/>
      <c r="E32" s="676"/>
      <c r="F32" s="676"/>
      <c r="G32" s="677"/>
      <c r="H32" s="545"/>
      <c r="I32" s="545"/>
      <c r="J32" s="545"/>
      <c r="K32" s="545"/>
      <c r="L32" s="545"/>
      <c r="M32" s="546"/>
    </row>
    <row r="33" spans="2:13" ht="14.25" thickBot="1" x14ac:dyDescent="0.2">
      <c r="B33" s="544"/>
      <c r="C33" s="692">
        <f>⑨計算域Ⅱ!H51</f>
        <v>0</v>
      </c>
      <c r="D33" s="709"/>
      <c r="E33" s="709"/>
      <c r="F33" s="709"/>
      <c r="G33" s="710"/>
      <c r="H33" s="545"/>
      <c r="I33" s="545"/>
      <c r="J33" s="545"/>
      <c r="K33" s="545"/>
      <c r="L33" s="545"/>
      <c r="M33" s="546"/>
    </row>
    <row r="34" spans="2:13" ht="7.5" customHeight="1" thickBot="1" x14ac:dyDescent="0.2">
      <c r="B34" s="547"/>
      <c r="C34" s="548"/>
      <c r="D34" s="549"/>
      <c r="E34" s="549"/>
      <c r="F34" s="549"/>
      <c r="G34" s="549"/>
      <c r="H34" s="549"/>
      <c r="I34" s="550"/>
      <c r="J34" s="550"/>
      <c r="K34" s="550"/>
      <c r="L34" s="550"/>
      <c r="M34" s="551"/>
    </row>
    <row r="35" spans="2:13" x14ac:dyDescent="0.15">
      <c r="E35" s="110" t="s">
        <v>190</v>
      </c>
    </row>
    <row r="37" spans="2:13" ht="5.0999999999999996" customHeight="1" thickBot="1" x14ac:dyDescent="0.2"/>
    <row r="38" spans="2:13" x14ac:dyDescent="0.15">
      <c r="C38" s="675" t="s">
        <v>179</v>
      </c>
      <c r="D38" s="676"/>
      <c r="E38" s="711"/>
      <c r="F38" s="666" t="s">
        <v>180</v>
      </c>
      <c r="G38" s="667"/>
    </row>
    <row r="39" spans="2:13" ht="14.25" thickBot="1" x14ac:dyDescent="0.2">
      <c r="C39" s="692">
        <f>⑨計算域Ⅱ!I51</f>
        <v>0</v>
      </c>
      <c r="D39" s="709"/>
      <c r="E39" s="712"/>
      <c r="F39" s="707">
        <f>C33-C39</f>
        <v>0</v>
      </c>
      <c r="G39" s="708"/>
    </row>
    <row r="40" spans="2:13" ht="5.0999999999999996" customHeight="1" x14ac:dyDescent="0.15"/>
    <row r="41" spans="2:13" x14ac:dyDescent="0.15">
      <c r="E41" s="110" t="s">
        <v>196</v>
      </c>
    </row>
    <row r="43" spans="2:13" ht="5.0999999999999996" customHeight="1" thickBot="1" x14ac:dyDescent="0.2"/>
    <row r="44" spans="2:13" ht="5.0999999999999996" customHeight="1" x14ac:dyDescent="0.15">
      <c r="B44" s="74"/>
      <c r="C44" s="75"/>
      <c r="D44" s="75"/>
      <c r="E44" s="75"/>
      <c r="F44" s="75"/>
      <c r="G44" s="75"/>
      <c r="H44" s="75"/>
      <c r="I44" s="75"/>
      <c r="J44" s="75"/>
      <c r="K44" s="75"/>
      <c r="L44" s="75"/>
      <c r="M44" s="76"/>
    </row>
    <row r="45" spans="2:13" x14ac:dyDescent="0.15">
      <c r="B45" s="77"/>
      <c r="C45" s="78" t="s">
        <v>181</v>
      </c>
      <c r="D45" s="78"/>
      <c r="E45" s="78"/>
      <c r="F45" s="78"/>
      <c r="G45" s="78"/>
      <c r="H45" s="78"/>
      <c r="I45" s="78"/>
      <c r="J45" s="78"/>
      <c r="K45" s="78"/>
      <c r="L45" s="78"/>
      <c r="M45" s="79"/>
    </row>
    <row r="46" spans="2:13" ht="5.0999999999999996" customHeight="1" thickBot="1" x14ac:dyDescent="0.2">
      <c r="B46" s="77"/>
      <c r="C46" s="78"/>
      <c r="D46" s="78"/>
      <c r="E46" s="78"/>
      <c r="F46" s="78"/>
      <c r="G46" s="78"/>
      <c r="H46" s="78"/>
      <c r="I46" s="78"/>
      <c r="J46" s="78"/>
      <c r="K46" s="78"/>
      <c r="L46" s="78"/>
      <c r="M46" s="79"/>
    </row>
    <row r="47" spans="2:13" x14ac:dyDescent="0.15">
      <c r="B47" s="77"/>
      <c r="C47" s="668" t="s">
        <v>182</v>
      </c>
      <c r="D47" s="669"/>
      <c r="E47" s="669"/>
      <c r="F47" s="669"/>
      <c r="G47" s="670"/>
      <c r="H47" s="78"/>
      <c r="I47" s="78"/>
      <c r="J47" s="668" t="s">
        <v>175</v>
      </c>
      <c r="K47" s="669"/>
      <c r="L47" s="670"/>
      <c r="M47" s="79"/>
    </row>
    <row r="48" spans="2:13" x14ac:dyDescent="0.15">
      <c r="B48" s="77"/>
      <c r="C48" s="724"/>
      <c r="D48" s="725"/>
      <c r="E48" s="725"/>
      <c r="F48" s="725"/>
      <c r="G48" s="726"/>
      <c r="H48" s="78"/>
      <c r="I48" s="78"/>
      <c r="J48" s="72"/>
      <c r="K48" s="671" t="s">
        <v>177</v>
      </c>
      <c r="L48" s="672"/>
      <c r="M48" s="79"/>
    </row>
    <row r="49" spans="2:13" ht="14.25" thickBot="1" x14ac:dyDescent="0.2">
      <c r="B49" s="77"/>
      <c r="C49" s="704">
        <f>⑨計算域Ⅱ!J51</f>
        <v>0</v>
      </c>
      <c r="D49" s="705"/>
      <c r="E49" s="705"/>
      <c r="F49" s="705"/>
      <c r="G49" s="706"/>
      <c r="H49" s="78"/>
      <c r="I49" s="78"/>
      <c r="J49" s="80">
        <f>⑨計算域Ⅱ!F101</f>
        <v>0</v>
      </c>
      <c r="K49" s="673">
        <f>⑨計算域Ⅱ!G101</f>
        <v>0</v>
      </c>
      <c r="L49" s="674"/>
      <c r="M49" s="79"/>
    </row>
    <row r="50" spans="2:13" ht="5.0999999999999996" customHeight="1" x14ac:dyDescent="0.15">
      <c r="B50" s="77"/>
      <c r="C50" s="78"/>
      <c r="D50" s="78"/>
      <c r="E50" s="78"/>
      <c r="F50" s="78"/>
      <c r="G50" s="78"/>
      <c r="H50" s="78"/>
      <c r="I50" s="78"/>
      <c r="J50" s="78"/>
      <c r="K50" s="78"/>
      <c r="L50" s="78"/>
      <c r="M50" s="79"/>
    </row>
    <row r="51" spans="2:13" x14ac:dyDescent="0.15">
      <c r="B51" s="77"/>
      <c r="C51" s="78"/>
      <c r="D51" s="81" t="s">
        <v>191</v>
      </c>
      <c r="E51" s="78"/>
      <c r="F51" s="78"/>
      <c r="G51" s="78"/>
      <c r="H51" s="78"/>
      <c r="I51" s="78"/>
      <c r="J51" s="81" t="s">
        <v>194</v>
      </c>
      <c r="K51" s="78"/>
      <c r="L51" s="78"/>
      <c r="M51" s="79"/>
    </row>
    <row r="52" spans="2:13" x14ac:dyDescent="0.15">
      <c r="B52" s="77"/>
      <c r="C52" s="78"/>
      <c r="D52" s="81" t="s">
        <v>192</v>
      </c>
      <c r="E52" s="78"/>
      <c r="F52" s="78"/>
      <c r="G52" s="78"/>
      <c r="H52" s="78"/>
      <c r="I52" s="78"/>
      <c r="J52" s="81" t="s">
        <v>195</v>
      </c>
      <c r="K52" s="78"/>
      <c r="L52" s="78"/>
      <c r="M52" s="79"/>
    </row>
    <row r="53" spans="2:13" ht="5.0999999999999996" customHeight="1" thickBot="1" x14ac:dyDescent="0.2">
      <c r="B53" s="77"/>
      <c r="C53" s="78"/>
      <c r="D53" s="78"/>
      <c r="E53" s="78"/>
      <c r="F53" s="78"/>
      <c r="G53" s="78"/>
      <c r="H53" s="78"/>
      <c r="I53" s="78"/>
      <c r="J53" s="78"/>
      <c r="K53" s="78"/>
      <c r="L53" s="78"/>
      <c r="M53" s="79"/>
    </row>
    <row r="54" spans="2:13" x14ac:dyDescent="0.15">
      <c r="B54" s="77"/>
      <c r="C54" s="668" t="s">
        <v>174</v>
      </c>
      <c r="D54" s="690"/>
      <c r="E54" s="690"/>
      <c r="F54" s="690"/>
      <c r="G54" s="691"/>
      <c r="H54" s="78"/>
      <c r="I54" s="78"/>
      <c r="J54" s="78"/>
      <c r="K54" s="78"/>
      <c r="L54" s="78"/>
      <c r="M54" s="79"/>
    </row>
    <row r="55" spans="2:13" x14ac:dyDescent="0.15">
      <c r="B55" s="77"/>
      <c r="C55" s="72"/>
      <c r="D55" s="73"/>
      <c r="E55" s="723" t="s">
        <v>176</v>
      </c>
      <c r="F55" s="717"/>
      <c r="G55" s="719"/>
      <c r="H55" s="78"/>
      <c r="I55" s="78"/>
      <c r="J55" s="78"/>
      <c r="K55" s="78"/>
      <c r="L55" s="78"/>
      <c r="M55" s="79"/>
    </row>
    <row r="56" spans="2:13" ht="14.25" thickBot="1" x14ac:dyDescent="0.2">
      <c r="B56" s="77"/>
      <c r="C56" s="692">
        <f>⑨計算域Ⅱ!K51</f>
        <v>0</v>
      </c>
      <c r="D56" s="693"/>
      <c r="E56" s="705">
        <f>⑨計算域Ⅱ!M51</f>
        <v>0</v>
      </c>
      <c r="F56" s="705"/>
      <c r="G56" s="721"/>
      <c r="H56" s="78"/>
      <c r="I56" s="78"/>
      <c r="J56" s="78"/>
      <c r="K56" s="78"/>
      <c r="L56" s="78"/>
      <c r="M56" s="79"/>
    </row>
    <row r="57" spans="2:13" ht="5.0999999999999996" customHeight="1" thickBot="1" x14ac:dyDescent="0.2">
      <c r="B57" s="82"/>
      <c r="C57" s="83"/>
      <c r="D57" s="83"/>
      <c r="E57" s="83"/>
      <c r="F57" s="83"/>
      <c r="G57" s="83"/>
      <c r="H57" s="83"/>
      <c r="I57" s="83"/>
      <c r="J57" s="83"/>
      <c r="K57" s="83"/>
      <c r="L57" s="83"/>
      <c r="M57" s="84"/>
    </row>
    <row r="58" spans="2:13" ht="5.0999999999999996" customHeight="1" x14ac:dyDescent="0.15"/>
    <row r="61" spans="2:13" ht="5.0999999999999996" customHeight="1" thickBot="1" x14ac:dyDescent="0.2"/>
    <row r="62" spans="2:13" x14ac:dyDescent="0.15">
      <c r="C62" s="675" t="s">
        <v>183</v>
      </c>
      <c r="D62" s="676"/>
      <c r="E62" s="676"/>
      <c r="F62" s="676"/>
      <c r="G62" s="676"/>
      <c r="H62" s="676"/>
      <c r="I62" s="676"/>
      <c r="J62" s="676"/>
      <c r="K62" s="676"/>
      <c r="L62" s="677"/>
    </row>
    <row r="63" spans="2:13" ht="14.25" thickBot="1" x14ac:dyDescent="0.2">
      <c r="C63" s="704">
        <f>⑨計算域Ⅱ!N51</f>
        <v>0</v>
      </c>
      <c r="D63" s="705"/>
      <c r="E63" s="705"/>
      <c r="F63" s="705"/>
      <c r="G63" s="705"/>
      <c r="H63" s="705"/>
      <c r="I63" s="705"/>
      <c r="J63" s="705"/>
      <c r="K63" s="705"/>
      <c r="L63" s="706"/>
    </row>
    <row r="64" spans="2:13" ht="5.0999999999999996" customHeight="1" x14ac:dyDescent="0.15"/>
    <row r="65" spans="2:13" x14ac:dyDescent="0.15">
      <c r="E65" s="110" t="s">
        <v>493</v>
      </c>
    </row>
    <row r="66" spans="2:13" x14ac:dyDescent="0.15">
      <c r="E66" s="110" t="s">
        <v>197</v>
      </c>
    </row>
    <row r="67" spans="2:13" ht="5.0999999999999996" customHeight="1" thickBot="1" x14ac:dyDescent="0.2"/>
    <row r="68" spans="2:13" x14ac:dyDescent="0.15">
      <c r="C68" s="675" t="s">
        <v>184</v>
      </c>
      <c r="D68" s="676"/>
      <c r="E68" s="676"/>
      <c r="F68" s="676"/>
      <c r="G68" s="676"/>
      <c r="H68" s="676"/>
      <c r="I68" s="676"/>
      <c r="J68" s="676"/>
      <c r="K68" s="676"/>
      <c r="L68" s="677"/>
    </row>
    <row r="69" spans="2:13" ht="14.25" thickBot="1" x14ac:dyDescent="0.2">
      <c r="C69" s="704">
        <f>⑨計算域Ⅱ!P51</f>
        <v>0</v>
      </c>
      <c r="D69" s="705"/>
      <c r="E69" s="705"/>
      <c r="F69" s="705"/>
      <c r="G69" s="705"/>
      <c r="H69" s="705"/>
      <c r="I69" s="705"/>
      <c r="J69" s="705"/>
      <c r="K69" s="705"/>
      <c r="L69" s="706"/>
    </row>
    <row r="70" spans="2:13" ht="5.0999999999999996" customHeight="1" x14ac:dyDescent="0.15"/>
    <row r="71" spans="2:13" x14ac:dyDescent="0.15">
      <c r="E71" s="110" t="s">
        <v>190</v>
      </c>
    </row>
    <row r="73" spans="2:13" ht="5.0999999999999996" customHeight="1" thickBot="1" x14ac:dyDescent="0.2"/>
    <row r="74" spans="2:13" x14ac:dyDescent="0.15">
      <c r="C74" s="675" t="s">
        <v>185</v>
      </c>
      <c r="D74" s="676"/>
      <c r="E74" s="676"/>
      <c r="F74" s="676"/>
      <c r="G74" s="676"/>
      <c r="H74" s="676"/>
      <c r="I74" s="676"/>
      <c r="J74" s="676"/>
      <c r="K74" s="676"/>
      <c r="L74" s="677"/>
    </row>
    <row r="75" spans="2:13" ht="14.25" thickBot="1" x14ac:dyDescent="0.2">
      <c r="C75" s="704">
        <f>⑨計算域Ⅱ!Q51</f>
        <v>0</v>
      </c>
      <c r="D75" s="705"/>
      <c r="E75" s="705"/>
      <c r="F75" s="705"/>
      <c r="G75" s="705"/>
      <c r="H75" s="705"/>
      <c r="I75" s="705"/>
      <c r="J75" s="705"/>
      <c r="K75" s="705"/>
      <c r="L75" s="706"/>
    </row>
    <row r="76" spans="2:13" ht="5.0999999999999996" customHeight="1" x14ac:dyDescent="0.15"/>
    <row r="77" spans="2:13" x14ac:dyDescent="0.15">
      <c r="E77" s="110" t="s">
        <v>196</v>
      </c>
    </row>
    <row r="79" spans="2:13" ht="5.0999999999999996" customHeight="1" thickBot="1" x14ac:dyDescent="0.2"/>
    <row r="80" spans="2:13" ht="5.0999999999999996" customHeight="1" x14ac:dyDescent="0.15">
      <c r="B80" s="85"/>
      <c r="C80" s="86"/>
      <c r="D80" s="86"/>
      <c r="E80" s="86"/>
      <c r="F80" s="86"/>
      <c r="G80" s="86"/>
      <c r="H80" s="86"/>
      <c r="I80" s="86"/>
      <c r="J80" s="86"/>
      <c r="K80" s="86"/>
      <c r="L80" s="86"/>
      <c r="M80" s="87"/>
    </row>
    <row r="81" spans="2:13" x14ac:dyDescent="0.15">
      <c r="B81" s="88"/>
      <c r="C81" s="89" t="s">
        <v>186</v>
      </c>
      <c r="D81" s="89"/>
      <c r="E81" s="89"/>
      <c r="F81" s="89"/>
      <c r="G81" s="89"/>
      <c r="H81" s="89"/>
      <c r="I81" s="89"/>
      <c r="J81" s="89"/>
      <c r="K81" s="89"/>
      <c r="L81" s="89"/>
      <c r="M81" s="90"/>
    </row>
    <row r="82" spans="2:13" ht="5.0999999999999996" customHeight="1" thickBot="1" x14ac:dyDescent="0.2">
      <c r="B82" s="88"/>
      <c r="C82" s="89"/>
      <c r="D82" s="89"/>
      <c r="E82" s="89"/>
      <c r="F82" s="89"/>
      <c r="G82" s="89"/>
      <c r="H82" s="89"/>
      <c r="I82" s="89"/>
      <c r="J82" s="89"/>
      <c r="K82" s="89"/>
      <c r="L82" s="89"/>
      <c r="M82" s="90"/>
    </row>
    <row r="83" spans="2:13" x14ac:dyDescent="0.15">
      <c r="B83" s="88"/>
      <c r="C83" s="713" t="s">
        <v>187</v>
      </c>
      <c r="D83" s="666"/>
      <c r="E83" s="666"/>
      <c r="F83" s="666"/>
      <c r="G83" s="666"/>
      <c r="H83" s="714"/>
      <c r="I83" s="714"/>
      <c r="J83" s="714"/>
      <c r="K83" s="714"/>
      <c r="L83" s="715"/>
      <c r="M83" s="90"/>
    </row>
    <row r="84" spans="2:13" x14ac:dyDescent="0.15">
      <c r="B84" s="88"/>
      <c r="C84" s="716"/>
      <c r="D84" s="717"/>
      <c r="E84" s="717"/>
      <c r="F84" s="717"/>
      <c r="G84" s="717"/>
      <c r="H84" s="718"/>
      <c r="I84" s="718"/>
      <c r="J84" s="718"/>
      <c r="K84" s="718"/>
      <c r="L84" s="719"/>
      <c r="M84" s="90"/>
    </row>
    <row r="85" spans="2:13" ht="14.25" thickBot="1" x14ac:dyDescent="0.2">
      <c r="B85" s="88"/>
      <c r="C85" s="704">
        <f>⑨計算域Ⅱ!R51</f>
        <v>0</v>
      </c>
      <c r="D85" s="705"/>
      <c r="E85" s="705"/>
      <c r="F85" s="705"/>
      <c r="G85" s="705"/>
      <c r="H85" s="720"/>
      <c r="I85" s="720"/>
      <c r="J85" s="720"/>
      <c r="K85" s="720"/>
      <c r="L85" s="721"/>
      <c r="M85" s="90"/>
    </row>
    <row r="86" spans="2:13" ht="5.0999999999999996" customHeight="1" x14ac:dyDescent="0.15">
      <c r="B86" s="88"/>
      <c r="C86" s="89"/>
      <c r="D86" s="89"/>
      <c r="E86" s="89"/>
      <c r="F86" s="89"/>
      <c r="G86" s="89"/>
      <c r="H86" s="89"/>
      <c r="I86" s="89"/>
      <c r="J86" s="89"/>
      <c r="K86" s="89"/>
      <c r="L86" s="89"/>
      <c r="M86" s="90"/>
    </row>
    <row r="87" spans="2:13" x14ac:dyDescent="0.15">
      <c r="B87" s="88"/>
      <c r="C87" s="89"/>
      <c r="D87" s="89"/>
      <c r="E87" s="91" t="s">
        <v>191</v>
      </c>
      <c r="F87" s="89"/>
      <c r="G87" s="89"/>
      <c r="H87" s="89"/>
      <c r="I87" s="89"/>
      <c r="J87" s="89"/>
      <c r="K87" s="91" t="s">
        <v>194</v>
      </c>
      <c r="L87" s="89"/>
      <c r="M87" s="90"/>
    </row>
    <row r="88" spans="2:13" x14ac:dyDescent="0.15">
      <c r="B88" s="88"/>
      <c r="C88" s="89"/>
      <c r="D88" s="89"/>
      <c r="E88" s="91" t="s">
        <v>192</v>
      </c>
      <c r="F88" s="89"/>
      <c r="G88" s="89"/>
      <c r="H88" s="89"/>
      <c r="I88" s="89"/>
      <c r="J88" s="89"/>
      <c r="K88" s="91" t="s">
        <v>195</v>
      </c>
      <c r="L88" s="89"/>
      <c r="M88" s="90"/>
    </row>
    <row r="89" spans="2:13" ht="5.0999999999999996" customHeight="1" thickBot="1" x14ac:dyDescent="0.2">
      <c r="B89" s="88"/>
      <c r="C89" s="89"/>
      <c r="D89" s="89"/>
      <c r="E89" s="89"/>
      <c r="F89" s="89"/>
      <c r="G89" s="89"/>
      <c r="H89" s="89"/>
      <c r="I89" s="89"/>
      <c r="J89" s="89"/>
      <c r="K89" s="89"/>
      <c r="L89" s="89"/>
      <c r="M89" s="90"/>
    </row>
    <row r="90" spans="2:13" ht="13.5" customHeight="1" x14ac:dyDescent="0.15">
      <c r="B90" s="88"/>
      <c r="C90" s="668" t="s">
        <v>174</v>
      </c>
      <c r="D90" s="690"/>
      <c r="E90" s="690"/>
      <c r="F90" s="690"/>
      <c r="G90" s="691"/>
      <c r="H90" s="89"/>
      <c r="I90" s="668" t="s">
        <v>175</v>
      </c>
      <c r="J90" s="702"/>
      <c r="K90" s="702"/>
      <c r="L90" s="703"/>
      <c r="M90" s="90"/>
    </row>
    <row r="91" spans="2:13" x14ac:dyDescent="0.15">
      <c r="B91" s="88"/>
      <c r="C91" s="72"/>
      <c r="D91" s="73"/>
      <c r="E91" s="723" t="s">
        <v>176</v>
      </c>
      <c r="F91" s="717"/>
      <c r="G91" s="719"/>
      <c r="H91" s="89"/>
      <c r="I91" s="72"/>
      <c r="J91" s="92"/>
      <c r="K91" s="671" t="s">
        <v>177</v>
      </c>
      <c r="L91" s="672"/>
      <c r="M91" s="90"/>
    </row>
    <row r="92" spans="2:13" ht="14.25" thickBot="1" x14ac:dyDescent="0.2">
      <c r="B92" s="88"/>
      <c r="C92" s="692">
        <f>⑨計算域Ⅱ!S51</f>
        <v>0</v>
      </c>
      <c r="D92" s="693"/>
      <c r="E92" s="705">
        <f>⑨計算域Ⅱ!U51</f>
        <v>0</v>
      </c>
      <c r="F92" s="705"/>
      <c r="G92" s="721"/>
      <c r="H92" s="89"/>
      <c r="I92" s="692">
        <f>⑨計算域Ⅱ!H101</f>
        <v>0</v>
      </c>
      <c r="J92" s="722"/>
      <c r="K92" s="673">
        <f>⑨計算域Ⅱ!I101</f>
        <v>0</v>
      </c>
      <c r="L92" s="674"/>
      <c r="M92" s="90"/>
    </row>
    <row r="93" spans="2:13" ht="5.0999999999999996" customHeight="1" thickBot="1" x14ac:dyDescent="0.2">
      <c r="B93" s="93"/>
      <c r="C93" s="94"/>
      <c r="D93" s="94"/>
      <c r="E93" s="94"/>
      <c r="F93" s="94"/>
      <c r="G93" s="94"/>
      <c r="H93" s="94"/>
      <c r="I93" s="94"/>
      <c r="J93" s="94"/>
      <c r="K93" s="94"/>
      <c r="L93" s="94"/>
      <c r="M93" s="95"/>
    </row>
  </sheetData>
  <sheetProtection sheet="1" objects="1" scenarios="1"/>
  <mergeCells count="43">
    <mergeCell ref="K49:L49"/>
    <mergeCell ref="C47:G48"/>
    <mergeCell ref="C54:G54"/>
    <mergeCell ref="E55:G55"/>
    <mergeCell ref="C49:G49"/>
    <mergeCell ref="K48:L48"/>
    <mergeCell ref="J47:L47"/>
    <mergeCell ref="C92:D92"/>
    <mergeCell ref="E92:G92"/>
    <mergeCell ref="K91:L91"/>
    <mergeCell ref="K92:L92"/>
    <mergeCell ref="I92:J92"/>
    <mergeCell ref="E91:G91"/>
    <mergeCell ref="I90:L90"/>
    <mergeCell ref="C75:L75"/>
    <mergeCell ref="F39:G39"/>
    <mergeCell ref="C33:G33"/>
    <mergeCell ref="C38:E38"/>
    <mergeCell ref="C39:E39"/>
    <mergeCell ref="C83:L84"/>
    <mergeCell ref="C63:L63"/>
    <mergeCell ref="C90:G90"/>
    <mergeCell ref="C62:L62"/>
    <mergeCell ref="C56:D56"/>
    <mergeCell ref="C68:L68"/>
    <mergeCell ref="C74:L74"/>
    <mergeCell ref="C85:L85"/>
    <mergeCell ref="C69:L69"/>
    <mergeCell ref="E56:G56"/>
    <mergeCell ref="F7:I9"/>
    <mergeCell ref="F10:I10"/>
    <mergeCell ref="E26:H26"/>
    <mergeCell ref="E28:F28"/>
    <mergeCell ref="G28:H28"/>
    <mergeCell ref="G27:H27"/>
    <mergeCell ref="C19:L20"/>
    <mergeCell ref="D24:D27"/>
    <mergeCell ref="C21:L21"/>
    <mergeCell ref="F38:G38"/>
    <mergeCell ref="J26:L26"/>
    <mergeCell ref="K27:L27"/>
    <mergeCell ref="K28:L28"/>
    <mergeCell ref="C32:G32"/>
  </mergeCells>
  <phoneticPr fontId="2"/>
  <printOptions horizontalCentered="1"/>
  <pageMargins left="0.59055118110236227" right="0.59055118110236227" top="0.39370078740157483" bottom="0" header="0.51181102362204722" footer="0.51181102362204722"/>
  <pageSetup paperSize="9" scale="85"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FFFF"/>
  </sheetPr>
  <dimension ref="B2:L61"/>
  <sheetViews>
    <sheetView zoomScaleNormal="100" workbookViewId="0"/>
  </sheetViews>
  <sheetFormatPr defaultColWidth="9" defaultRowHeight="13.5" x14ac:dyDescent="0.15"/>
  <cols>
    <col min="1" max="1" width="2.625" style="97" customWidth="1"/>
    <col min="2" max="2" width="3.625" style="97" customWidth="1"/>
    <col min="3" max="3" width="22.875" style="97" bestFit="1" customWidth="1"/>
    <col min="4" max="9" width="10.625" style="97" customWidth="1"/>
    <col min="10" max="12" width="9.375" style="97" customWidth="1"/>
    <col min="13" max="16384" width="9" style="97"/>
  </cols>
  <sheetData>
    <row r="2" spans="2:12" ht="14.25" x14ac:dyDescent="0.15">
      <c r="B2" s="96" t="s">
        <v>135</v>
      </c>
      <c r="H2" s="294"/>
    </row>
    <row r="3" spans="2:12" ht="14.25" thickBot="1" x14ac:dyDescent="0.2">
      <c r="D3" s="294"/>
      <c r="E3" s="294"/>
      <c r="F3" s="294"/>
      <c r="G3" s="294"/>
      <c r="H3" s="98" t="s">
        <v>223</v>
      </c>
      <c r="I3" s="294"/>
      <c r="J3" s="362"/>
      <c r="K3" s="362"/>
      <c r="L3" s="362"/>
    </row>
    <row r="4" spans="2:12" ht="13.5" customHeight="1" x14ac:dyDescent="0.15">
      <c r="B4" s="759" t="s">
        <v>298</v>
      </c>
      <c r="C4" s="760"/>
      <c r="D4" s="765" t="s">
        <v>144</v>
      </c>
      <c r="E4" s="766"/>
      <c r="F4" s="766"/>
      <c r="G4" s="766"/>
      <c r="H4" s="767"/>
      <c r="I4" s="727" t="s">
        <v>134</v>
      </c>
      <c r="J4" s="736" t="s">
        <v>136</v>
      </c>
      <c r="K4" s="737"/>
      <c r="L4" s="738"/>
    </row>
    <row r="5" spans="2:12" x14ac:dyDescent="0.15">
      <c r="B5" s="761"/>
      <c r="C5" s="762"/>
      <c r="D5" s="768"/>
      <c r="E5" s="769"/>
      <c r="F5" s="769"/>
      <c r="G5" s="769"/>
      <c r="H5" s="770"/>
      <c r="I5" s="728"/>
      <c r="J5" s="739"/>
      <c r="K5" s="740"/>
      <c r="L5" s="741"/>
    </row>
    <row r="6" spans="2:12" x14ac:dyDescent="0.15">
      <c r="B6" s="761"/>
      <c r="C6" s="762"/>
      <c r="D6" s="771"/>
      <c r="E6" s="772"/>
      <c r="F6" s="772"/>
      <c r="G6" s="772"/>
      <c r="H6" s="773"/>
      <c r="I6" s="729"/>
      <c r="J6" s="742"/>
      <c r="K6" s="743"/>
      <c r="L6" s="744"/>
    </row>
    <row r="7" spans="2:12" ht="14.25" customHeight="1" x14ac:dyDescent="0.15">
      <c r="B7" s="761"/>
      <c r="C7" s="762"/>
      <c r="D7" s="733" t="s">
        <v>203</v>
      </c>
      <c r="E7" s="745" t="s">
        <v>204</v>
      </c>
      <c r="F7" s="745" t="s">
        <v>205</v>
      </c>
      <c r="G7" s="745" t="s">
        <v>137</v>
      </c>
      <c r="H7" s="730" t="s">
        <v>138</v>
      </c>
      <c r="I7" s="748" t="s">
        <v>139</v>
      </c>
      <c r="J7" s="733" t="s">
        <v>140</v>
      </c>
      <c r="K7" s="745" t="s">
        <v>141</v>
      </c>
      <c r="L7" s="730" t="s">
        <v>142</v>
      </c>
    </row>
    <row r="8" spans="2:12" ht="13.5" customHeight="1" x14ac:dyDescent="0.15">
      <c r="B8" s="761"/>
      <c r="C8" s="762"/>
      <c r="D8" s="753"/>
      <c r="E8" s="755"/>
      <c r="F8" s="757"/>
      <c r="G8" s="774"/>
      <c r="H8" s="731"/>
      <c r="I8" s="749"/>
      <c r="J8" s="734"/>
      <c r="K8" s="746"/>
      <c r="L8" s="731"/>
    </row>
    <row r="9" spans="2:12" ht="14.25" customHeight="1" thickBot="1" x14ac:dyDescent="0.2">
      <c r="B9" s="763"/>
      <c r="C9" s="764"/>
      <c r="D9" s="754"/>
      <c r="E9" s="756"/>
      <c r="F9" s="758"/>
      <c r="G9" s="775"/>
      <c r="H9" s="732"/>
      <c r="I9" s="750"/>
      <c r="J9" s="735"/>
      <c r="K9" s="747"/>
      <c r="L9" s="732"/>
    </row>
    <row r="10" spans="2:12" x14ac:dyDescent="0.15">
      <c r="B10" s="285" t="s">
        <v>243</v>
      </c>
      <c r="C10" s="352" t="s">
        <v>399</v>
      </c>
      <c r="D10" s="354">
        <f>③入力!F38</f>
        <v>0</v>
      </c>
      <c r="E10" s="286">
        <f>D10*J10</f>
        <v>0</v>
      </c>
      <c r="F10" s="286">
        <f>D10*K10</f>
        <v>0</v>
      </c>
      <c r="G10" s="286">
        <f>D10-E10-F10</f>
        <v>0</v>
      </c>
      <c r="H10" s="355">
        <f>G10*L10</f>
        <v>0</v>
      </c>
      <c r="I10" s="360">
        <f>H10</f>
        <v>0</v>
      </c>
      <c r="J10" s="358">
        <v>0.25807909889606379</v>
      </c>
      <c r="K10" s="287">
        <v>4.0250218382778882E-2</v>
      </c>
      <c r="L10" s="288">
        <v>0.54783627131953172</v>
      </c>
    </row>
    <row r="11" spans="2:12" x14ac:dyDescent="0.15">
      <c r="B11" s="498" t="s">
        <v>244</v>
      </c>
      <c r="C11" s="499" t="s">
        <v>7</v>
      </c>
      <c r="D11" s="500">
        <f>③入力!F39</f>
        <v>0</v>
      </c>
      <c r="E11" s="501">
        <f t="shared" ref="E11:E46" si="0">D11*J11</f>
        <v>0</v>
      </c>
      <c r="F11" s="501">
        <f t="shared" ref="F11:F46" si="1">D11*K11</f>
        <v>0</v>
      </c>
      <c r="G11" s="501">
        <f t="shared" ref="G11:G46" si="2">D11-E11-F11</f>
        <v>0</v>
      </c>
      <c r="H11" s="502">
        <f t="shared" ref="H11:H46" si="3">G11*L11</f>
        <v>0</v>
      </c>
      <c r="I11" s="503">
        <f t="shared" ref="I11:I46" si="4">H11</f>
        <v>0</v>
      </c>
      <c r="J11" s="504">
        <v>0.24930029364152415</v>
      </c>
      <c r="K11" s="505">
        <v>3.3308393561263416E-2</v>
      </c>
      <c r="L11" s="506">
        <v>0.68052471207973975</v>
      </c>
    </row>
    <row r="12" spans="2:12" ht="13.5" customHeight="1" x14ac:dyDescent="0.15">
      <c r="B12" s="289" t="s">
        <v>245</v>
      </c>
      <c r="C12" s="353" t="s">
        <v>400</v>
      </c>
      <c r="D12" s="356">
        <f>③入力!F40</f>
        <v>0</v>
      </c>
      <c r="E12" s="290">
        <f t="shared" si="0"/>
        <v>0</v>
      </c>
      <c r="F12" s="290">
        <f t="shared" si="1"/>
        <v>0</v>
      </c>
      <c r="G12" s="290">
        <f t="shared" si="2"/>
        <v>0</v>
      </c>
      <c r="H12" s="357">
        <f>G12*L12</f>
        <v>0</v>
      </c>
      <c r="I12" s="361">
        <f t="shared" si="4"/>
        <v>0</v>
      </c>
      <c r="J12" s="359">
        <v>2.2528180695691236E-2</v>
      </c>
      <c r="K12" s="291">
        <v>6.6403067077407646E-2</v>
      </c>
      <c r="L12" s="292">
        <v>2.8098482900488553E-2</v>
      </c>
    </row>
    <row r="13" spans="2:12" x14ac:dyDescent="0.15">
      <c r="B13" s="498" t="s">
        <v>246</v>
      </c>
      <c r="C13" s="499" t="s">
        <v>247</v>
      </c>
      <c r="D13" s="500">
        <f>③入力!F41</f>
        <v>0</v>
      </c>
      <c r="E13" s="501">
        <f t="shared" si="0"/>
        <v>0</v>
      </c>
      <c r="F13" s="501">
        <f t="shared" si="1"/>
        <v>0</v>
      </c>
      <c r="G13" s="501">
        <f t="shared" si="2"/>
        <v>0</v>
      </c>
      <c r="H13" s="502">
        <f t="shared" si="3"/>
        <v>0</v>
      </c>
      <c r="I13" s="503">
        <f t="shared" si="4"/>
        <v>0</v>
      </c>
      <c r="J13" s="504">
        <v>0.32257496101304423</v>
      </c>
      <c r="K13" s="505">
        <v>3.2171338179978581E-2</v>
      </c>
      <c r="L13" s="506">
        <v>0.25191053485793513</v>
      </c>
    </row>
    <row r="14" spans="2:12" x14ac:dyDescent="0.15">
      <c r="B14" s="289" t="s">
        <v>248</v>
      </c>
      <c r="C14" s="353" t="s">
        <v>401</v>
      </c>
      <c r="D14" s="356">
        <f>③入力!F42</f>
        <v>0</v>
      </c>
      <c r="E14" s="290">
        <f t="shared" si="0"/>
        <v>0</v>
      </c>
      <c r="F14" s="290">
        <f t="shared" si="1"/>
        <v>0</v>
      </c>
      <c r="G14" s="290">
        <f t="shared" si="2"/>
        <v>0</v>
      </c>
      <c r="H14" s="357">
        <f t="shared" si="3"/>
        <v>0</v>
      </c>
      <c r="I14" s="361">
        <f t="shared" si="4"/>
        <v>0</v>
      </c>
      <c r="J14" s="359">
        <v>0.43944914757410253</v>
      </c>
      <c r="K14" s="291">
        <v>2.4548546158944525E-2</v>
      </c>
      <c r="L14" s="292">
        <v>9.7430377677257596E-2</v>
      </c>
    </row>
    <row r="15" spans="2:12" x14ac:dyDescent="0.15">
      <c r="B15" s="498" t="s">
        <v>249</v>
      </c>
      <c r="C15" s="499" t="s">
        <v>402</v>
      </c>
      <c r="D15" s="500">
        <f>③入力!F43</f>
        <v>0</v>
      </c>
      <c r="E15" s="501">
        <f t="shared" si="0"/>
        <v>0</v>
      </c>
      <c r="F15" s="501">
        <f t="shared" si="1"/>
        <v>0</v>
      </c>
      <c r="G15" s="501">
        <f t="shared" si="2"/>
        <v>0</v>
      </c>
      <c r="H15" s="502">
        <f t="shared" si="3"/>
        <v>0</v>
      </c>
      <c r="I15" s="503">
        <f t="shared" si="4"/>
        <v>0</v>
      </c>
      <c r="J15" s="504">
        <v>0.23349686800485506</v>
      </c>
      <c r="K15" s="505">
        <v>5.8003940153580597E-2</v>
      </c>
      <c r="L15" s="506">
        <v>9.1160356129537212E-2</v>
      </c>
    </row>
    <row r="16" spans="2:12" x14ac:dyDescent="0.15">
      <c r="B16" s="289" t="s">
        <v>250</v>
      </c>
      <c r="C16" s="353" t="s">
        <v>403</v>
      </c>
      <c r="D16" s="356">
        <f>③入力!F44</f>
        <v>0</v>
      </c>
      <c r="E16" s="290">
        <f t="shared" si="0"/>
        <v>0</v>
      </c>
      <c r="F16" s="290">
        <f t="shared" si="1"/>
        <v>0</v>
      </c>
      <c r="G16" s="290">
        <f t="shared" si="2"/>
        <v>0</v>
      </c>
      <c r="H16" s="357">
        <f t="shared" si="3"/>
        <v>0</v>
      </c>
      <c r="I16" s="361">
        <f t="shared" si="4"/>
        <v>0</v>
      </c>
      <c r="J16" s="359">
        <v>0.20029497135644653</v>
      </c>
      <c r="K16" s="291">
        <v>2.6939157259421205E-2</v>
      </c>
      <c r="L16" s="292">
        <v>1.7986090483555484E-2</v>
      </c>
    </row>
    <row r="17" spans="2:12" x14ac:dyDescent="0.15">
      <c r="B17" s="498" t="s">
        <v>251</v>
      </c>
      <c r="C17" s="499" t="s">
        <v>404</v>
      </c>
      <c r="D17" s="500">
        <f>③入力!F45</f>
        <v>0</v>
      </c>
      <c r="E17" s="501">
        <f t="shared" si="0"/>
        <v>0</v>
      </c>
      <c r="F17" s="501">
        <f t="shared" si="1"/>
        <v>0</v>
      </c>
      <c r="G17" s="501">
        <f t="shared" si="2"/>
        <v>0</v>
      </c>
      <c r="H17" s="502">
        <f t="shared" si="3"/>
        <v>0</v>
      </c>
      <c r="I17" s="503">
        <f t="shared" si="4"/>
        <v>0</v>
      </c>
      <c r="J17" s="504">
        <v>0.19636393192438267</v>
      </c>
      <c r="K17" s="505">
        <v>2.1219492730162302E-2</v>
      </c>
      <c r="L17" s="506">
        <v>1.438311004166748E-2</v>
      </c>
    </row>
    <row r="18" spans="2:12" x14ac:dyDescent="0.15">
      <c r="B18" s="289" t="s">
        <v>252</v>
      </c>
      <c r="C18" s="353" t="s">
        <v>405</v>
      </c>
      <c r="D18" s="356">
        <f>③入力!F46</f>
        <v>0</v>
      </c>
      <c r="E18" s="290">
        <f t="shared" si="0"/>
        <v>0</v>
      </c>
      <c r="F18" s="290">
        <f t="shared" si="1"/>
        <v>0</v>
      </c>
      <c r="G18" s="290">
        <f t="shared" si="2"/>
        <v>0</v>
      </c>
      <c r="H18" s="357">
        <f t="shared" si="3"/>
        <v>0</v>
      </c>
      <c r="I18" s="361">
        <f t="shared" si="4"/>
        <v>0</v>
      </c>
      <c r="J18" s="359">
        <v>0.18202198670756728</v>
      </c>
      <c r="K18" s="291">
        <v>3.0404336512004349E-2</v>
      </c>
      <c r="L18" s="292">
        <v>0.11278711465748081</v>
      </c>
    </row>
    <row r="19" spans="2:12" x14ac:dyDescent="0.15">
      <c r="B19" s="498" t="s">
        <v>253</v>
      </c>
      <c r="C19" s="499" t="s">
        <v>406</v>
      </c>
      <c r="D19" s="500">
        <f>③入力!F47</f>
        <v>0</v>
      </c>
      <c r="E19" s="501">
        <f t="shared" si="0"/>
        <v>0</v>
      </c>
      <c r="F19" s="501">
        <f t="shared" si="1"/>
        <v>0</v>
      </c>
      <c r="G19" s="501">
        <f t="shared" si="2"/>
        <v>0</v>
      </c>
      <c r="H19" s="502">
        <f t="shared" si="3"/>
        <v>0</v>
      </c>
      <c r="I19" s="503">
        <f t="shared" si="4"/>
        <v>0</v>
      </c>
      <c r="J19" s="507">
        <v>0.17338318082224383</v>
      </c>
      <c r="K19" s="508">
        <v>5.5096888852860647E-2</v>
      </c>
      <c r="L19" s="509">
        <v>0.36813138813662971</v>
      </c>
    </row>
    <row r="20" spans="2:12" x14ac:dyDescent="0.15">
      <c r="B20" s="289" t="s">
        <v>254</v>
      </c>
      <c r="C20" s="353" t="s">
        <v>10</v>
      </c>
      <c r="D20" s="356">
        <f>③入力!F48</f>
        <v>0</v>
      </c>
      <c r="E20" s="290">
        <f t="shared" si="0"/>
        <v>0</v>
      </c>
      <c r="F20" s="290">
        <f t="shared" si="1"/>
        <v>0</v>
      </c>
      <c r="G20" s="290">
        <f t="shared" si="2"/>
        <v>0</v>
      </c>
      <c r="H20" s="357">
        <f t="shared" si="3"/>
        <v>0</v>
      </c>
      <c r="I20" s="361">
        <f t="shared" si="4"/>
        <v>0</v>
      </c>
      <c r="J20" s="495">
        <v>0.18243827307546082</v>
      </c>
      <c r="K20" s="496">
        <v>3.2556072735334354E-2</v>
      </c>
      <c r="L20" s="497">
        <v>0.33343808925204277</v>
      </c>
    </row>
    <row r="21" spans="2:12" x14ac:dyDescent="0.15">
      <c r="B21" s="498" t="s">
        <v>255</v>
      </c>
      <c r="C21" s="499" t="s">
        <v>407</v>
      </c>
      <c r="D21" s="500">
        <f>③入力!F49</f>
        <v>0</v>
      </c>
      <c r="E21" s="501">
        <f t="shared" si="0"/>
        <v>0</v>
      </c>
      <c r="F21" s="501">
        <f t="shared" si="1"/>
        <v>0</v>
      </c>
      <c r="G21" s="501">
        <f t="shared" si="2"/>
        <v>0</v>
      </c>
      <c r="H21" s="502">
        <f t="shared" si="3"/>
        <v>0</v>
      </c>
      <c r="I21" s="503">
        <f t="shared" si="4"/>
        <v>0</v>
      </c>
      <c r="J21" s="507">
        <v>5.915135091480242E-2</v>
      </c>
      <c r="K21" s="508">
        <v>2.707816710740028E-2</v>
      </c>
      <c r="L21" s="509">
        <v>0.10150057097827614</v>
      </c>
    </row>
    <row r="22" spans="2:12" x14ac:dyDescent="0.15">
      <c r="B22" s="289" t="s">
        <v>256</v>
      </c>
      <c r="C22" s="353" t="s">
        <v>408</v>
      </c>
      <c r="D22" s="356">
        <f>③入力!F50</f>
        <v>0</v>
      </c>
      <c r="E22" s="290">
        <f t="shared" si="0"/>
        <v>0</v>
      </c>
      <c r="F22" s="290">
        <f t="shared" si="1"/>
        <v>0</v>
      </c>
      <c r="G22" s="290">
        <f t="shared" si="2"/>
        <v>0</v>
      </c>
      <c r="H22" s="357">
        <f t="shared" si="3"/>
        <v>0</v>
      </c>
      <c r="I22" s="361">
        <f t="shared" si="4"/>
        <v>0</v>
      </c>
      <c r="J22" s="495">
        <v>0.10162141323543349</v>
      </c>
      <c r="K22" s="496">
        <v>2.9411655995861995E-2</v>
      </c>
      <c r="L22" s="497">
        <v>8.6617503724001343E-3</v>
      </c>
    </row>
    <row r="23" spans="2:12" x14ac:dyDescent="0.15">
      <c r="B23" s="498" t="s">
        <v>257</v>
      </c>
      <c r="C23" s="499" t="s">
        <v>409</v>
      </c>
      <c r="D23" s="500">
        <f>③入力!F51</f>
        <v>0</v>
      </c>
      <c r="E23" s="501">
        <f t="shared" si="0"/>
        <v>0</v>
      </c>
      <c r="F23" s="501">
        <f t="shared" si="1"/>
        <v>0</v>
      </c>
      <c r="G23" s="501">
        <f t="shared" si="2"/>
        <v>0</v>
      </c>
      <c r="H23" s="502">
        <f t="shared" si="3"/>
        <v>0</v>
      </c>
      <c r="I23" s="503">
        <f t="shared" si="4"/>
        <v>0</v>
      </c>
      <c r="J23" s="507">
        <v>0.13281570784749258</v>
      </c>
      <c r="K23" s="508">
        <v>4.3831298767209842E-2</v>
      </c>
      <c r="L23" s="509">
        <v>0.32817947405525993</v>
      </c>
    </row>
    <row r="24" spans="2:12" x14ac:dyDescent="0.15">
      <c r="B24" s="289" t="s">
        <v>258</v>
      </c>
      <c r="C24" s="353" t="s">
        <v>410</v>
      </c>
      <c r="D24" s="356">
        <f>③入力!F52</f>
        <v>0</v>
      </c>
      <c r="E24" s="290">
        <f t="shared" si="0"/>
        <v>0</v>
      </c>
      <c r="F24" s="290">
        <f t="shared" si="1"/>
        <v>0</v>
      </c>
      <c r="G24" s="290">
        <f t="shared" si="2"/>
        <v>0</v>
      </c>
      <c r="H24" s="357">
        <f t="shared" si="3"/>
        <v>0</v>
      </c>
      <c r="I24" s="361">
        <f t="shared" si="4"/>
        <v>0</v>
      </c>
      <c r="J24" s="495">
        <v>0.1028494212078634</v>
      </c>
      <c r="K24" s="496">
        <v>1.3194883965273208E-2</v>
      </c>
      <c r="L24" s="497">
        <v>0.33163295297936679</v>
      </c>
    </row>
    <row r="25" spans="2:12" x14ac:dyDescent="0.15">
      <c r="B25" s="498" t="s">
        <v>259</v>
      </c>
      <c r="C25" s="499" t="s">
        <v>411</v>
      </c>
      <c r="D25" s="500">
        <f>③入力!F53</f>
        <v>0</v>
      </c>
      <c r="E25" s="501">
        <f t="shared" si="0"/>
        <v>0</v>
      </c>
      <c r="F25" s="501">
        <f t="shared" si="1"/>
        <v>0</v>
      </c>
      <c r="G25" s="501">
        <f t="shared" si="2"/>
        <v>0</v>
      </c>
      <c r="H25" s="502">
        <f t="shared" si="3"/>
        <v>0</v>
      </c>
      <c r="I25" s="503">
        <f t="shared" si="4"/>
        <v>0</v>
      </c>
      <c r="J25" s="507">
        <v>0.12245219012281004</v>
      </c>
      <c r="K25" s="508">
        <v>1.1635144444581075E-2</v>
      </c>
      <c r="L25" s="509">
        <v>3.1326704663643512E-2</v>
      </c>
    </row>
    <row r="26" spans="2:12" x14ac:dyDescent="0.15">
      <c r="B26" s="289" t="s">
        <v>260</v>
      </c>
      <c r="C26" s="353" t="s">
        <v>412</v>
      </c>
      <c r="D26" s="356">
        <f>③入力!F54</f>
        <v>0</v>
      </c>
      <c r="E26" s="290">
        <f t="shared" si="0"/>
        <v>0</v>
      </c>
      <c r="F26" s="290">
        <f t="shared" si="1"/>
        <v>0</v>
      </c>
      <c r="G26" s="290">
        <f t="shared" si="2"/>
        <v>0</v>
      </c>
      <c r="H26" s="357">
        <f t="shared" si="3"/>
        <v>0</v>
      </c>
      <c r="I26" s="361">
        <f t="shared" si="4"/>
        <v>0</v>
      </c>
      <c r="J26" s="495">
        <v>0.17571592604245978</v>
      </c>
      <c r="K26" s="496">
        <v>1.3860496878000344E-2</v>
      </c>
      <c r="L26" s="497">
        <v>0.30716327259735621</v>
      </c>
    </row>
    <row r="27" spans="2:12" x14ac:dyDescent="0.15">
      <c r="B27" s="498" t="s">
        <v>261</v>
      </c>
      <c r="C27" s="499" t="s">
        <v>413</v>
      </c>
      <c r="D27" s="500">
        <f>③入力!F55</f>
        <v>0</v>
      </c>
      <c r="E27" s="501">
        <f t="shared" si="0"/>
        <v>0</v>
      </c>
      <c r="F27" s="501">
        <f t="shared" si="1"/>
        <v>0</v>
      </c>
      <c r="G27" s="501">
        <f t="shared" si="2"/>
        <v>0</v>
      </c>
      <c r="H27" s="502">
        <f t="shared" si="3"/>
        <v>0</v>
      </c>
      <c r="I27" s="503">
        <f t="shared" si="4"/>
        <v>0</v>
      </c>
      <c r="J27" s="507">
        <v>5.8936764006462181E-2</v>
      </c>
      <c r="K27" s="508">
        <v>9.511640978592693E-3</v>
      </c>
      <c r="L27" s="509">
        <v>0.42592249211941402</v>
      </c>
    </row>
    <row r="28" spans="2:12" x14ac:dyDescent="0.15">
      <c r="B28" s="289" t="s">
        <v>262</v>
      </c>
      <c r="C28" s="353" t="s">
        <v>414</v>
      </c>
      <c r="D28" s="356">
        <f>③入力!F56</f>
        <v>0</v>
      </c>
      <c r="E28" s="290">
        <f t="shared" si="0"/>
        <v>0</v>
      </c>
      <c r="F28" s="290">
        <f t="shared" si="1"/>
        <v>0</v>
      </c>
      <c r="G28" s="290">
        <f t="shared" si="2"/>
        <v>0</v>
      </c>
      <c r="H28" s="357">
        <f t="shared" si="3"/>
        <v>0</v>
      </c>
      <c r="I28" s="361">
        <f t="shared" si="4"/>
        <v>0</v>
      </c>
      <c r="J28" s="495">
        <v>0.17344672221905641</v>
      </c>
      <c r="K28" s="496">
        <v>9.1142445996991728E-3</v>
      </c>
      <c r="L28" s="497">
        <v>4.7730986138196374E-2</v>
      </c>
    </row>
    <row r="29" spans="2:12" x14ac:dyDescent="0.15">
      <c r="B29" s="498" t="s">
        <v>263</v>
      </c>
      <c r="C29" s="499" t="s">
        <v>415</v>
      </c>
      <c r="D29" s="500">
        <f>③入力!F57</f>
        <v>0</v>
      </c>
      <c r="E29" s="501">
        <f t="shared" si="0"/>
        <v>0</v>
      </c>
      <c r="F29" s="501">
        <f t="shared" si="1"/>
        <v>0</v>
      </c>
      <c r="G29" s="501">
        <f t="shared" si="2"/>
        <v>0</v>
      </c>
      <c r="H29" s="502">
        <f t="shared" si="3"/>
        <v>0</v>
      </c>
      <c r="I29" s="503">
        <f t="shared" si="4"/>
        <v>0</v>
      </c>
      <c r="J29" s="507">
        <v>0.17793432092939027</v>
      </c>
      <c r="K29" s="508">
        <v>7.9091600037316089E-3</v>
      </c>
      <c r="L29" s="509">
        <v>6.2297915456021924E-2</v>
      </c>
    </row>
    <row r="30" spans="2:12" x14ac:dyDescent="0.15">
      <c r="B30" s="289" t="s">
        <v>264</v>
      </c>
      <c r="C30" s="353" t="s">
        <v>416</v>
      </c>
      <c r="D30" s="356">
        <f>③入力!F58</f>
        <v>0</v>
      </c>
      <c r="E30" s="290">
        <f t="shared" si="0"/>
        <v>0</v>
      </c>
      <c r="F30" s="290">
        <f t="shared" si="1"/>
        <v>0</v>
      </c>
      <c r="G30" s="290">
        <f t="shared" si="2"/>
        <v>0</v>
      </c>
      <c r="H30" s="357">
        <f t="shared" si="3"/>
        <v>0</v>
      </c>
      <c r="I30" s="361">
        <f t="shared" si="4"/>
        <v>0</v>
      </c>
      <c r="J30" s="495">
        <v>8.7206838674010134E-2</v>
      </c>
      <c r="K30" s="496">
        <v>1.6326912347952298E-2</v>
      </c>
      <c r="L30" s="497">
        <v>1.5895123772327824E-2</v>
      </c>
    </row>
    <row r="31" spans="2:12" x14ac:dyDescent="0.15">
      <c r="B31" s="498" t="s">
        <v>265</v>
      </c>
      <c r="C31" s="499" t="s">
        <v>417</v>
      </c>
      <c r="D31" s="500">
        <f>③入力!F59</f>
        <v>0</v>
      </c>
      <c r="E31" s="501">
        <f t="shared" si="0"/>
        <v>0</v>
      </c>
      <c r="F31" s="501">
        <f t="shared" si="1"/>
        <v>0</v>
      </c>
      <c r="G31" s="501">
        <f t="shared" si="2"/>
        <v>0</v>
      </c>
      <c r="H31" s="502">
        <f t="shared" si="3"/>
        <v>0</v>
      </c>
      <c r="I31" s="503">
        <f t="shared" si="4"/>
        <v>0</v>
      </c>
      <c r="J31" s="507">
        <v>7.4733369826751314E-2</v>
      </c>
      <c r="K31" s="508">
        <v>3.4180252507485737E-3</v>
      </c>
      <c r="L31" s="509">
        <v>0.50484337433360049</v>
      </c>
    </row>
    <row r="32" spans="2:12" x14ac:dyDescent="0.15">
      <c r="B32" s="289" t="s">
        <v>266</v>
      </c>
      <c r="C32" s="353" t="s">
        <v>267</v>
      </c>
      <c r="D32" s="356">
        <f>③入力!F60</f>
        <v>0</v>
      </c>
      <c r="E32" s="290">
        <f t="shared" si="0"/>
        <v>0</v>
      </c>
      <c r="F32" s="290">
        <f t="shared" si="1"/>
        <v>0</v>
      </c>
      <c r="G32" s="290">
        <f t="shared" si="2"/>
        <v>0</v>
      </c>
      <c r="H32" s="357">
        <f t="shared" si="3"/>
        <v>0</v>
      </c>
      <c r="I32" s="361">
        <f t="shared" si="4"/>
        <v>0</v>
      </c>
      <c r="J32" s="495">
        <v>0.31630659187034799</v>
      </c>
      <c r="K32" s="496">
        <v>3.5669638098325747E-2</v>
      </c>
      <c r="L32" s="497">
        <v>0.1689861551773868</v>
      </c>
    </row>
    <row r="33" spans="2:12" x14ac:dyDescent="0.15">
      <c r="B33" s="498" t="s">
        <v>268</v>
      </c>
      <c r="C33" s="499" t="s">
        <v>418</v>
      </c>
      <c r="D33" s="500">
        <f>③入力!F61</f>
        <v>0</v>
      </c>
      <c r="E33" s="501">
        <f t="shared" si="0"/>
        <v>0</v>
      </c>
      <c r="F33" s="501">
        <f t="shared" si="1"/>
        <v>0</v>
      </c>
      <c r="G33" s="501">
        <f t="shared" si="2"/>
        <v>0</v>
      </c>
      <c r="H33" s="502">
        <f t="shared" si="3"/>
        <v>0</v>
      </c>
      <c r="I33" s="503">
        <f t="shared" si="4"/>
        <v>0</v>
      </c>
      <c r="J33" s="507">
        <v>0</v>
      </c>
      <c r="K33" s="508">
        <v>0</v>
      </c>
      <c r="L33" s="509">
        <v>1</v>
      </c>
    </row>
    <row r="34" spans="2:12" x14ac:dyDescent="0.15">
      <c r="B34" s="289" t="s">
        <v>269</v>
      </c>
      <c r="C34" s="353" t="s">
        <v>419</v>
      </c>
      <c r="D34" s="356">
        <f>③入力!F62</f>
        <v>0</v>
      </c>
      <c r="E34" s="290">
        <f t="shared" si="0"/>
        <v>0</v>
      </c>
      <c r="F34" s="290">
        <f t="shared" si="1"/>
        <v>0</v>
      </c>
      <c r="G34" s="290">
        <f t="shared" si="2"/>
        <v>0</v>
      </c>
      <c r="H34" s="357">
        <f t="shared" si="3"/>
        <v>0</v>
      </c>
      <c r="I34" s="361">
        <f t="shared" si="4"/>
        <v>0</v>
      </c>
      <c r="J34" s="495">
        <v>0</v>
      </c>
      <c r="K34" s="496">
        <v>0</v>
      </c>
      <c r="L34" s="497">
        <v>0.94831183305776745</v>
      </c>
    </row>
    <row r="35" spans="2:12" x14ac:dyDescent="0.15">
      <c r="B35" s="498" t="s">
        <v>270</v>
      </c>
      <c r="C35" s="499" t="s">
        <v>271</v>
      </c>
      <c r="D35" s="500">
        <f>③入力!F63</f>
        <v>0</v>
      </c>
      <c r="E35" s="501">
        <f t="shared" si="0"/>
        <v>0</v>
      </c>
      <c r="F35" s="501">
        <f t="shared" si="1"/>
        <v>0</v>
      </c>
      <c r="G35" s="501">
        <f t="shared" si="2"/>
        <v>0</v>
      </c>
      <c r="H35" s="502">
        <f t="shared" si="3"/>
        <v>0</v>
      </c>
      <c r="I35" s="503">
        <f t="shared" si="4"/>
        <v>0</v>
      </c>
      <c r="J35" s="507">
        <v>0</v>
      </c>
      <c r="K35" s="508">
        <v>0</v>
      </c>
      <c r="L35" s="509">
        <v>0.99985487791604688</v>
      </c>
    </row>
    <row r="36" spans="2:12" x14ac:dyDescent="0.15">
      <c r="B36" s="289" t="s">
        <v>272</v>
      </c>
      <c r="C36" s="353" t="s">
        <v>273</v>
      </c>
      <c r="D36" s="356">
        <f>③入力!F64</f>
        <v>0</v>
      </c>
      <c r="E36" s="290">
        <f t="shared" si="0"/>
        <v>0</v>
      </c>
      <c r="F36" s="290">
        <f t="shared" si="1"/>
        <v>0</v>
      </c>
      <c r="G36" s="290">
        <f>D36-E36-F36</f>
        <v>0</v>
      </c>
      <c r="H36" s="357">
        <f t="shared" si="3"/>
        <v>0</v>
      </c>
      <c r="I36" s="361">
        <f t="shared" si="4"/>
        <v>0</v>
      </c>
      <c r="J36" s="495">
        <v>0</v>
      </c>
      <c r="K36" s="496">
        <v>0</v>
      </c>
      <c r="L36" s="497">
        <v>0.91687355993355601</v>
      </c>
    </row>
    <row r="37" spans="2:12" x14ac:dyDescent="0.15">
      <c r="B37" s="498" t="s">
        <v>274</v>
      </c>
      <c r="C37" s="499" t="s">
        <v>420</v>
      </c>
      <c r="D37" s="500">
        <f>③入力!F65</f>
        <v>0</v>
      </c>
      <c r="E37" s="293">
        <f>E52</f>
        <v>0</v>
      </c>
      <c r="F37" s="501">
        <f t="shared" si="1"/>
        <v>0</v>
      </c>
      <c r="G37" s="364">
        <f>D37+E37-F37</f>
        <v>0</v>
      </c>
      <c r="H37" s="502">
        <f t="shared" si="3"/>
        <v>0</v>
      </c>
      <c r="I37" s="503">
        <f t="shared" si="4"/>
        <v>0</v>
      </c>
      <c r="J37" s="507">
        <v>0</v>
      </c>
      <c r="K37" s="508">
        <v>0</v>
      </c>
      <c r="L37" s="509">
        <v>0.96051379089053901</v>
      </c>
    </row>
    <row r="38" spans="2:12" x14ac:dyDescent="0.15">
      <c r="B38" s="289" t="s">
        <v>275</v>
      </c>
      <c r="C38" s="353" t="s">
        <v>421</v>
      </c>
      <c r="D38" s="356">
        <f>③入力!F66</f>
        <v>0</v>
      </c>
      <c r="E38" s="290">
        <f t="shared" si="0"/>
        <v>0</v>
      </c>
      <c r="F38" s="290">
        <f t="shared" si="1"/>
        <v>0</v>
      </c>
      <c r="G38" s="290">
        <f t="shared" si="2"/>
        <v>0</v>
      </c>
      <c r="H38" s="357">
        <f t="shared" si="3"/>
        <v>0</v>
      </c>
      <c r="I38" s="361">
        <f t="shared" si="4"/>
        <v>0</v>
      </c>
      <c r="J38" s="495">
        <v>0</v>
      </c>
      <c r="K38" s="496">
        <v>0</v>
      </c>
      <c r="L38" s="497">
        <v>0.81705622888054452</v>
      </c>
    </row>
    <row r="39" spans="2:12" x14ac:dyDescent="0.15">
      <c r="B39" s="498" t="s">
        <v>276</v>
      </c>
      <c r="C39" s="499" t="s">
        <v>277</v>
      </c>
      <c r="D39" s="500">
        <f>③入力!F67</f>
        <v>0</v>
      </c>
      <c r="E39" s="501">
        <f t="shared" si="0"/>
        <v>0</v>
      </c>
      <c r="F39" s="501">
        <f t="shared" si="1"/>
        <v>0</v>
      </c>
      <c r="G39" s="501">
        <f t="shared" si="2"/>
        <v>0</v>
      </c>
      <c r="H39" s="502">
        <f t="shared" si="3"/>
        <v>0</v>
      </c>
      <c r="I39" s="503">
        <f t="shared" si="4"/>
        <v>0</v>
      </c>
      <c r="J39" s="507">
        <v>0</v>
      </c>
      <c r="K39" s="508">
        <v>0</v>
      </c>
      <c r="L39" s="509">
        <v>0.92653067024776359</v>
      </c>
    </row>
    <row r="40" spans="2:12" x14ac:dyDescent="0.15">
      <c r="B40" s="289" t="s">
        <v>278</v>
      </c>
      <c r="C40" s="353" t="s">
        <v>422</v>
      </c>
      <c r="D40" s="356">
        <f>③入力!F68</f>
        <v>0</v>
      </c>
      <c r="E40" s="290">
        <f t="shared" si="0"/>
        <v>0</v>
      </c>
      <c r="F40" s="293">
        <f>F52</f>
        <v>0</v>
      </c>
      <c r="G40" s="364">
        <f>D40-E40+F40</f>
        <v>0</v>
      </c>
      <c r="H40" s="357">
        <f t="shared" si="3"/>
        <v>0</v>
      </c>
      <c r="I40" s="361">
        <f t="shared" si="4"/>
        <v>0</v>
      </c>
      <c r="J40" s="495">
        <v>0</v>
      </c>
      <c r="K40" s="496">
        <v>0</v>
      </c>
      <c r="L40" s="497">
        <v>0.75714985850473493</v>
      </c>
    </row>
    <row r="41" spans="2:12" x14ac:dyDescent="0.15">
      <c r="B41" s="498" t="s">
        <v>280</v>
      </c>
      <c r="C41" s="499" t="s">
        <v>423</v>
      </c>
      <c r="D41" s="500">
        <f>③入力!F69</f>
        <v>0</v>
      </c>
      <c r="E41" s="501">
        <f t="shared" si="0"/>
        <v>0</v>
      </c>
      <c r="F41" s="501">
        <f t="shared" si="1"/>
        <v>0</v>
      </c>
      <c r="G41" s="501">
        <f t="shared" si="2"/>
        <v>0</v>
      </c>
      <c r="H41" s="502">
        <f t="shared" si="3"/>
        <v>0</v>
      </c>
      <c r="I41" s="503">
        <f t="shared" si="4"/>
        <v>0</v>
      </c>
      <c r="J41" s="507">
        <v>4.1768910156901172E-2</v>
      </c>
      <c r="K41" s="508">
        <v>4.1083551813920855E-3</v>
      </c>
      <c r="L41" s="509">
        <v>0.58940113441498476</v>
      </c>
    </row>
    <row r="42" spans="2:12" x14ac:dyDescent="0.15">
      <c r="B42" s="289" t="s">
        <v>281</v>
      </c>
      <c r="C42" s="353" t="s">
        <v>424</v>
      </c>
      <c r="D42" s="356">
        <f>③入力!F70</f>
        <v>0</v>
      </c>
      <c r="E42" s="290">
        <f t="shared" si="0"/>
        <v>0</v>
      </c>
      <c r="F42" s="290">
        <f t="shared" si="1"/>
        <v>0</v>
      </c>
      <c r="G42" s="290">
        <f t="shared" si="2"/>
        <v>0</v>
      </c>
      <c r="H42" s="357">
        <f t="shared" si="3"/>
        <v>0</v>
      </c>
      <c r="I42" s="361">
        <f t="shared" si="4"/>
        <v>0</v>
      </c>
      <c r="J42" s="495">
        <v>0</v>
      </c>
      <c r="K42" s="496">
        <v>0</v>
      </c>
      <c r="L42" s="497">
        <v>1</v>
      </c>
    </row>
    <row r="43" spans="2:12" x14ac:dyDescent="0.15">
      <c r="B43" s="498" t="s">
        <v>282</v>
      </c>
      <c r="C43" s="499" t="s">
        <v>425</v>
      </c>
      <c r="D43" s="500">
        <f>③入力!F71</f>
        <v>0</v>
      </c>
      <c r="E43" s="501">
        <f t="shared" si="0"/>
        <v>0</v>
      </c>
      <c r="F43" s="501">
        <f t="shared" si="1"/>
        <v>0</v>
      </c>
      <c r="G43" s="501">
        <f t="shared" si="2"/>
        <v>0</v>
      </c>
      <c r="H43" s="502">
        <f t="shared" si="3"/>
        <v>0</v>
      </c>
      <c r="I43" s="503">
        <f t="shared" si="4"/>
        <v>0</v>
      </c>
      <c r="J43" s="507">
        <v>0</v>
      </c>
      <c r="K43" s="508">
        <v>1.3798717042961616E-5</v>
      </c>
      <c r="L43" s="509">
        <v>0.91278266847558265</v>
      </c>
    </row>
    <row r="44" spans="2:12" x14ac:dyDescent="0.15">
      <c r="B44" s="289" t="s">
        <v>284</v>
      </c>
      <c r="C44" s="353" t="s">
        <v>426</v>
      </c>
      <c r="D44" s="356">
        <f>③入力!F72</f>
        <v>0</v>
      </c>
      <c r="E44" s="290">
        <f t="shared" si="0"/>
        <v>0</v>
      </c>
      <c r="F44" s="290">
        <f t="shared" si="1"/>
        <v>0</v>
      </c>
      <c r="G44" s="290">
        <f t="shared" si="2"/>
        <v>0</v>
      </c>
      <c r="H44" s="357">
        <f t="shared" si="3"/>
        <v>0</v>
      </c>
      <c r="I44" s="361">
        <f t="shared" si="4"/>
        <v>0</v>
      </c>
      <c r="J44" s="495">
        <v>0</v>
      </c>
      <c r="K44" s="496">
        <v>0</v>
      </c>
      <c r="L44" s="497">
        <v>0.99309857895525278</v>
      </c>
    </row>
    <row r="45" spans="2:12" x14ac:dyDescent="0.15">
      <c r="B45" s="498" t="s">
        <v>286</v>
      </c>
      <c r="C45" s="510" t="s">
        <v>427</v>
      </c>
      <c r="D45" s="500">
        <f>③入力!F73</f>
        <v>0</v>
      </c>
      <c r="E45" s="501">
        <f t="shared" si="0"/>
        <v>0</v>
      </c>
      <c r="F45" s="501">
        <f t="shared" si="1"/>
        <v>0</v>
      </c>
      <c r="G45" s="501">
        <f t="shared" si="2"/>
        <v>0</v>
      </c>
      <c r="H45" s="502">
        <f t="shared" si="3"/>
        <v>0</v>
      </c>
      <c r="I45" s="503">
        <f t="shared" si="4"/>
        <v>0</v>
      </c>
      <c r="J45" s="507">
        <v>0</v>
      </c>
      <c r="K45" s="508">
        <v>0</v>
      </c>
      <c r="L45" s="509">
        <v>0.99878363358010191</v>
      </c>
    </row>
    <row r="46" spans="2:12" x14ac:dyDescent="0.15">
      <c r="B46" s="289" t="s">
        <v>287</v>
      </c>
      <c r="C46" s="353" t="s">
        <v>428</v>
      </c>
      <c r="D46" s="356">
        <f>③入力!F74</f>
        <v>0</v>
      </c>
      <c r="E46" s="290">
        <f t="shared" si="0"/>
        <v>0</v>
      </c>
      <c r="F46" s="290">
        <f t="shared" si="1"/>
        <v>0</v>
      </c>
      <c r="G46" s="290">
        <f t="shared" si="2"/>
        <v>0</v>
      </c>
      <c r="H46" s="357">
        <f t="shared" si="3"/>
        <v>0</v>
      </c>
      <c r="I46" s="361">
        <f t="shared" si="4"/>
        <v>0</v>
      </c>
      <c r="J46" s="495">
        <v>0</v>
      </c>
      <c r="K46" s="496">
        <v>0</v>
      </c>
      <c r="L46" s="497">
        <v>0.66518172933102226</v>
      </c>
    </row>
    <row r="47" spans="2:12" x14ac:dyDescent="0.15">
      <c r="B47" s="498" t="s">
        <v>288</v>
      </c>
      <c r="C47" s="499" t="s">
        <v>429</v>
      </c>
      <c r="D47" s="500">
        <f>③入力!F75</f>
        <v>0</v>
      </c>
      <c r="E47" s="501">
        <f>D47*J47</f>
        <v>0</v>
      </c>
      <c r="F47" s="501">
        <f>D47*K47</f>
        <v>0</v>
      </c>
      <c r="G47" s="501">
        <f>D47-E47-F47</f>
        <v>0</v>
      </c>
      <c r="H47" s="502">
        <f>G47*L47</f>
        <v>0</v>
      </c>
      <c r="I47" s="503">
        <f>H47</f>
        <v>0</v>
      </c>
      <c r="J47" s="507">
        <v>0</v>
      </c>
      <c r="K47" s="508">
        <v>0</v>
      </c>
      <c r="L47" s="509">
        <v>1</v>
      </c>
    </row>
    <row r="48" spans="2:12" x14ac:dyDescent="0.15">
      <c r="B48" s="289" t="s">
        <v>289</v>
      </c>
      <c r="C48" s="353" t="s">
        <v>430</v>
      </c>
      <c r="D48" s="356">
        <f>③入力!F76</f>
        <v>0</v>
      </c>
      <c r="E48" s="290">
        <f>D48*J48</f>
        <v>0</v>
      </c>
      <c r="F48" s="290">
        <f>D48*K48</f>
        <v>0</v>
      </c>
      <c r="G48" s="290">
        <f>D48-E48-F48</f>
        <v>0</v>
      </c>
      <c r="H48" s="357">
        <f>G48*L48</f>
        <v>0</v>
      </c>
      <c r="I48" s="361">
        <f>H48</f>
        <v>0</v>
      </c>
      <c r="J48" s="495">
        <v>0</v>
      </c>
      <c r="K48" s="496">
        <v>0</v>
      </c>
      <c r="L48" s="497">
        <v>1</v>
      </c>
    </row>
    <row r="49" spans="2:12" x14ac:dyDescent="0.15">
      <c r="B49" s="498" t="s">
        <v>290</v>
      </c>
      <c r="C49" s="499" t="s">
        <v>490</v>
      </c>
      <c r="D49" s="500">
        <f>③入力!F77</f>
        <v>0</v>
      </c>
      <c r="E49" s="501">
        <f>D49*J49</f>
        <v>0</v>
      </c>
      <c r="F49" s="501">
        <f>D49*K49</f>
        <v>0</v>
      </c>
      <c r="G49" s="501">
        <f>D49-E49-F49</f>
        <v>0</v>
      </c>
      <c r="H49" s="502">
        <f>G49*L49</f>
        <v>0</v>
      </c>
      <c r="I49" s="503">
        <f>H49</f>
        <v>0</v>
      </c>
      <c r="J49" s="507">
        <v>7.8840719686758658E-5</v>
      </c>
      <c r="K49" s="508">
        <v>2.7952618798032613E-5</v>
      </c>
      <c r="L49" s="509">
        <v>1</v>
      </c>
    </row>
    <row r="50" spans="2:12" x14ac:dyDescent="0.15">
      <c r="B50" s="289" t="s">
        <v>296</v>
      </c>
      <c r="C50" s="353" t="s">
        <v>431</v>
      </c>
      <c r="D50" s="356">
        <f>③入力!F78</f>
        <v>0</v>
      </c>
      <c r="E50" s="290">
        <f>D50*J50</f>
        <v>0</v>
      </c>
      <c r="F50" s="290">
        <f>D50*K50</f>
        <v>0</v>
      </c>
      <c r="G50" s="290">
        <f>D50-E50-F50</f>
        <v>0</v>
      </c>
      <c r="H50" s="357">
        <f>G50*L50</f>
        <v>0</v>
      </c>
      <c r="I50" s="361">
        <f>H50</f>
        <v>0</v>
      </c>
      <c r="J50" s="495">
        <v>0</v>
      </c>
      <c r="K50" s="496">
        <v>0</v>
      </c>
      <c r="L50" s="497">
        <v>1</v>
      </c>
    </row>
    <row r="51" spans="2:12" ht="14.25" thickBot="1" x14ac:dyDescent="0.2">
      <c r="B51" s="511" t="s">
        <v>297</v>
      </c>
      <c r="C51" s="512" t="s">
        <v>432</v>
      </c>
      <c r="D51" s="513">
        <f>③入力!F79</f>
        <v>0</v>
      </c>
      <c r="E51" s="514">
        <f>D51*J51</f>
        <v>0</v>
      </c>
      <c r="F51" s="514">
        <f>D51*K51</f>
        <v>0</v>
      </c>
      <c r="G51" s="514">
        <f>D51-E51-F51</f>
        <v>0</v>
      </c>
      <c r="H51" s="515">
        <f>G51*L51</f>
        <v>0</v>
      </c>
      <c r="I51" s="516">
        <f>H51</f>
        <v>0</v>
      </c>
      <c r="J51" s="517">
        <v>2.3505125679551809E-2</v>
      </c>
      <c r="K51" s="518">
        <v>3.0097892967934352E-2</v>
      </c>
      <c r="L51" s="519">
        <v>0.82003592709428674</v>
      </c>
    </row>
    <row r="52" spans="2:12" ht="18" customHeight="1" thickBot="1" x14ac:dyDescent="0.2">
      <c r="B52" s="751" t="s">
        <v>18</v>
      </c>
      <c r="C52" s="752"/>
      <c r="D52" s="99">
        <f>SUM(D10:D51)</f>
        <v>0</v>
      </c>
      <c r="E52" s="100">
        <f>SUM(E10:E36,E38:E51)</f>
        <v>0</v>
      </c>
      <c r="F52" s="100">
        <f>SUM(F10:F39,F41:F51)</f>
        <v>0</v>
      </c>
      <c r="G52" s="100">
        <f>SUM(G10:G51)</f>
        <v>0</v>
      </c>
      <c r="H52" s="101">
        <f>SUM(H10:H51)</f>
        <v>0</v>
      </c>
      <c r="I52" s="102">
        <f>SUM(I10:I51)</f>
        <v>0</v>
      </c>
    </row>
    <row r="53" spans="2:12" x14ac:dyDescent="0.15">
      <c r="D53" s="103"/>
    </row>
    <row r="54" spans="2:12" x14ac:dyDescent="0.15">
      <c r="D54" s="103"/>
    </row>
    <row r="55" spans="2:12" x14ac:dyDescent="0.15">
      <c r="D55" s="103"/>
    </row>
    <row r="56" spans="2:12" x14ac:dyDescent="0.15">
      <c r="D56" s="103"/>
    </row>
    <row r="57" spans="2:12" x14ac:dyDescent="0.15">
      <c r="D57" s="103"/>
    </row>
    <row r="58" spans="2:12" x14ac:dyDescent="0.15">
      <c r="D58" s="103"/>
    </row>
    <row r="59" spans="2:12" x14ac:dyDescent="0.15">
      <c r="D59" s="103"/>
    </row>
    <row r="60" spans="2:12" x14ac:dyDescent="0.15">
      <c r="D60" s="103"/>
    </row>
    <row r="61" spans="2:12" x14ac:dyDescent="0.15">
      <c r="D61" s="103"/>
      <c r="E61" s="103"/>
    </row>
  </sheetData>
  <sheetProtection sheet="1" objects="1" scenarios="1"/>
  <mergeCells count="14">
    <mergeCell ref="B52:C52"/>
    <mergeCell ref="D7:D9"/>
    <mergeCell ref="E7:E9"/>
    <mergeCell ref="F7:F9"/>
    <mergeCell ref="B4:C9"/>
    <mergeCell ref="D4:H6"/>
    <mergeCell ref="G7:G9"/>
    <mergeCell ref="H7:H9"/>
    <mergeCell ref="I4:I6"/>
    <mergeCell ref="L7:L9"/>
    <mergeCell ref="J7:J9"/>
    <mergeCell ref="J4:L6"/>
    <mergeCell ref="K7:K9"/>
    <mergeCell ref="I7:I9"/>
  </mergeCells>
  <phoneticPr fontId="22"/>
  <pageMargins left="0.78740157480314965" right="0.39370078740157483" top="0.78740157480314965" bottom="0.39370078740157483" header="0.51181102362204722" footer="0.51181102362204722"/>
  <pageSetup paperSize="9" scale="77" orientation="portrait" cellComments="asDisplayed" r:id="rId1"/>
  <headerFooter alignWithMargins="0"/>
  <ignoredErrors>
    <ignoredError sqref="B10:B46 B47:B51" numberStoredAsText="1"/>
    <ignoredError sqref="E38:G39 F37 E40:F40"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66FFFF"/>
  </sheetPr>
  <dimension ref="B2:Y101"/>
  <sheetViews>
    <sheetView zoomScale="90" zoomScaleNormal="90" workbookViewId="0"/>
  </sheetViews>
  <sheetFormatPr defaultColWidth="9" defaultRowHeight="13.5" x14ac:dyDescent="0.15"/>
  <cols>
    <col min="1" max="1" width="2.625" style="6" customWidth="1"/>
    <col min="2" max="2" width="3.5" style="6" customWidth="1"/>
    <col min="3" max="3" width="18.875" style="6" bestFit="1" customWidth="1"/>
    <col min="4" max="25" width="10.625" style="6" customWidth="1"/>
    <col min="26" max="26" width="7" style="6" customWidth="1"/>
    <col min="27" max="16384" width="9" style="6"/>
  </cols>
  <sheetData>
    <row r="2" spans="2:25" ht="14.25" x14ac:dyDescent="0.15">
      <c r="B2" s="13" t="s">
        <v>145</v>
      </c>
      <c r="V2" s="294"/>
    </row>
    <row r="3" spans="2:25" ht="14.25" thickBot="1" x14ac:dyDescent="0.2">
      <c r="D3" s="294"/>
      <c r="E3" s="294"/>
      <c r="F3" s="294"/>
      <c r="G3" s="294"/>
      <c r="H3" s="294"/>
      <c r="I3" s="294"/>
      <c r="J3" s="294"/>
      <c r="K3" s="294"/>
      <c r="L3" s="294"/>
      <c r="M3" s="294"/>
      <c r="N3" s="294"/>
      <c r="O3" s="294"/>
      <c r="P3" s="294"/>
      <c r="Q3" s="294"/>
      <c r="R3" s="294"/>
      <c r="S3" s="294"/>
      <c r="T3" s="294"/>
      <c r="U3" s="294"/>
      <c r="V3" s="7"/>
      <c r="W3" s="294"/>
      <c r="X3" s="294"/>
      <c r="Y3" s="543" t="s">
        <v>223</v>
      </c>
    </row>
    <row r="4" spans="2:25" x14ac:dyDescent="0.15">
      <c r="B4" s="778" t="s">
        <v>298</v>
      </c>
      <c r="C4" s="779"/>
      <c r="D4" s="791" t="s">
        <v>146</v>
      </c>
      <c r="E4" s="792"/>
      <c r="F4" s="792"/>
      <c r="G4" s="793"/>
      <c r="H4" s="797" t="s">
        <v>487</v>
      </c>
      <c r="I4" s="785" t="s">
        <v>147</v>
      </c>
      <c r="J4" s="791" t="s">
        <v>206</v>
      </c>
      <c r="K4" s="792"/>
      <c r="L4" s="792"/>
      <c r="M4" s="793"/>
      <c r="N4" s="802" t="s">
        <v>148</v>
      </c>
      <c r="O4" s="801" t="s">
        <v>149</v>
      </c>
      <c r="P4" s="801" t="s">
        <v>184</v>
      </c>
      <c r="Q4" s="785" t="s">
        <v>185</v>
      </c>
      <c r="R4" s="791" t="s">
        <v>207</v>
      </c>
      <c r="S4" s="792"/>
      <c r="T4" s="792"/>
      <c r="U4" s="793"/>
      <c r="V4" s="791" t="s">
        <v>150</v>
      </c>
      <c r="W4" s="792"/>
      <c r="X4" s="792"/>
      <c r="Y4" s="793"/>
    </row>
    <row r="5" spans="2:25" x14ac:dyDescent="0.15">
      <c r="B5" s="780"/>
      <c r="C5" s="781"/>
      <c r="D5" s="787" t="s">
        <v>147</v>
      </c>
      <c r="E5" s="553"/>
      <c r="F5" s="553"/>
      <c r="G5" s="554"/>
      <c r="H5" s="798"/>
      <c r="I5" s="794"/>
      <c r="J5" s="787" t="s">
        <v>151</v>
      </c>
      <c r="K5" s="553"/>
      <c r="L5" s="553"/>
      <c r="M5" s="554"/>
      <c r="N5" s="803"/>
      <c r="O5" s="746"/>
      <c r="P5" s="746"/>
      <c r="Q5" s="794"/>
      <c r="R5" s="787" t="s">
        <v>151</v>
      </c>
      <c r="S5" s="553"/>
      <c r="T5" s="553"/>
      <c r="U5" s="554"/>
      <c r="V5" s="787" t="s">
        <v>151</v>
      </c>
      <c r="W5" s="553"/>
      <c r="X5" s="553"/>
      <c r="Y5" s="554"/>
    </row>
    <row r="6" spans="2:25" ht="6.75" customHeight="1" x14ac:dyDescent="0.15">
      <c r="B6" s="782"/>
      <c r="C6" s="781"/>
      <c r="D6" s="788"/>
      <c r="E6" s="785" t="s">
        <v>174</v>
      </c>
      <c r="F6" s="555"/>
      <c r="G6" s="556"/>
      <c r="H6" s="799"/>
      <c r="I6" s="795"/>
      <c r="J6" s="788"/>
      <c r="K6" s="785" t="s">
        <v>174</v>
      </c>
      <c r="L6" s="555"/>
      <c r="M6" s="556"/>
      <c r="N6" s="804"/>
      <c r="O6" s="757"/>
      <c r="P6" s="757"/>
      <c r="Q6" s="795"/>
      <c r="R6" s="788"/>
      <c r="S6" s="785" t="s">
        <v>174</v>
      </c>
      <c r="T6" s="555"/>
      <c r="U6" s="556"/>
      <c r="V6" s="788"/>
      <c r="W6" s="785" t="s">
        <v>174</v>
      </c>
      <c r="X6" s="555"/>
      <c r="Y6" s="556"/>
    </row>
    <row r="7" spans="2:25" ht="6.75" customHeight="1" x14ac:dyDescent="0.15">
      <c r="B7" s="782"/>
      <c r="C7" s="781"/>
      <c r="D7" s="788"/>
      <c r="E7" s="757"/>
      <c r="F7" s="785" t="s">
        <v>486</v>
      </c>
      <c r="G7" s="557"/>
      <c r="H7" s="799"/>
      <c r="I7" s="795"/>
      <c r="J7" s="788"/>
      <c r="K7" s="757"/>
      <c r="L7" s="785" t="s">
        <v>486</v>
      </c>
      <c r="M7" s="556"/>
      <c r="N7" s="804"/>
      <c r="O7" s="757"/>
      <c r="P7" s="757"/>
      <c r="Q7" s="795"/>
      <c r="R7" s="788"/>
      <c r="S7" s="746"/>
      <c r="T7" s="785" t="s">
        <v>486</v>
      </c>
      <c r="U7" s="556"/>
      <c r="V7" s="788"/>
      <c r="W7" s="746"/>
      <c r="X7" s="785" t="s">
        <v>486</v>
      </c>
      <c r="Y7" s="556"/>
    </row>
    <row r="8" spans="2:25" ht="39.75" customHeight="1" x14ac:dyDescent="0.15">
      <c r="B8" s="783"/>
      <c r="C8" s="784"/>
      <c r="D8" s="789"/>
      <c r="E8" s="786"/>
      <c r="F8" s="790"/>
      <c r="G8" s="557" t="s">
        <v>485</v>
      </c>
      <c r="H8" s="800"/>
      <c r="I8" s="796"/>
      <c r="J8" s="789"/>
      <c r="K8" s="786"/>
      <c r="L8" s="790"/>
      <c r="M8" s="558" t="s">
        <v>485</v>
      </c>
      <c r="N8" s="805"/>
      <c r="O8" s="786"/>
      <c r="P8" s="786"/>
      <c r="Q8" s="796"/>
      <c r="R8" s="789"/>
      <c r="S8" s="790"/>
      <c r="T8" s="790"/>
      <c r="U8" s="558" t="s">
        <v>485</v>
      </c>
      <c r="V8" s="789"/>
      <c r="W8" s="790"/>
      <c r="X8" s="809"/>
      <c r="Y8" s="558" t="s">
        <v>485</v>
      </c>
    </row>
    <row r="9" spans="2:25" x14ac:dyDescent="0.15">
      <c r="B9" s="295" t="s">
        <v>243</v>
      </c>
      <c r="C9" s="296" t="s">
        <v>399</v>
      </c>
      <c r="D9" s="297">
        <f>⑧計算域Ⅰ!I10</f>
        <v>0</v>
      </c>
      <c r="E9" s="298">
        <f>D9*⑪観光用各種係数!F7</f>
        <v>0</v>
      </c>
      <c r="F9" s="298">
        <f>D9*⑪観光用各種係数!G7</f>
        <v>0</v>
      </c>
      <c r="G9" s="299">
        <f>D9*⑪観光用各種係数!H7</f>
        <v>0</v>
      </c>
      <c r="H9" s="300">
        <f t="array" ref="H9:H50">MMULT(⑫観光用投入係数表!D6:AS47,D9:D50)</f>
        <v>0</v>
      </c>
      <c r="I9" s="301">
        <f>H9*⑪観光用各種係数!E7</f>
        <v>0</v>
      </c>
      <c r="J9" s="297">
        <f t="array" ref="J9:J50">MMULT(⑬観光用逆行列係数表!D6:AS47,I9:I50)</f>
        <v>0</v>
      </c>
      <c r="K9" s="298">
        <f>J9*⑪観光用各種係数!F7</f>
        <v>0</v>
      </c>
      <c r="L9" s="298">
        <f>J9*⑪観光用各種係数!G7</f>
        <v>0</v>
      </c>
      <c r="M9" s="299">
        <f>J9*⑪観光用各種係数!H7</f>
        <v>0</v>
      </c>
      <c r="N9" s="300">
        <f>G9+M9</f>
        <v>0</v>
      </c>
      <c r="O9" s="298"/>
      <c r="P9" s="298">
        <f>$O$51*⑪観光用各種係数!I7</f>
        <v>0</v>
      </c>
      <c r="Q9" s="301">
        <f>P9*⑪観光用各種係数!E7</f>
        <v>0</v>
      </c>
      <c r="R9" s="297">
        <f t="array" ref="R9:R50">MMULT(⑬観光用逆行列係数表!D6:AS47,Q9:Q50)</f>
        <v>0</v>
      </c>
      <c r="S9" s="298">
        <f>R9*⑪観光用各種係数!F7</f>
        <v>0</v>
      </c>
      <c r="T9" s="298">
        <f>R9*⑪観光用各種係数!G7</f>
        <v>0</v>
      </c>
      <c r="U9" s="299">
        <f>R9*⑪観光用各種係数!H7</f>
        <v>0</v>
      </c>
      <c r="V9" s="297">
        <f>D9+J9+R9</f>
        <v>0</v>
      </c>
      <c r="W9" s="298">
        <f>E9+K9+S9</f>
        <v>0</v>
      </c>
      <c r="X9" s="298">
        <f>F9+L9+T9</f>
        <v>0</v>
      </c>
      <c r="Y9" s="299">
        <f>G9+M9+U9</f>
        <v>0</v>
      </c>
    </row>
    <row r="10" spans="2:25" x14ac:dyDescent="0.15">
      <c r="B10" s="520" t="s">
        <v>244</v>
      </c>
      <c r="C10" s="460" t="s">
        <v>7</v>
      </c>
      <c r="D10" s="521">
        <f>⑧計算域Ⅰ!I11</f>
        <v>0</v>
      </c>
      <c r="E10" s="522">
        <f>D10*⑪観光用各種係数!F8</f>
        <v>0</v>
      </c>
      <c r="F10" s="522">
        <f>D10*⑪観光用各種係数!G8</f>
        <v>0</v>
      </c>
      <c r="G10" s="523">
        <f>D10*⑪観光用各種係数!H8</f>
        <v>0</v>
      </c>
      <c r="H10" s="524">
        <v>0</v>
      </c>
      <c r="I10" s="525">
        <f>H10*⑪観光用各種係数!E8</f>
        <v>0</v>
      </c>
      <c r="J10" s="521">
        <v>0</v>
      </c>
      <c r="K10" s="522">
        <f>J10*⑪観光用各種係数!F8</f>
        <v>0</v>
      </c>
      <c r="L10" s="522">
        <f>J10*⑪観光用各種係数!G8</f>
        <v>0</v>
      </c>
      <c r="M10" s="523">
        <f>J10*⑪観光用各種係数!H8</f>
        <v>0</v>
      </c>
      <c r="N10" s="524">
        <f t="shared" ref="N10:N41" si="0">G10+M10</f>
        <v>0</v>
      </c>
      <c r="O10" s="522"/>
      <c r="P10" s="522">
        <f>$O$51*⑪観光用各種係数!I8</f>
        <v>0</v>
      </c>
      <c r="Q10" s="525">
        <f>P10*⑪観光用各種係数!E8</f>
        <v>0</v>
      </c>
      <c r="R10" s="521">
        <v>0</v>
      </c>
      <c r="S10" s="522">
        <f>R10*⑪観光用各種係数!F8</f>
        <v>0</v>
      </c>
      <c r="T10" s="522">
        <f>R10*⑪観光用各種係数!G8</f>
        <v>0</v>
      </c>
      <c r="U10" s="523">
        <f>R10*⑪観光用各種係数!H8</f>
        <v>0</v>
      </c>
      <c r="V10" s="521">
        <f t="shared" ref="V10:V50" si="1">D10+J10+R10</f>
        <v>0</v>
      </c>
      <c r="W10" s="522">
        <f t="shared" ref="W10:W43" si="2">E10+K10+S10</f>
        <v>0</v>
      </c>
      <c r="X10" s="522">
        <f t="shared" ref="X10:X43" si="3">F10+L10+T10</f>
        <v>0</v>
      </c>
      <c r="Y10" s="523">
        <f t="shared" ref="Y10:Y43" si="4">G10+M10+U10</f>
        <v>0</v>
      </c>
    </row>
    <row r="11" spans="2:25" x14ac:dyDescent="0.15">
      <c r="B11" s="302" t="s">
        <v>245</v>
      </c>
      <c r="C11" s="303" t="s">
        <v>400</v>
      </c>
      <c r="D11" s="304">
        <f>⑧計算域Ⅰ!I12</f>
        <v>0</v>
      </c>
      <c r="E11" s="305">
        <f>D11*⑪観光用各種係数!F9</f>
        <v>0</v>
      </c>
      <c r="F11" s="305">
        <f>D11*⑪観光用各種係数!G9</f>
        <v>0</v>
      </c>
      <c r="G11" s="306">
        <f>D11*⑪観光用各種係数!H9</f>
        <v>0</v>
      </c>
      <c r="H11" s="307">
        <v>0</v>
      </c>
      <c r="I11" s="308">
        <f>H11*⑪観光用各種係数!E9</f>
        <v>0</v>
      </c>
      <c r="J11" s="304">
        <v>0</v>
      </c>
      <c r="K11" s="305">
        <f>J11*⑪観光用各種係数!F9</f>
        <v>0</v>
      </c>
      <c r="L11" s="305">
        <f>J11*⑪観光用各種係数!G9</f>
        <v>0</v>
      </c>
      <c r="M11" s="306">
        <f>J11*⑪観光用各種係数!H9</f>
        <v>0</v>
      </c>
      <c r="N11" s="307">
        <f t="shared" si="0"/>
        <v>0</v>
      </c>
      <c r="O11" s="305"/>
      <c r="P11" s="305">
        <f>$O$51*⑪観光用各種係数!I9</f>
        <v>0</v>
      </c>
      <c r="Q11" s="308">
        <f>P11*⑪観光用各種係数!E9</f>
        <v>0</v>
      </c>
      <c r="R11" s="304">
        <v>0</v>
      </c>
      <c r="S11" s="305">
        <f>R11*⑪観光用各種係数!F9</f>
        <v>0</v>
      </c>
      <c r="T11" s="305">
        <f>R11*⑪観光用各種係数!G9</f>
        <v>0</v>
      </c>
      <c r="U11" s="306">
        <f>R11*⑪観光用各種係数!H9</f>
        <v>0</v>
      </c>
      <c r="V11" s="304">
        <f t="shared" si="1"/>
        <v>0</v>
      </c>
      <c r="W11" s="305">
        <f t="shared" si="2"/>
        <v>0</v>
      </c>
      <c r="X11" s="305">
        <f t="shared" si="3"/>
        <v>0</v>
      </c>
      <c r="Y11" s="306">
        <f t="shared" si="4"/>
        <v>0</v>
      </c>
    </row>
    <row r="12" spans="2:25" x14ac:dyDescent="0.15">
      <c r="B12" s="520" t="s">
        <v>246</v>
      </c>
      <c r="C12" s="460" t="s">
        <v>247</v>
      </c>
      <c r="D12" s="521">
        <f>⑧計算域Ⅰ!I13</f>
        <v>0</v>
      </c>
      <c r="E12" s="522">
        <f>D12*⑪観光用各種係数!F10</f>
        <v>0</v>
      </c>
      <c r="F12" s="522">
        <f>D12*⑪観光用各種係数!G10</f>
        <v>0</v>
      </c>
      <c r="G12" s="523">
        <f>D12*⑪観光用各種係数!H10</f>
        <v>0</v>
      </c>
      <c r="H12" s="524">
        <v>0</v>
      </c>
      <c r="I12" s="525">
        <f>H12*⑪観光用各種係数!E10</f>
        <v>0</v>
      </c>
      <c r="J12" s="521">
        <v>0</v>
      </c>
      <c r="K12" s="522">
        <f>J12*⑪観光用各種係数!F10</f>
        <v>0</v>
      </c>
      <c r="L12" s="522">
        <f>J12*⑪観光用各種係数!G10</f>
        <v>0</v>
      </c>
      <c r="M12" s="523">
        <f>J12*⑪観光用各種係数!H10</f>
        <v>0</v>
      </c>
      <c r="N12" s="524">
        <f t="shared" si="0"/>
        <v>0</v>
      </c>
      <c r="O12" s="522"/>
      <c r="P12" s="522">
        <f>$O$51*⑪観光用各種係数!I10</f>
        <v>0</v>
      </c>
      <c r="Q12" s="525">
        <f>P12*⑪観光用各種係数!E10</f>
        <v>0</v>
      </c>
      <c r="R12" s="521">
        <v>0</v>
      </c>
      <c r="S12" s="522">
        <f>R12*⑪観光用各種係数!F10</f>
        <v>0</v>
      </c>
      <c r="T12" s="522">
        <f>R12*⑪観光用各種係数!G10</f>
        <v>0</v>
      </c>
      <c r="U12" s="523">
        <f>R12*⑪観光用各種係数!H10</f>
        <v>0</v>
      </c>
      <c r="V12" s="521">
        <f t="shared" si="1"/>
        <v>0</v>
      </c>
      <c r="W12" s="522">
        <f t="shared" si="2"/>
        <v>0</v>
      </c>
      <c r="X12" s="522">
        <f t="shared" si="3"/>
        <v>0</v>
      </c>
      <c r="Y12" s="523">
        <f t="shared" si="4"/>
        <v>0</v>
      </c>
    </row>
    <row r="13" spans="2:25" x14ac:dyDescent="0.15">
      <c r="B13" s="302" t="s">
        <v>248</v>
      </c>
      <c r="C13" s="303" t="s">
        <v>401</v>
      </c>
      <c r="D13" s="304">
        <f>⑧計算域Ⅰ!I14</f>
        <v>0</v>
      </c>
      <c r="E13" s="305">
        <f>D13*⑪観光用各種係数!F11</f>
        <v>0</v>
      </c>
      <c r="F13" s="305">
        <f>D13*⑪観光用各種係数!G11</f>
        <v>0</v>
      </c>
      <c r="G13" s="306">
        <f>D13*⑪観光用各種係数!H11</f>
        <v>0</v>
      </c>
      <c r="H13" s="307">
        <v>0</v>
      </c>
      <c r="I13" s="306">
        <f>H13*⑪観光用各種係数!E11</f>
        <v>0</v>
      </c>
      <c r="J13" s="304">
        <v>0</v>
      </c>
      <c r="K13" s="305">
        <f>J13*⑪観光用各種係数!F11</f>
        <v>0</v>
      </c>
      <c r="L13" s="305">
        <f>J13*⑪観光用各種係数!G11</f>
        <v>0</v>
      </c>
      <c r="M13" s="306">
        <f>J13*⑪観光用各種係数!H11</f>
        <v>0</v>
      </c>
      <c r="N13" s="307">
        <f t="shared" si="0"/>
        <v>0</v>
      </c>
      <c r="O13" s="305"/>
      <c r="P13" s="305">
        <f>$O$51*⑪観光用各種係数!I11</f>
        <v>0</v>
      </c>
      <c r="Q13" s="308">
        <f>P13*⑪観光用各種係数!E11</f>
        <v>0</v>
      </c>
      <c r="R13" s="304">
        <v>0</v>
      </c>
      <c r="S13" s="305">
        <f>R13*⑪観光用各種係数!F11</f>
        <v>0</v>
      </c>
      <c r="T13" s="305">
        <f>R13*⑪観光用各種係数!G11</f>
        <v>0</v>
      </c>
      <c r="U13" s="306">
        <f>R13*⑪観光用各種係数!H11</f>
        <v>0</v>
      </c>
      <c r="V13" s="304">
        <f t="shared" si="1"/>
        <v>0</v>
      </c>
      <c r="W13" s="305">
        <f t="shared" si="2"/>
        <v>0</v>
      </c>
      <c r="X13" s="305">
        <f t="shared" si="3"/>
        <v>0</v>
      </c>
      <c r="Y13" s="306">
        <f t="shared" si="4"/>
        <v>0</v>
      </c>
    </row>
    <row r="14" spans="2:25" x14ac:dyDescent="0.15">
      <c r="B14" s="520" t="s">
        <v>249</v>
      </c>
      <c r="C14" s="460" t="s">
        <v>402</v>
      </c>
      <c r="D14" s="521">
        <f>⑧計算域Ⅰ!I15</f>
        <v>0</v>
      </c>
      <c r="E14" s="522">
        <f>D14*⑪観光用各種係数!F12</f>
        <v>0</v>
      </c>
      <c r="F14" s="522">
        <f>D14*⑪観光用各種係数!G12</f>
        <v>0</v>
      </c>
      <c r="G14" s="523">
        <f>D14*⑪観光用各種係数!H12</f>
        <v>0</v>
      </c>
      <c r="H14" s="524">
        <v>0</v>
      </c>
      <c r="I14" s="525">
        <f>H14*⑪観光用各種係数!E12</f>
        <v>0</v>
      </c>
      <c r="J14" s="521">
        <v>0</v>
      </c>
      <c r="K14" s="522">
        <f>J14*⑪観光用各種係数!F12</f>
        <v>0</v>
      </c>
      <c r="L14" s="522">
        <f>J14*⑪観光用各種係数!G12</f>
        <v>0</v>
      </c>
      <c r="M14" s="523">
        <f>J14*⑪観光用各種係数!H12</f>
        <v>0</v>
      </c>
      <c r="N14" s="521">
        <f t="shared" si="0"/>
        <v>0</v>
      </c>
      <c r="O14" s="522"/>
      <c r="P14" s="522">
        <f>$O$51*⑪観光用各種係数!I12</f>
        <v>0</v>
      </c>
      <c r="Q14" s="523">
        <f>P14*⑪観光用各種係数!E12</f>
        <v>0</v>
      </c>
      <c r="R14" s="521">
        <v>0</v>
      </c>
      <c r="S14" s="522">
        <f>R14*⑪観光用各種係数!F12</f>
        <v>0</v>
      </c>
      <c r="T14" s="522">
        <f>R14*⑪観光用各種係数!G12</f>
        <v>0</v>
      </c>
      <c r="U14" s="523">
        <f>R14*⑪観光用各種係数!H12</f>
        <v>0</v>
      </c>
      <c r="V14" s="521">
        <f t="shared" si="1"/>
        <v>0</v>
      </c>
      <c r="W14" s="522">
        <f t="shared" si="2"/>
        <v>0</v>
      </c>
      <c r="X14" s="522">
        <f t="shared" si="3"/>
        <v>0</v>
      </c>
      <c r="Y14" s="523">
        <f t="shared" si="4"/>
        <v>0</v>
      </c>
    </row>
    <row r="15" spans="2:25" x14ac:dyDescent="0.15">
      <c r="B15" s="302" t="s">
        <v>250</v>
      </c>
      <c r="C15" s="303" t="s">
        <v>403</v>
      </c>
      <c r="D15" s="304">
        <f>⑧計算域Ⅰ!I16</f>
        <v>0</v>
      </c>
      <c r="E15" s="305">
        <f>D15*⑪観光用各種係数!F13</f>
        <v>0</v>
      </c>
      <c r="F15" s="305">
        <f>D15*⑪観光用各種係数!G13</f>
        <v>0</v>
      </c>
      <c r="G15" s="306">
        <f>D15*⑪観光用各種係数!H13</f>
        <v>0</v>
      </c>
      <c r="H15" s="307">
        <v>0</v>
      </c>
      <c r="I15" s="308">
        <f>H15*⑪観光用各種係数!E13</f>
        <v>0</v>
      </c>
      <c r="J15" s="304">
        <v>0</v>
      </c>
      <c r="K15" s="305">
        <f>J15*⑪観光用各種係数!F13</f>
        <v>0</v>
      </c>
      <c r="L15" s="305">
        <f>J15*⑪観光用各種係数!G13</f>
        <v>0</v>
      </c>
      <c r="M15" s="306">
        <f>J15*⑪観光用各種係数!H13</f>
        <v>0</v>
      </c>
      <c r="N15" s="307">
        <f t="shared" si="0"/>
        <v>0</v>
      </c>
      <c r="O15" s="305"/>
      <c r="P15" s="305">
        <f>$O$51*⑪観光用各種係数!I13</f>
        <v>0</v>
      </c>
      <c r="Q15" s="308">
        <f>P15*⑪観光用各種係数!E13</f>
        <v>0</v>
      </c>
      <c r="R15" s="304">
        <v>0</v>
      </c>
      <c r="S15" s="305">
        <f>R15*⑪観光用各種係数!F13</f>
        <v>0</v>
      </c>
      <c r="T15" s="305">
        <f>R15*⑪観光用各種係数!G13</f>
        <v>0</v>
      </c>
      <c r="U15" s="306">
        <f>R15*⑪観光用各種係数!H13</f>
        <v>0</v>
      </c>
      <c r="V15" s="304">
        <f t="shared" si="1"/>
        <v>0</v>
      </c>
      <c r="W15" s="305">
        <f t="shared" si="2"/>
        <v>0</v>
      </c>
      <c r="X15" s="305">
        <f t="shared" si="3"/>
        <v>0</v>
      </c>
      <c r="Y15" s="306">
        <f t="shared" si="4"/>
        <v>0</v>
      </c>
    </row>
    <row r="16" spans="2:25" x14ac:dyDescent="0.15">
      <c r="B16" s="520" t="s">
        <v>251</v>
      </c>
      <c r="C16" s="460" t="s">
        <v>404</v>
      </c>
      <c r="D16" s="521">
        <f>⑧計算域Ⅰ!I17</f>
        <v>0</v>
      </c>
      <c r="E16" s="522">
        <f>D16*⑪観光用各種係数!F14</f>
        <v>0</v>
      </c>
      <c r="F16" s="522">
        <f>D16*⑪観光用各種係数!G14</f>
        <v>0</v>
      </c>
      <c r="G16" s="523">
        <f>D16*⑪観光用各種係数!H14</f>
        <v>0</v>
      </c>
      <c r="H16" s="524">
        <v>0</v>
      </c>
      <c r="I16" s="525">
        <f>H16*⑪観光用各種係数!E14</f>
        <v>0</v>
      </c>
      <c r="J16" s="521">
        <v>0</v>
      </c>
      <c r="K16" s="522">
        <f>J16*⑪観光用各種係数!F14</f>
        <v>0</v>
      </c>
      <c r="L16" s="522">
        <f>J16*⑪観光用各種係数!G14</f>
        <v>0</v>
      </c>
      <c r="M16" s="523">
        <f>J16*⑪観光用各種係数!H14</f>
        <v>0</v>
      </c>
      <c r="N16" s="524">
        <f t="shared" si="0"/>
        <v>0</v>
      </c>
      <c r="O16" s="522"/>
      <c r="P16" s="522">
        <f>$O$51*⑪観光用各種係数!I14</f>
        <v>0</v>
      </c>
      <c r="Q16" s="525">
        <f>P16*⑪観光用各種係数!E14</f>
        <v>0</v>
      </c>
      <c r="R16" s="521">
        <v>0</v>
      </c>
      <c r="S16" s="522">
        <f>R16*⑪観光用各種係数!F14</f>
        <v>0</v>
      </c>
      <c r="T16" s="522">
        <f>R16*⑪観光用各種係数!G14</f>
        <v>0</v>
      </c>
      <c r="U16" s="523">
        <f>R16*⑪観光用各種係数!H14</f>
        <v>0</v>
      </c>
      <c r="V16" s="521">
        <f t="shared" si="1"/>
        <v>0</v>
      </c>
      <c r="W16" s="522">
        <f t="shared" si="2"/>
        <v>0</v>
      </c>
      <c r="X16" s="522">
        <f t="shared" si="3"/>
        <v>0</v>
      </c>
      <c r="Y16" s="523">
        <f t="shared" si="4"/>
        <v>0</v>
      </c>
    </row>
    <row r="17" spans="2:25" x14ac:dyDescent="0.15">
      <c r="B17" s="302" t="s">
        <v>252</v>
      </c>
      <c r="C17" s="303" t="s">
        <v>405</v>
      </c>
      <c r="D17" s="304">
        <f>⑧計算域Ⅰ!I18</f>
        <v>0</v>
      </c>
      <c r="E17" s="305">
        <f>D17*⑪観光用各種係数!F15</f>
        <v>0</v>
      </c>
      <c r="F17" s="305">
        <f>D17*⑪観光用各種係数!G15</f>
        <v>0</v>
      </c>
      <c r="G17" s="306">
        <f>D17*⑪観光用各種係数!H15</f>
        <v>0</v>
      </c>
      <c r="H17" s="307">
        <v>0</v>
      </c>
      <c r="I17" s="308">
        <f>H17*⑪観光用各種係数!E15</f>
        <v>0</v>
      </c>
      <c r="J17" s="304">
        <v>0</v>
      </c>
      <c r="K17" s="305">
        <f>J17*⑪観光用各種係数!F15</f>
        <v>0</v>
      </c>
      <c r="L17" s="305">
        <f>J17*⑪観光用各種係数!G15</f>
        <v>0</v>
      </c>
      <c r="M17" s="306">
        <f>J17*⑪観光用各種係数!H15</f>
        <v>0</v>
      </c>
      <c r="N17" s="307">
        <f t="shared" si="0"/>
        <v>0</v>
      </c>
      <c r="O17" s="305"/>
      <c r="P17" s="305">
        <f>$O$51*⑪観光用各種係数!I15</f>
        <v>0</v>
      </c>
      <c r="Q17" s="308">
        <f>P17*⑪観光用各種係数!E15</f>
        <v>0</v>
      </c>
      <c r="R17" s="304">
        <v>0</v>
      </c>
      <c r="S17" s="305">
        <f>R17*⑪観光用各種係数!F15</f>
        <v>0</v>
      </c>
      <c r="T17" s="305">
        <f>R17*⑪観光用各種係数!G15</f>
        <v>0</v>
      </c>
      <c r="U17" s="306">
        <f>R17*⑪観光用各種係数!H15</f>
        <v>0</v>
      </c>
      <c r="V17" s="304">
        <f t="shared" si="1"/>
        <v>0</v>
      </c>
      <c r="W17" s="305">
        <f t="shared" si="2"/>
        <v>0</v>
      </c>
      <c r="X17" s="305">
        <f t="shared" si="3"/>
        <v>0</v>
      </c>
      <c r="Y17" s="306">
        <f t="shared" si="4"/>
        <v>0</v>
      </c>
    </row>
    <row r="18" spans="2:25" x14ac:dyDescent="0.15">
      <c r="B18" s="520" t="s">
        <v>253</v>
      </c>
      <c r="C18" s="460" t="s">
        <v>406</v>
      </c>
      <c r="D18" s="521">
        <f>⑧計算域Ⅰ!I19</f>
        <v>0</v>
      </c>
      <c r="E18" s="522">
        <f>D18*⑪観光用各種係数!F16</f>
        <v>0</v>
      </c>
      <c r="F18" s="522">
        <f>D18*⑪観光用各種係数!G16</f>
        <v>0</v>
      </c>
      <c r="G18" s="523">
        <f>D18*⑪観光用各種係数!H16</f>
        <v>0</v>
      </c>
      <c r="H18" s="524">
        <v>0</v>
      </c>
      <c r="I18" s="525">
        <f>H18*⑪観光用各種係数!E16</f>
        <v>0</v>
      </c>
      <c r="J18" s="521">
        <v>0</v>
      </c>
      <c r="K18" s="522">
        <f>J18*⑪観光用各種係数!F16</f>
        <v>0</v>
      </c>
      <c r="L18" s="522">
        <f>J18*⑪観光用各種係数!G16</f>
        <v>0</v>
      </c>
      <c r="M18" s="523">
        <f>J18*⑪観光用各種係数!H16</f>
        <v>0</v>
      </c>
      <c r="N18" s="524">
        <f t="shared" si="0"/>
        <v>0</v>
      </c>
      <c r="O18" s="522"/>
      <c r="P18" s="522">
        <f>$O$51*⑪観光用各種係数!I16</f>
        <v>0</v>
      </c>
      <c r="Q18" s="525">
        <f>P18*⑪観光用各種係数!E16</f>
        <v>0</v>
      </c>
      <c r="R18" s="521">
        <v>0</v>
      </c>
      <c r="S18" s="522">
        <f>R18*⑪観光用各種係数!F16</f>
        <v>0</v>
      </c>
      <c r="T18" s="522">
        <f>R18*⑪観光用各種係数!G16</f>
        <v>0</v>
      </c>
      <c r="U18" s="523">
        <f>R18*⑪観光用各種係数!H16</f>
        <v>0</v>
      </c>
      <c r="V18" s="521">
        <f t="shared" si="1"/>
        <v>0</v>
      </c>
      <c r="W18" s="522">
        <f t="shared" si="2"/>
        <v>0</v>
      </c>
      <c r="X18" s="522">
        <f t="shared" si="3"/>
        <v>0</v>
      </c>
      <c r="Y18" s="523">
        <f t="shared" si="4"/>
        <v>0</v>
      </c>
    </row>
    <row r="19" spans="2:25" x14ac:dyDescent="0.15">
      <c r="B19" s="302" t="s">
        <v>254</v>
      </c>
      <c r="C19" s="303" t="s">
        <v>10</v>
      </c>
      <c r="D19" s="304">
        <f>⑧計算域Ⅰ!I20</f>
        <v>0</v>
      </c>
      <c r="E19" s="305">
        <f>D19*⑪観光用各種係数!F17</f>
        <v>0</v>
      </c>
      <c r="F19" s="305">
        <f>D19*⑪観光用各種係数!G17</f>
        <v>0</v>
      </c>
      <c r="G19" s="306">
        <f>D19*⑪観光用各種係数!H17</f>
        <v>0</v>
      </c>
      <c r="H19" s="307">
        <v>0</v>
      </c>
      <c r="I19" s="306">
        <f>H19*⑪観光用各種係数!E17</f>
        <v>0</v>
      </c>
      <c r="J19" s="304">
        <v>0</v>
      </c>
      <c r="K19" s="305">
        <f>J19*⑪観光用各種係数!F17</f>
        <v>0</v>
      </c>
      <c r="L19" s="305">
        <f>J19*⑪観光用各種係数!G17</f>
        <v>0</v>
      </c>
      <c r="M19" s="306">
        <f>J19*⑪観光用各種係数!H17</f>
        <v>0</v>
      </c>
      <c r="N19" s="304">
        <f t="shared" si="0"/>
        <v>0</v>
      </c>
      <c r="O19" s="305"/>
      <c r="P19" s="305">
        <f>$O$51*⑪観光用各種係数!I17</f>
        <v>0</v>
      </c>
      <c r="Q19" s="306">
        <f>P19*⑪観光用各種係数!E17</f>
        <v>0</v>
      </c>
      <c r="R19" s="304">
        <v>0</v>
      </c>
      <c r="S19" s="305">
        <f>R19*⑪観光用各種係数!F17</f>
        <v>0</v>
      </c>
      <c r="T19" s="305">
        <f>R19*⑪観光用各種係数!G17</f>
        <v>0</v>
      </c>
      <c r="U19" s="306">
        <f>R19*⑪観光用各種係数!H17</f>
        <v>0</v>
      </c>
      <c r="V19" s="304">
        <f t="shared" si="1"/>
        <v>0</v>
      </c>
      <c r="W19" s="305">
        <f t="shared" si="2"/>
        <v>0</v>
      </c>
      <c r="X19" s="305">
        <f t="shared" si="3"/>
        <v>0</v>
      </c>
      <c r="Y19" s="306">
        <f t="shared" si="4"/>
        <v>0</v>
      </c>
    </row>
    <row r="20" spans="2:25" x14ac:dyDescent="0.15">
      <c r="B20" s="520" t="s">
        <v>255</v>
      </c>
      <c r="C20" s="460" t="s">
        <v>407</v>
      </c>
      <c r="D20" s="521">
        <f>⑧計算域Ⅰ!I21</f>
        <v>0</v>
      </c>
      <c r="E20" s="522">
        <f>D20*⑪観光用各種係数!F18</f>
        <v>0</v>
      </c>
      <c r="F20" s="522">
        <f>D20*⑪観光用各種係数!G18</f>
        <v>0</v>
      </c>
      <c r="G20" s="523">
        <f>D20*⑪観光用各種係数!H18</f>
        <v>0</v>
      </c>
      <c r="H20" s="524">
        <v>0</v>
      </c>
      <c r="I20" s="525">
        <f>H20*⑪観光用各種係数!E18</f>
        <v>0</v>
      </c>
      <c r="J20" s="521">
        <v>0</v>
      </c>
      <c r="K20" s="522">
        <f>J20*⑪観光用各種係数!F18</f>
        <v>0</v>
      </c>
      <c r="L20" s="522">
        <f>J20*⑪観光用各種係数!G18</f>
        <v>0</v>
      </c>
      <c r="M20" s="523">
        <f>J20*⑪観光用各種係数!H18</f>
        <v>0</v>
      </c>
      <c r="N20" s="524">
        <f t="shared" si="0"/>
        <v>0</v>
      </c>
      <c r="O20" s="522"/>
      <c r="P20" s="522">
        <f>$O$51*⑪観光用各種係数!I18</f>
        <v>0</v>
      </c>
      <c r="Q20" s="525">
        <f>P20*⑪観光用各種係数!E18</f>
        <v>0</v>
      </c>
      <c r="R20" s="521">
        <v>0</v>
      </c>
      <c r="S20" s="522">
        <f>R20*⑪観光用各種係数!F18</f>
        <v>0</v>
      </c>
      <c r="T20" s="522">
        <f>R20*⑪観光用各種係数!G18</f>
        <v>0</v>
      </c>
      <c r="U20" s="523">
        <f>R20*⑪観光用各種係数!H18</f>
        <v>0</v>
      </c>
      <c r="V20" s="521">
        <f t="shared" si="1"/>
        <v>0</v>
      </c>
      <c r="W20" s="522">
        <f t="shared" si="2"/>
        <v>0</v>
      </c>
      <c r="X20" s="522">
        <f t="shared" si="3"/>
        <v>0</v>
      </c>
      <c r="Y20" s="523">
        <f t="shared" si="4"/>
        <v>0</v>
      </c>
    </row>
    <row r="21" spans="2:25" x14ac:dyDescent="0.15">
      <c r="B21" s="302" t="s">
        <v>256</v>
      </c>
      <c r="C21" s="303" t="s">
        <v>408</v>
      </c>
      <c r="D21" s="304">
        <f>⑧計算域Ⅰ!I22</f>
        <v>0</v>
      </c>
      <c r="E21" s="305">
        <f>D21*⑪観光用各種係数!F19</f>
        <v>0</v>
      </c>
      <c r="F21" s="305">
        <f>D21*⑪観光用各種係数!G19</f>
        <v>0</v>
      </c>
      <c r="G21" s="306">
        <f>D21*⑪観光用各種係数!H19</f>
        <v>0</v>
      </c>
      <c r="H21" s="307">
        <v>0</v>
      </c>
      <c r="I21" s="308">
        <f>H21*⑪観光用各種係数!E19</f>
        <v>0</v>
      </c>
      <c r="J21" s="304">
        <v>0</v>
      </c>
      <c r="K21" s="305">
        <f>J21*⑪観光用各種係数!F19</f>
        <v>0</v>
      </c>
      <c r="L21" s="305">
        <f>J21*⑪観光用各種係数!G19</f>
        <v>0</v>
      </c>
      <c r="M21" s="306">
        <f>J21*⑪観光用各種係数!H19</f>
        <v>0</v>
      </c>
      <c r="N21" s="307">
        <f t="shared" si="0"/>
        <v>0</v>
      </c>
      <c r="O21" s="305"/>
      <c r="P21" s="305">
        <f>$O$51*⑪観光用各種係数!I19</f>
        <v>0</v>
      </c>
      <c r="Q21" s="308">
        <f>P21*⑪観光用各種係数!E19</f>
        <v>0</v>
      </c>
      <c r="R21" s="304">
        <v>0</v>
      </c>
      <c r="S21" s="305">
        <f>R21*⑪観光用各種係数!F19</f>
        <v>0</v>
      </c>
      <c r="T21" s="305">
        <f>R21*⑪観光用各種係数!G19</f>
        <v>0</v>
      </c>
      <c r="U21" s="306">
        <f>R21*⑪観光用各種係数!H19</f>
        <v>0</v>
      </c>
      <c r="V21" s="304">
        <f t="shared" si="1"/>
        <v>0</v>
      </c>
      <c r="W21" s="305">
        <f t="shared" si="2"/>
        <v>0</v>
      </c>
      <c r="X21" s="305">
        <f t="shared" si="3"/>
        <v>0</v>
      </c>
      <c r="Y21" s="306">
        <f t="shared" si="4"/>
        <v>0</v>
      </c>
    </row>
    <row r="22" spans="2:25" x14ac:dyDescent="0.15">
      <c r="B22" s="520" t="s">
        <v>257</v>
      </c>
      <c r="C22" s="460" t="s">
        <v>409</v>
      </c>
      <c r="D22" s="521">
        <f>⑧計算域Ⅰ!I23</f>
        <v>0</v>
      </c>
      <c r="E22" s="522">
        <f>D22*⑪観光用各種係数!F20</f>
        <v>0</v>
      </c>
      <c r="F22" s="522">
        <f>D22*⑪観光用各種係数!G20</f>
        <v>0</v>
      </c>
      <c r="G22" s="523">
        <f>D22*⑪観光用各種係数!H20</f>
        <v>0</v>
      </c>
      <c r="H22" s="524">
        <v>0</v>
      </c>
      <c r="I22" s="525">
        <f>H22*⑪観光用各種係数!E20</f>
        <v>0</v>
      </c>
      <c r="J22" s="521">
        <v>0</v>
      </c>
      <c r="K22" s="522">
        <f>J22*⑪観光用各種係数!F20</f>
        <v>0</v>
      </c>
      <c r="L22" s="522">
        <f>J22*⑪観光用各種係数!G20</f>
        <v>0</v>
      </c>
      <c r="M22" s="523">
        <f>J22*⑪観光用各種係数!H20</f>
        <v>0</v>
      </c>
      <c r="N22" s="524">
        <f t="shared" si="0"/>
        <v>0</v>
      </c>
      <c r="O22" s="522"/>
      <c r="P22" s="522">
        <f>$O$51*⑪観光用各種係数!I20</f>
        <v>0</v>
      </c>
      <c r="Q22" s="525">
        <f>P22*⑪観光用各種係数!E20</f>
        <v>0</v>
      </c>
      <c r="R22" s="521">
        <v>0</v>
      </c>
      <c r="S22" s="522">
        <f>R22*⑪観光用各種係数!F20</f>
        <v>0</v>
      </c>
      <c r="T22" s="522">
        <f>R22*⑪観光用各種係数!G20</f>
        <v>0</v>
      </c>
      <c r="U22" s="523">
        <f>R22*⑪観光用各種係数!H20</f>
        <v>0</v>
      </c>
      <c r="V22" s="521">
        <f t="shared" si="1"/>
        <v>0</v>
      </c>
      <c r="W22" s="522">
        <f t="shared" si="2"/>
        <v>0</v>
      </c>
      <c r="X22" s="522">
        <f t="shared" si="3"/>
        <v>0</v>
      </c>
      <c r="Y22" s="523">
        <f t="shared" si="4"/>
        <v>0</v>
      </c>
    </row>
    <row r="23" spans="2:25" x14ac:dyDescent="0.15">
      <c r="B23" s="302" t="s">
        <v>258</v>
      </c>
      <c r="C23" s="303" t="s">
        <v>410</v>
      </c>
      <c r="D23" s="304">
        <f>⑧計算域Ⅰ!I24</f>
        <v>0</v>
      </c>
      <c r="E23" s="305">
        <f>D23*⑪観光用各種係数!F21</f>
        <v>0</v>
      </c>
      <c r="F23" s="305">
        <f>D23*⑪観光用各種係数!G21</f>
        <v>0</v>
      </c>
      <c r="G23" s="306">
        <f>D23*⑪観光用各種係数!H21</f>
        <v>0</v>
      </c>
      <c r="H23" s="307">
        <v>0</v>
      </c>
      <c r="I23" s="308">
        <f>H23*⑪観光用各種係数!E21</f>
        <v>0</v>
      </c>
      <c r="J23" s="304">
        <v>0</v>
      </c>
      <c r="K23" s="305">
        <f>J23*⑪観光用各種係数!F21</f>
        <v>0</v>
      </c>
      <c r="L23" s="305">
        <f>J23*⑪観光用各種係数!G21</f>
        <v>0</v>
      </c>
      <c r="M23" s="306">
        <f>J23*⑪観光用各種係数!H21</f>
        <v>0</v>
      </c>
      <c r="N23" s="307">
        <f t="shared" si="0"/>
        <v>0</v>
      </c>
      <c r="O23" s="305"/>
      <c r="P23" s="305">
        <f>$O$51*⑪観光用各種係数!I21</f>
        <v>0</v>
      </c>
      <c r="Q23" s="308">
        <f>P23*⑪観光用各種係数!E21</f>
        <v>0</v>
      </c>
      <c r="R23" s="304">
        <v>0</v>
      </c>
      <c r="S23" s="305">
        <f>R23*⑪観光用各種係数!F21</f>
        <v>0</v>
      </c>
      <c r="T23" s="305">
        <f>R23*⑪観光用各種係数!G21</f>
        <v>0</v>
      </c>
      <c r="U23" s="306">
        <f>R23*⑪観光用各種係数!H21</f>
        <v>0</v>
      </c>
      <c r="V23" s="304">
        <f t="shared" si="1"/>
        <v>0</v>
      </c>
      <c r="W23" s="305">
        <f t="shared" si="2"/>
        <v>0</v>
      </c>
      <c r="X23" s="305">
        <f t="shared" si="3"/>
        <v>0</v>
      </c>
      <c r="Y23" s="306">
        <f t="shared" si="4"/>
        <v>0</v>
      </c>
    </row>
    <row r="24" spans="2:25" x14ac:dyDescent="0.15">
      <c r="B24" s="520" t="s">
        <v>259</v>
      </c>
      <c r="C24" s="460" t="s">
        <v>411</v>
      </c>
      <c r="D24" s="521">
        <f>⑧計算域Ⅰ!I25</f>
        <v>0</v>
      </c>
      <c r="E24" s="522">
        <f>D24*⑪観光用各種係数!F22</f>
        <v>0</v>
      </c>
      <c r="F24" s="522">
        <f>D24*⑪観光用各種係数!G22</f>
        <v>0</v>
      </c>
      <c r="G24" s="523">
        <f>D24*⑪観光用各種係数!H22</f>
        <v>0</v>
      </c>
      <c r="H24" s="524">
        <v>0</v>
      </c>
      <c r="I24" s="523">
        <f>H24*⑪観光用各種係数!E22</f>
        <v>0</v>
      </c>
      <c r="J24" s="521">
        <v>0</v>
      </c>
      <c r="K24" s="522">
        <f>J24*⑪観光用各種係数!F22</f>
        <v>0</v>
      </c>
      <c r="L24" s="522">
        <f>J24*⑪観光用各種係数!G22</f>
        <v>0</v>
      </c>
      <c r="M24" s="523">
        <f>J24*⑪観光用各種係数!H22</f>
        <v>0</v>
      </c>
      <c r="N24" s="521">
        <f t="shared" si="0"/>
        <v>0</v>
      </c>
      <c r="O24" s="522"/>
      <c r="P24" s="522">
        <f>$O$51*⑪観光用各種係数!I22</f>
        <v>0</v>
      </c>
      <c r="Q24" s="523">
        <f>P24*⑪観光用各種係数!E22</f>
        <v>0</v>
      </c>
      <c r="R24" s="521">
        <v>0</v>
      </c>
      <c r="S24" s="522">
        <f>R24*⑪観光用各種係数!F22</f>
        <v>0</v>
      </c>
      <c r="T24" s="522">
        <f>R24*⑪観光用各種係数!G22</f>
        <v>0</v>
      </c>
      <c r="U24" s="523">
        <f>R24*⑪観光用各種係数!H22</f>
        <v>0</v>
      </c>
      <c r="V24" s="521">
        <f t="shared" si="1"/>
        <v>0</v>
      </c>
      <c r="W24" s="522">
        <f t="shared" si="2"/>
        <v>0</v>
      </c>
      <c r="X24" s="522">
        <f t="shared" si="3"/>
        <v>0</v>
      </c>
      <c r="Y24" s="523">
        <f t="shared" si="4"/>
        <v>0</v>
      </c>
    </row>
    <row r="25" spans="2:25" x14ac:dyDescent="0.15">
      <c r="B25" s="302" t="s">
        <v>260</v>
      </c>
      <c r="C25" s="303" t="s">
        <v>412</v>
      </c>
      <c r="D25" s="304">
        <f>⑧計算域Ⅰ!I26</f>
        <v>0</v>
      </c>
      <c r="E25" s="305">
        <f>D25*⑪観光用各種係数!F23</f>
        <v>0</v>
      </c>
      <c r="F25" s="305">
        <f>D25*⑪観光用各種係数!G23</f>
        <v>0</v>
      </c>
      <c r="G25" s="306">
        <f>D25*⑪観光用各種係数!H23</f>
        <v>0</v>
      </c>
      <c r="H25" s="307">
        <v>0</v>
      </c>
      <c r="I25" s="308">
        <f>H25*⑪観光用各種係数!E23</f>
        <v>0</v>
      </c>
      <c r="J25" s="304">
        <v>0</v>
      </c>
      <c r="K25" s="305">
        <f>J25*⑪観光用各種係数!F23</f>
        <v>0</v>
      </c>
      <c r="L25" s="305">
        <f>J25*⑪観光用各種係数!G23</f>
        <v>0</v>
      </c>
      <c r="M25" s="306">
        <f>J25*⑪観光用各種係数!H23</f>
        <v>0</v>
      </c>
      <c r="N25" s="307">
        <f t="shared" si="0"/>
        <v>0</v>
      </c>
      <c r="O25" s="305"/>
      <c r="P25" s="305">
        <f>$O$51*⑪観光用各種係数!I23</f>
        <v>0</v>
      </c>
      <c r="Q25" s="308">
        <f>P25*⑪観光用各種係数!E23</f>
        <v>0</v>
      </c>
      <c r="R25" s="304">
        <v>0</v>
      </c>
      <c r="S25" s="305">
        <f>R25*⑪観光用各種係数!F23</f>
        <v>0</v>
      </c>
      <c r="T25" s="305">
        <f>R25*⑪観光用各種係数!G23</f>
        <v>0</v>
      </c>
      <c r="U25" s="306">
        <f>R25*⑪観光用各種係数!H23</f>
        <v>0</v>
      </c>
      <c r="V25" s="304">
        <f t="shared" si="1"/>
        <v>0</v>
      </c>
      <c r="W25" s="305">
        <f t="shared" si="2"/>
        <v>0</v>
      </c>
      <c r="X25" s="305">
        <f t="shared" si="3"/>
        <v>0</v>
      </c>
      <c r="Y25" s="306">
        <f t="shared" si="4"/>
        <v>0</v>
      </c>
    </row>
    <row r="26" spans="2:25" x14ac:dyDescent="0.15">
      <c r="B26" s="520" t="s">
        <v>261</v>
      </c>
      <c r="C26" s="460" t="s">
        <v>413</v>
      </c>
      <c r="D26" s="521">
        <f>⑧計算域Ⅰ!I27</f>
        <v>0</v>
      </c>
      <c r="E26" s="522">
        <f>D26*⑪観光用各種係数!F24</f>
        <v>0</v>
      </c>
      <c r="F26" s="522">
        <f>D26*⑪観光用各種係数!G24</f>
        <v>0</v>
      </c>
      <c r="G26" s="523">
        <f>D26*⑪観光用各種係数!H24</f>
        <v>0</v>
      </c>
      <c r="H26" s="524">
        <v>0</v>
      </c>
      <c r="I26" s="525">
        <f>H26*⑪観光用各種係数!E24</f>
        <v>0</v>
      </c>
      <c r="J26" s="521">
        <v>0</v>
      </c>
      <c r="K26" s="522">
        <f>J26*⑪観光用各種係数!F24</f>
        <v>0</v>
      </c>
      <c r="L26" s="522">
        <f>J26*⑪観光用各種係数!G24</f>
        <v>0</v>
      </c>
      <c r="M26" s="523">
        <f>J26*⑪観光用各種係数!H24</f>
        <v>0</v>
      </c>
      <c r="N26" s="524">
        <f t="shared" si="0"/>
        <v>0</v>
      </c>
      <c r="O26" s="522"/>
      <c r="P26" s="522">
        <f>$O$51*⑪観光用各種係数!I24</f>
        <v>0</v>
      </c>
      <c r="Q26" s="525">
        <f>P26*⑪観光用各種係数!E24</f>
        <v>0</v>
      </c>
      <c r="R26" s="521">
        <v>0</v>
      </c>
      <c r="S26" s="522">
        <f>R26*⑪観光用各種係数!F24</f>
        <v>0</v>
      </c>
      <c r="T26" s="522">
        <f>R26*⑪観光用各種係数!G24</f>
        <v>0</v>
      </c>
      <c r="U26" s="523">
        <f>R26*⑪観光用各種係数!H24</f>
        <v>0</v>
      </c>
      <c r="V26" s="521">
        <f t="shared" si="1"/>
        <v>0</v>
      </c>
      <c r="W26" s="522">
        <f t="shared" si="2"/>
        <v>0</v>
      </c>
      <c r="X26" s="522">
        <f t="shared" si="3"/>
        <v>0</v>
      </c>
      <c r="Y26" s="523">
        <f t="shared" si="4"/>
        <v>0</v>
      </c>
    </row>
    <row r="27" spans="2:25" x14ac:dyDescent="0.15">
      <c r="B27" s="302" t="s">
        <v>262</v>
      </c>
      <c r="C27" s="303" t="s">
        <v>414</v>
      </c>
      <c r="D27" s="304">
        <f>⑧計算域Ⅰ!I28</f>
        <v>0</v>
      </c>
      <c r="E27" s="305">
        <f>D27*⑪観光用各種係数!F25</f>
        <v>0</v>
      </c>
      <c r="F27" s="305">
        <f>D27*⑪観光用各種係数!G25</f>
        <v>0</v>
      </c>
      <c r="G27" s="306">
        <f>D27*⑪観光用各種係数!H25</f>
        <v>0</v>
      </c>
      <c r="H27" s="307">
        <v>0</v>
      </c>
      <c r="I27" s="308">
        <f>H27*⑪観光用各種係数!E25</f>
        <v>0</v>
      </c>
      <c r="J27" s="304">
        <v>0</v>
      </c>
      <c r="K27" s="305">
        <f>J27*⑪観光用各種係数!F25</f>
        <v>0</v>
      </c>
      <c r="L27" s="305">
        <f>J27*⑪観光用各種係数!G25</f>
        <v>0</v>
      </c>
      <c r="M27" s="306">
        <f>J27*⑪観光用各種係数!H25</f>
        <v>0</v>
      </c>
      <c r="N27" s="307">
        <f t="shared" si="0"/>
        <v>0</v>
      </c>
      <c r="O27" s="305"/>
      <c r="P27" s="305">
        <f>$O$51*⑪観光用各種係数!I25</f>
        <v>0</v>
      </c>
      <c r="Q27" s="308">
        <f>P27*⑪観光用各種係数!E25</f>
        <v>0</v>
      </c>
      <c r="R27" s="304">
        <v>0</v>
      </c>
      <c r="S27" s="305">
        <f>R27*⑪観光用各種係数!F25</f>
        <v>0</v>
      </c>
      <c r="T27" s="305">
        <f>R27*⑪観光用各種係数!G25</f>
        <v>0</v>
      </c>
      <c r="U27" s="306">
        <f>R27*⑪観光用各種係数!H25</f>
        <v>0</v>
      </c>
      <c r="V27" s="304">
        <f t="shared" si="1"/>
        <v>0</v>
      </c>
      <c r="W27" s="305">
        <f t="shared" si="2"/>
        <v>0</v>
      </c>
      <c r="X27" s="305">
        <f t="shared" si="3"/>
        <v>0</v>
      </c>
      <c r="Y27" s="306">
        <f t="shared" si="4"/>
        <v>0</v>
      </c>
    </row>
    <row r="28" spans="2:25" x14ac:dyDescent="0.15">
      <c r="B28" s="520" t="s">
        <v>263</v>
      </c>
      <c r="C28" s="460" t="s">
        <v>415</v>
      </c>
      <c r="D28" s="521">
        <f>⑧計算域Ⅰ!I29</f>
        <v>0</v>
      </c>
      <c r="E28" s="522">
        <f>D28*⑪観光用各種係数!F26</f>
        <v>0</v>
      </c>
      <c r="F28" s="522">
        <f>D28*⑪観光用各種係数!G26</f>
        <v>0</v>
      </c>
      <c r="G28" s="523">
        <f>D28*⑪観光用各種係数!H26</f>
        <v>0</v>
      </c>
      <c r="H28" s="524">
        <v>0</v>
      </c>
      <c r="I28" s="525">
        <f>H28*⑪観光用各種係数!E26</f>
        <v>0</v>
      </c>
      <c r="J28" s="521">
        <v>0</v>
      </c>
      <c r="K28" s="522">
        <f>J28*⑪観光用各種係数!F26</f>
        <v>0</v>
      </c>
      <c r="L28" s="522">
        <f>J28*⑪観光用各種係数!G26</f>
        <v>0</v>
      </c>
      <c r="M28" s="523">
        <f>J28*⑪観光用各種係数!H26</f>
        <v>0</v>
      </c>
      <c r="N28" s="524">
        <f t="shared" si="0"/>
        <v>0</v>
      </c>
      <c r="O28" s="522"/>
      <c r="P28" s="522">
        <f>$O$51*⑪観光用各種係数!I26</f>
        <v>0</v>
      </c>
      <c r="Q28" s="525">
        <f>P28*⑪観光用各種係数!E26</f>
        <v>0</v>
      </c>
      <c r="R28" s="521">
        <v>0</v>
      </c>
      <c r="S28" s="522">
        <f>R28*⑪観光用各種係数!F26</f>
        <v>0</v>
      </c>
      <c r="T28" s="522">
        <f>R28*⑪観光用各種係数!G26</f>
        <v>0</v>
      </c>
      <c r="U28" s="523">
        <f>R28*⑪観光用各種係数!H26</f>
        <v>0</v>
      </c>
      <c r="V28" s="521">
        <f t="shared" si="1"/>
        <v>0</v>
      </c>
      <c r="W28" s="522">
        <f t="shared" si="2"/>
        <v>0</v>
      </c>
      <c r="X28" s="522">
        <f t="shared" si="3"/>
        <v>0</v>
      </c>
      <c r="Y28" s="523">
        <f t="shared" si="4"/>
        <v>0</v>
      </c>
    </row>
    <row r="29" spans="2:25" x14ac:dyDescent="0.15">
      <c r="B29" s="302" t="s">
        <v>264</v>
      </c>
      <c r="C29" s="303" t="s">
        <v>416</v>
      </c>
      <c r="D29" s="304">
        <f>⑧計算域Ⅰ!I30</f>
        <v>0</v>
      </c>
      <c r="E29" s="305">
        <f>D29*⑪観光用各種係数!F27</f>
        <v>0</v>
      </c>
      <c r="F29" s="305">
        <f>D29*⑪観光用各種係数!G27</f>
        <v>0</v>
      </c>
      <c r="G29" s="306">
        <f>D29*⑪観光用各種係数!H27</f>
        <v>0</v>
      </c>
      <c r="H29" s="307">
        <v>0</v>
      </c>
      <c r="I29" s="306">
        <f>H29*⑪観光用各種係数!E27</f>
        <v>0</v>
      </c>
      <c r="J29" s="304">
        <v>0</v>
      </c>
      <c r="K29" s="305">
        <f>J29*⑪観光用各種係数!F27</f>
        <v>0</v>
      </c>
      <c r="L29" s="305">
        <f>J29*⑪観光用各種係数!G27</f>
        <v>0</v>
      </c>
      <c r="M29" s="306">
        <f>J29*⑪観光用各種係数!H27</f>
        <v>0</v>
      </c>
      <c r="N29" s="304">
        <f t="shared" si="0"/>
        <v>0</v>
      </c>
      <c r="O29" s="305"/>
      <c r="P29" s="305">
        <f>$O$51*⑪観光用各種係数!I27</f>
        <v>0</v>
      </c>
      <c r="Q29" s="306">
        <f>P29*⑪観光用各種係数!E27</f>
        <v>0</v>
      </c>
      <c r="R29" s="304">
        <v>0</v>
      </c>
      <c r="S29" s="305">
        <f>R29*⑪観光用各種係数!F27</f>
        <v>0</v>
      </c>
      <c r="T29" s="305">
        <f>R29*⑪観光用各種係数!G27</f>
        <v>0</v>
      </c>
      <c r="U29" s="306">
        <f>R29*⑪観光用各種係数!H27</f>
        <v>0</v>
      </c>
      <c r="V29" s="304">
        <f t="shared" si="1"/>
        <v>0</v>
      </c>
      <c r="W29" s="305">
        <f t="shared" si="2"/>
        <v>0</v>
      </c>
      <c r="X29" s="305">
        <f t="shared" si="3"/>
        <v>0</v>
      </c>
      <c r="Y29" s="306">
        <f t="shared" si="4"/>
        <v>0</v>
      </c>
    </row>
    <row r="30" spans="2:25" x14ac:dyDescent="0.15">
      <c r="B30" s="520" t="s">
        <v>265</v>
      </c>
      <c r="C30" s="460" t="s">
        <v>417</v>
      </c>
      <c r="D30" s="521">
        <f>⑧計算域Ⅰ!I31</f>
        <v>0</v>
      </c>
      <c r="E30" s="522">
        <f>D30*⑪観光用各種係数!F28</f>
        <v>0</v>
      </c>
      <c r="F30" s="522">
        <f>D30*⑪観光用各種係数!G28</f>
        <v>0</v>
      </c>
      <c r="G30" s="523">
        <f>D30*⑪観光用各種係数!H28</f>
        <v>0</v>
      </c>
      <c r="H30" s="524">
        <v>0</v>
      </c>
      <c r="I30" s="525">
        <f>H30*⑪観光用各種係数!E28</f>
        <v>0</v>
      </c>
      <c r="J30" s="521">
        <v>0</v>
      </c>
      <c r="K30" s="522">
        <f>J30*⑪観光用各種係数!F28</f>
        <v>0</v>
      </c>
      <c r="L30" s="522">
        <f>J30*⑪観光用各種係数!G28</f>
        <v>0</v>
      </c>
      <c r="M30" s="523">
        <f>J30*⑪観光用各種係数!H28</f>
        <v>0</v>
      </c>
      <c r="N30" s="524">
        <f t="shared" si="0"/>
        <v>0</v>
      </c>
      <c r="O30" s="522"/>
      <c r="P30" s="522">
        <f>$O$51*⑪観光用各種係数!I28</f>
        <v>0</v>
      </c>
      <c r="Q30" s="525">
        <f>P30*⑪観光用各種係数!E28</f>
        <v>0</v>
      </c>
      <c r="R30" s="521">
        <v>0</v>
      </c>
      <c r="S30" s="522">
        <f>R30*⑪観光用各種係数!F28</f>
        <v>0</v>
      </c>
      <c r="T30" s="522">
        <f>R30*⑪観光用各種係数!G28</f>
        <v>0</v>
      </c>
      <c r="U30" s="523">
        <f>R30*⑪観光用各種係数!H28</f>
        <v>0</v>
      </c>
      <c r="V30" s="521">
        <f t="shared" si="1"/>
        <v>0</v>
      </c>
      <c r="W30" s="522">
        <f t="shared" si="2"/>
        <v>0</v>
      </c>
      <c r="X30" s="522">
        <f t="shared" si="3"/>
        <v>0</v>
      </c>
      <c r="Y30" s="523">
        <f t="shared" si="4"/>
        <v>0</v>
      </c>
    </row>
    <row r="31" spans="2:25" x14ac:dyDescent="0.15">
      <c r="B31" s="302" t="s">
        <v>266</v>
      </c>
      <c r="C31" s="303" t="s">
        <v>267</v>
      </c>
      <c r="D31" s="304">
        <f>⑧計算域Ⅰ!I32</f>
        <v>0</v>
      </c>
      <c r="E31" s="305">
        <f>D31*⑪観光用各種係数!F29</f>
        <v>0</v>
      </c>
      <c r="F31" s="305">
        <f>D31*⑪観光用各種係数!G29</f>
        <v>0</v>
      </c>
      <c r="G31" s="306">
        <f>D31*⑪観光用各種係数!H29</f>
        <v>0</v>
      </c>
      <c r="H31" s="307">
        <v>0</v>
      </c>
      <c r="I31" s="308">
        <f>H31*⑪観光用各種係数!E29</f>
        <v>0</v>
      </c>
      <c r="J31" s="304">
        <v>0</v>
      </c>
      <c r="K31" s="305">
        <f>J31*⑪観光用各種係数!F29</f>
        <v>0</v>
      </c>
      <c r="L31" s="305">
        <f>J31*⑪観光用各種係数!G29</f>
        <v>0</v>
      </c>
      <c r="M31" s="306">
        <f>J31*⑪観光用各種係数!H29</f>
        <v>0</v>
      </c>
      <c r="N31" s="307">
        <f t="shared" si="0"/>
        <v>0</v>
      </c>
      <c r="O31" s="305"/>
      <c r="P31" s="305">
        <f>$O$51*⑪観光用各種係数!I29</f>
        <v>0</v>
      </c>
      <c r="Q31" s="308">
        <f>P31*⑪観光用各種係数!E29</f>
        <v>0</v>
      </c>
      <c r="R31" s="304">
        <v>0</v>
      </c>
      <c r="S31" s="305">
        <f>R31*⑪観光用各種係数!F29</f>
        <v>0</v>
      </c>
      <c r="T31" s="305">
        <f>R31*⑪観光用各種係数!G29</f>
        <v>0</v>
      </c>
      <c r="U31" s="306">
        <f>R31*⑪観光用各種係数!H29</f>
        <v>0</v>
      </c>
      <c r="V31" s="304">
        <f t="shared" si="1"/>
        <v>0</v>
      </c>
      <c r="W31" s="305">
        <f t="shared" si="2"/>
        <v>0</v>
      </c>
      <c r="X31" s="305">
        <f t="shared" si="3"/>
        <v>0</v>
      </c>
      <c r="Y31" s="306">
        <f t="shared" si="4"/>
        <v>0</v>
      </c>
    </row>
    <row r="32" spans="2:25" x14ac:dyDescent="0.15">
      <c r="B32" s="520" t="s">
        <v>268</v>
      </c>
      <c r="C32" s="460" t="s">
        <v>418</v>
      </c>
      <c r="D32" s="521">
        <f>⑧計算域Ⅰ!I33</f>
        <v>0</v>
      </c>
      <c r="E32" s="522">
        <f>D32*⑪観光用各種係数!F30</f>
        <v>0</v>
      </c>
      <c r="F32" s="522">
        <f>D32*⑪観光用各種係数!G30</f>
        <v>0</v>
      </c>
      <c r="G32" s="523">
        <f>D32*⑪観光用各種係数!H30</f>
        <v>0</v>
      </c>
      <c r="H32" s="524">
        <v>0</v>
      </c>
      <c r="I32" s="525">
        <f>H32*⑪観光用各種係数!E30</f>
        <v>0</v>
      </c>
      <c r="J32" s="521">
        <v>0</v>
      </c>
      <c r="K32" s="522">
        <f>J32*⑪観光用各種係数!F30</f>
        <v>0</v>
      </c>
      <c r="L32" s="522">
        <f>J32*⑪観光用各種係数!G30</f>
        <v>0</v>
      </c>
      <c r="M32" s="523">
        <f>J32*⑪観光用各種係数!H30</f>
        <v>0</v>
      </c>
      <c r="N32" s="524">
        <f t="shared" si="0"/>
        <v>0</v>
      </c>
      <c r="O32" s="522"/>
      <c r="P32" s="522">
        <f>$O$51*⑪観光用各種係数!I30</f>
        <v>0</v>
      </c>
      <c r="Q32" s="525">
        <f>P32*⑪観光用各種係数!E30</f>
        <v>0</v>
      </c>
      <c r="R32" s="521">
        <v>0</v>
      </c>
      <c r="S32" s="522">
        <f>R32*⑪観光用各種係数!F30</f>
        <v>0</v>
      </c>
      <c r="T32" s="522">
        <f>R32*⑪観光用各種係数!G30</f>
        <v>0</v>
      </c>
      <c r="U32" s="523">
        <f>R32*⑪観光用各種係数!H30</f>
        <v>0</v>
      </c>
      <c r="V32" s="521">
        <f t="shared" si="1"/>
        <v>0</v>
      </c>
      <c r="W32" s="522">
        <f t="shared" si="2"/>
        <v>0</v>
      </c>
      <c r="X32" s="522">
        <f t="shared" si="3"/>
        <v>0</v>
      </c>
      <c r="Y32" s="523">
        <f t="shared" si="4"/>
        <v>0</v>
      </c>
    </row>
    <row r="33" spans="2:25" x14ac:dyDescent="0.15">
      <c r="B33" s="302" t="s">
        <v>269</v>
      </c>
      <c r="C33" s="303" t="s">
        <v>419</v>
      </c>
      <c r="D33" s="304">
        <f>⑧計算域Ⅰ!I34</f>
        <v>0</v>
      </c>
      <c r="E33" s="305">
        <f>D33*⑪観光用各種係数!F31</f>
        <v>0</v>
      </c>
      <c r="F33" s="305">
        <f>D33*⑪観光用各種係数!G31</f>
        <v>0</v>
      </c>
      <c r="G33" s="306">
        <f>D33*⑪観光用各種係数!H31</f>
        <v>0</v>
      </c>
      <c r="H33" s="307">
        <v>0</v>
      </c>
      <c r="I33" s="306">
        <f>H33*⑪観光用各種係数!E31</f>
        <v>0</v>
      </c>
      <c r="J33" s="304">
        <v>0</v>
      </c>
      <c r="K33" s="305">
        <f>J33*⑪観光用各種係数!F31</f>
        <v>0</v>
      </c>
      <c r="L33" s="305">
        <f>J33*⑪観光用各種係数!G31</f>
        <v>0</v>
      </c>
      <c r="M33" s="306">
        <f>J33*⑪観光用各種係数!H31</f>
        <v>0</v>
      </c>
      <c r="N33" s="307">
        <f t="shared" si="0"/>
        <v>0</v>
      </c>
      <c r="O33" s="305"/>
      <c r="P33" s="305">
        <f>$O$51*⑪観光用各種係数!I31</f>
        <v>0</v>
      </c>
      <c r="Q33" s="308">
        <f>P33*⑪観光用各種係数!E31</f>
        <v>0</v>
      </c>
      <c r="R33" s="304">
        <v>0</v>
      </c>
      <c r="S33" s="305">
        <f>R33*⑪観光用各種係数!F31</f>
        <v>0</v>
      </c>
      <c r="T33" s="305">
        <f>R33*⑪観光用各種係数!G31</f>
        <v>0</v>
      </c>
      <c r="U33" s="306">
        <f>R33*⑪観光用各種係数!H31</f>
        <v>0</v>
      </c>
      <c r="V33" s="304">
        <f t="shared" si="1"/>
        <v>0</v>
      </c>
      <c r="W33" s="305">
        <f t="shared" si="2"/>
        <v>0</v>
      </c>
      <c r="X33" s="305">
        <f t="shared" si="3"/>
        <v>0</v>
      </c>
      <c r="Y33" s="306">
        <f t="shared" si="4"/>
        <v>0</v>
      </c>
    </row>
    <row r="34" spans="2:25" x14ac:dyDescent="0.15">
      <c r="B34" s="520" t="s">
        <v>270</v>
      </c>
      <c r="C34" s="460" t="s">
        <v>271</v>
      </c>
      <c r="D34" s="521">
        <f>⑧計算域Ⅰ!I35</f>
        <v>0</v>
      </c>
      <c r="E34" s="522">
        <f>D34*⑪観光用各種係数!F32</f>
        <v>0</v>
      </c>
      <c r="F34" s="522">
        <f>D34*⑪観光用各種係数!G32</f>
        <v>0</v>
      </c>
      <c r="G34" s="523">
        <f>D34*⑪観光用各種係数!H32</f>
        <v>0</v>
      </c>
      <c r="H34" s="524">
        <v>0</v>
      </c>
      <c r="I34" s="525">
        <f>H34*⑪観光用各種係数!E32</f>
        <v>0</v>
      </c>
      <c r="J34" s="521">
        <v>0</v>
      </c>
      <c r="K34" s="522">
        <f>J34*⑪観光用各種係数!F32</f>
        <v>0</v>
      </c>
      <c r="L34" s="522">
        <f>J34*⑪観光用各種係数!G32</f>
        <v>0</v>
      </c>
      <c r="M34" s="523">
        <f>J34*⑪観光用各種係数!H32</f>
        <v>0</v>
      </c>
      <c r="N34" s="521">
        <f t="shared" si="0"/>
        <v>0</v>
      </c>
      <c r="O34" s="522"/>
      <c r="P34" s="522">
        <f>$O$51*⑪観光用各種係数!I32</f>
        <v>0</v>
      </c>
      <c r="Q34" s="523">
        <f>P34*⑪観光用各種係数!E32</f>
        <v>0</v>
      </c>
      <c r="R34" s="521">
        <v>0</v>
      </c>
      <c r="S34" s="522">
        <f>R34*⑪観光用各種係数!F32</f>
        <v>0</v>
      </c>
      <c r="T34" s="522">
        <f>R34*⑪観光用各種係数!G32</f>
        <v>0</v>
      </c>
      <c r="U34" s="523">
        <f>R34*⑪観光用各種係数!H32</f>
        <v>0</v>
      </c>
      <c r="V34" s="521">
        <f t="shared" si="1"/>
        <v>0</v>
      </c>
      <c r="W34" s="522">
        <f t="shared" si="2"/>
        <v>0</v>
      </c>
      <c r="X34" s="522">
        <f t="shared" si="3"/>
        <v>0</v>
      </c>
      <c r="Y34" s="523">
        <f t="shared" si="4"/>
        <v>0</v>
      </c>
    </row>
    <row r="35" spans="2:25" x14ac:dyDescent="0.15">
      <c r="B35" s="302" t="s">
        <v>272</v>
      </c>
      <c r="C35" s="303" t="s">
        <v>273</v>
      </c>
      <c r="D35" s="304">
        <f>⑧計算域Ⅰ!I36</f>
        <v>0</v>
      </c>
      <c r="E35" s="305">
        <f>D35*⑪観光用各種係数!F33</f>
        <v>0</v>
      </c>
      <c r="F35" s="305">
        <f>D35*⑪観光用各種係数!G33</f>
        <v>0</v>
      </c>
      <c r="G35" s="306">
        <f>D35*⑪観光用各種係数!H33</f>
        <v>0</v>
      </c>
      <c r="H35" s="307">
        <v>0</v>
      </c>
      <c r="I35" s="308">
        <f>H35*⑪観光用各種係数!E33</f>
        <v>0</v>
      </c>
      <c r="J35" s="304">
        <v>0</v>
      </c>
      <c r="K35" s="305">
        <f>J35*⑪観光用各種係数!F33</f>
        <v>0</v>
      </c>
      <c r="L35" s="305">
        <f>J35*⑪観光用各種係数!G33</f>
        <v>0</v>
      </c>
      <c r="M35" s="306">
        <f>J35*⑪観光用各種係数!H33</f>
        <v>0</v>
      </c>
      <c r="N35" s="307">
        <f t="shared" si="0"/>
        <v>0</v>
      </c>
      <c r="O35" s="305"/>
      <c r="P35" s="305">
        <f>$O$51*⑪観光用各種係数!I33</f>
        <v>0</v>
      </c>
      <c r="Q35" s="308">
        <f>P35*⑪観光用各種係数!E33</f>
        <v>0</v>
      </c>
      <c r="R35" s="304">
        <v>0</v>
      </c>
      <c r="S35" s="305">
        <f>R35*⑪観光用各種係数!F33</f>
        <v>0</v>
      </c>
      <c r="T35" s="305">
        <f>R35*⑪観光用各種係数!G33</f>
        <v>0</v>
      </c>
      <c r="U35" s="306">
        <f>R35*⑪観光用各種係数!H33</f>
        <v>0</v>
      </c>
      <c r="V35" s="304">
        <f t="shared" si="1"/>
        <v>0</v>
      </c>
      <c r="W35" s="305">
        <f t="shared" si="2"/>
        <v>0</v>
      </c>
      <c r="X35" s="305">
        <f t="shared" si="3"/>
        <v>0</v>
      </c>
      <c r="Y35" s="306">
        <f t="shared" si="4"/>
        <v>0</v>
      </c>
    </row>
    <row r="36" spans="2:25" x14ac:dyDescent="0.15">
      <c r="B36" s="520" t="s">
        <v>274</v>
      </c>
      <c r="C36" s="460" t="s">
        <v>420</v>
      </c>
      <c r="D36" s="521">
        <f>⑧計算域Ⅰ!I37</f>
        <v>0</v>
      </c>
      <c r="E36" s="522">
        <f>D36*⑪観光用各種係数!F34</f>
        <v>0</v>
      </c>
      <c r="F36" s="522">
        <f>D36*⑪観光用各種係数!G34</f>
        <v>0</v>
      </c>
      <c r="G36" s="523">
        <f>D36*⑪観光用各種係数!H34</f>
        <v>0</v>
      </c>
      <c r="H36" s="524">
        <v>0</v>
      </c>
      <c r="I36" s="525">
        <f>H36*⑪観光用各種係数!E34</f>
        <v>0</v>
      </c>
      <c r="J36" s="521">
        <v>0</v>
      </c>
      <c r="K36" s="522">
        <f>J36*⑪観光用各種係数!F34</f>
        <v>0</v>
      </c>
      <c r="L36" s="522">
        <f>J36*⑪観光用各種係数!G34</f>
        <v>0</v>
      </c>
      <c r="M36" s="523">
        <f>J36*⑪観光用各種係数!H34</f>
        <v>0</v>
      </c>
      <c r="N36" s="524">
        <f t="shared" si="0"/>
        <v>0</v>
      </c>
      <c r="O36" s="522"/>
      <c r="P36" s="522">
        <f>$O$51*⑪観光用各種係数!I34</f>
        <v>0</v>
      </c>
      <c r="Q36" s="525">
        <f>P36*⑪観光用各種係数!E34</f>
        <v>0</v>
      </c>
      <c r="R36" s="521">
        <v>0</v>
      </c>
      <c r="S36" s="522">
        <f>R36*⑪観光用各種係数!F34</f>
        <v>0</v>
      </c>
      <c r="T36" s="522">
        <f>R36*⑪観光用各種係数!G34</f>
        <v>0</v>
      </c>
      <c r="U36" s="523">
        <f>R36*⑪観光用各種係数!H34</f>
        <v>0</v>
      </c>
      <c r="V36" s="521">
        <f t="shared" si="1"/>
        <v>0</v>
      </c>
      <c r="W36" s="522">
        <f t="shared" si="2"/>
        <v>0</v>
      </c>
      <c r="X36" s="522">
        <f t="shared" si="3"/>
        <v>0</v>
      </c>
      <c r="Y36" s="523">
        <f t="shared" si="4"/>
        <v>0</v>
      </c>
    </row>
    <row r="37" spans="2:25" x14ac:dyDescent="0.15">
      <c r="B37" s="302" t="s">
        <v>275</v>
      </c>
      <c r="C37" s="303" t="s">
        <v>421</v>
      </c>
      <c r="D37" s="304">
        <f>⑧計算域Ⅰ!I38</f>
        <v>0</v>
      </c>
      <c r="E37" s="305">
        <f>D37*⑪観光用各種係数!F35</f>
        <v>0</v>
      </c>
      <c r="F37" s="305">
        <f>D37*⑪観光用各種係数!G35</f>
        <v>0</v>
      </c>
      <c r="G37" s="306">
        <f>D37*⑪観光用各種係数!H35</f>
        <v>0</v>
      </c>
      <c r="H37" s="307">
        <v>0</v>
      </c>
      <c r="I37" s="308">
        <f>H37*⑪観光用各種係数!E35</f>
        <v>0</v>
      </c>
      <c r="J37" s="304">
        <v>0</v>
      </c>
      <c r="K37" s="305">
        <f>J37*⑪観光用各種係数!F35</f>
        <v>0</v>
      </c>
      <c r="L37" s="305">
        <f>J37*⑪観光用各種係数!G35</f>
        <v>0</v>
      </c>
      <c r="M37" s="306">
        <f>J37*⑪観光用各種係数!H35</f>
        <v>0</v>
      </c>
      <c r="N37" s="307">
        <f t="shared" si="0"/>
        <v>0</v>
      </c>
      <c r="O37" s="305"/>
      <c r="P37" s="305">
        <f>$O$51*⑪観光用各種係数!I35</f>
        <v>0</v>
      </c>
      <c r="Q37" s="308">
        <f>P37*⑪観光用各種係数!E35</f>
        <v>0</v>
      </c>
      <c r="R37" s="304">
        <v>0</v>
      </c>
      <c r="S37" s="305">
        <f>R37*⑪観光用各種係数!F35</f>
        <v>0</v>
      </c>
      <c r="T37" s="305">
        <f>R37*⑪観光用各種係数!G35</f>
        <v>0</v>
      </c>
      <c r="U37" s="306">
        <f>R37*⑪観光用各種係数!H35</f>
        <v>0</v>
      </c>
      <c r="V37" s="304">
        <f t="shared" si="1"/>
        <v>0</v>
      </c>
      <c r="W37" s="305">
        <f t="shared" si="2"/>
        <v>0</v>
      </c>
      <c r="X37" s="305">
        <f t="shared" si="3"/>
        <v>0</v>
      </c>
      <c r="Y37" s="306">
        <f t="shared" si="4"/>
        <v>0</v>
      </c>
    </row>
    <row r="38" spans="2:25" x14ac:dyDescent="0.15">
      <c r="B38" s="520" t="s">
        <v>276</v>
      </c>
      <c r="C38" s="460" t="s">
        <v>277</v>
      </c>
      <c r="D38" s="521">
        <f>⑧計算域Ⅰ!I39</f>
        <v>0</v>
      </c>
      <c r="E38" s="522">
        <f>D38*⑪観光用各種係数!F36</f>
        <v>0</v>
      </c>
      <c r="F38" s="522">
        <f>D38*⑪観光用各種係数!G36</f>
        <v>0</v>
      </c>
      <c r="G38" s="523">
        <f>D38*⑪観光用各種係数!H36</f>
        <v>0</v>
      </c>
      <c r="H38" s="524">
        <v>0</v>
      </c>
      <c r="I38" s="525">
        <f>H38*⑪観光用各種係数!E36</f>
        <v>0</v>
      </c>
      <c r="J38" s="521">
        <v>0</v>
      </c>
      <c r="K38" s="522">
        <f>J38*⑪観光用各種係数!F36</f>
        <v>0</v>
      </c>
      <c r="L38" s="522">
        <f>J38*⑪観光用各種係数!G36</f>
        <v>0</v>
      </c>
      <c r="M38" s="523">
        <f>J38*⑪観光用各種係数!H36</f>
        <v>0</v>
      </c>
      <c r="N38" s="524">
        <f t="shared" si="0"/>
        <v>0</v>
      </c>
      <c r="O38" s="522"/>
      <c r="P38" s="522">
        <f>$O$51*⑪観光用各種係数!I36</f>
        <v>0</v>
      </c>
      <c r="Q38" s="523">
        <f>P38*⑪観光用各種係数!E36</f>
        <v>0</v>
      </c>
      <c r="R38" s="521">
        <v>0</v>
      </c>
      <c r="S38" s="522">
        <f>R38*⑪観光用各種係数!F36</f>
        <v>0</v>
      </c>
      <c r="T38" s="522">
        <f>R38*⑪観光用各種係数!G36</f>
        <v>0</v>
      </c>
      <c r="U38" s="523">
        <f>R38*⑪観光用各種係数!H36</f>
        <v>0</v>
      </c>
      <c r="V38" s="521">
        <f t="shared" si="1"/>
        <v>0</v>
      </c>
      <c r="W38" s="522">
        <f t="shared" si="2"/>
        <v>0</v>
      </c>
      <c r="X38" s="522">
        <f t="shared" si="3"/>
        <v>0</v>
      </c>
      <c r="Y38" s="523">
        <f t="shared" si="4"/>
        <v>0</v>
      </c>
    </row>
    <row r="39" spans="2:25" x14ac:dyDescent="0.15">
      <c r="B39" s="302" t="s">
        <v>278</v>
      </c>
      <c r="C39" s="303" t="s">
        <v>422</v>
      </c>
      <c r="D39" s="304">
        <f>⑧計算域Ⅰ!I40</f>
        <v>0</v>
      </c>
      <c r="E39" s="305">
        <f>D39*⑪観光用各種係数!F37</f>
        <v>0</v>
      </c>
      <c r="F39" s="305">
        <f>D39*⑪観光用各種係数!G37</f>
        <v>0</v>
      </c>
      <c r="G39" s="306">
        <f>D39*⑪観光用各種係数!H37</f>
        <v>0</v>
      </c>
      <c r="H39" s="307">
        <v>0</v>
      </c>
      <c r="I39" s="306">
        <f>H39*⑪観光用各種係数!E37</f>
        <v>0</v>
      </c>
      <c r="J39" s="304">
        <v>0</v>
      </c>
      <c r="K39" s="305">
        <f>J39*⑪観光用各種係数!F37</f>
        <v>0</v>
      </c>
      <c r="L39" s="305">
        <f>J39*⑪観光用各種係数!G37</f>
        <v>0</v>
      </c>
      <c r="M39" s="306">
        <f>J39*⑪観光用各種係数!H37</f>
        <v>0</v>
      </c>
      <c r="N39" s="304">
        <f t="shared" si="0"/>
        <v>0</v>
      </c>
      <c r="O39" s="305"/>
      <c r="P39" s="305">
        <f>$O$51*⑪観光用各種係数!I37</f>
        <v>0</v>
      </c>
      <c r="Q39" s="308">
        <f>P39*⑪観光用各種係数!E37</f>
        <v>0</v>
      </c>
      <c r="R39" s="304">
        <v>0</v>
      </c>
      <c r="S39" s="305">
        <f>R39*⑪観光用各種係数!F37</f>
        <v>0</v>
      </c>
      <c r="T39" s="305">
        <f>R39*⑪観光用各種係数!G37</f>
        <v>0</v>
      </c>
      <c r="U39" s="306">
        <f>R39*⑪観光用各種係数!H37</f>
        <v>0</v>
      </c>
      <c r="V39" s="304">
        <f t="shared" si="1"/>
        <v>0</v>
      </c>
      <c r="W39" s="305">
        <f t="shared" si="2"/>
        <v>0</v>
      </c>
      <c r="X39" s="305">
        <f t="shared" si="3"/>
        <v>0</v>
      </c>
      <c r="Y39" s="306">
        <f t="shared" si="4"/>
        <v>0</v>
      </c>
    </row>
    <row r="40" spans="2:25" x14ac:dyDescent="0.15">
      <c r="B40" s="520" t="s">
        <v>280</v>
      </c>
      <c r="C40" s="460" t="s">
        <v>423</v>
      </c>
      <c r="D40" s="521">
        <f>⑧計算域Ⅰ!I41</f>
        <v>0</v>
      </c>
      <c r="E40" s="522">
        <f>D40*⑪観光用各種係数!F38</f>
        <v>0</v>
      </c>
      <c r="F40" s="522">
        <f>D40*⑪観光用各種係数!G38</f>
        <v>0</v>
      </c>
      <c r="G40" s="523">
        <f>D40*⑪観光用各種係数!H38</f>
        <v>0</v>
      </c>
      <c r="H40" s="524">
        <v>0</v>
      </c>
      <c r="I40" s="525">
        <f>H40*⑪観光用各種係数!E38</f>
        <v>0</v>
      </c>
      <c r="J40" s="521">
        <v>0</v>
      </c>
      <c r="K40" s="522">
        <f>J40*⑪観光用各種係数!F38</f>
        <v>0</v>
      </c>
      <c r="L40" s="522">
        <f>J40*⑪観光用各種係数!G38</f>
        <v>0</v>
      </c>
      <c r="M40" s="523">
        <f>J40*⑪観光用各種係数!H38</f>
        <v>0</v>
      </c>
      <c r="N40" s="524">
        <f t="shared" si="0"/>
        <v>0</v>
      </c>
      <c r="O40" s="522"/>
      <c r="P40" s="522">
        <f>$O$51*⑪観光用各種係数!I38</f>
        <v>0</v>
      </c>
      <c r="Q40" s="525">
        <f>P40*⑪観光用各種係数!E38</f>
        <v>0</v>
      </c>
      <c r="R40" s="521">
        <v>0</v>
      </c>
      <c r="S40" s="522">
        <f>R40*⑪観光用各種係数!F38</f>
        <v>0</v>
      </c>
      <c r="T40" s="522">
        <f>R40*⑪観光用各種係数!G38</f>
        <v>0</v>
      </c>
      <c r="U40" s="523">
        <f>R40*⑪観光用各種係数!H38</f>
        <v>0</v>
      </c>
      <c r="V40" s="521">
        <f t="shared" si="1"/>
        <v>0</v>
      </c>
      <c r="W40" s="522">
        <f t="shared" si="2"/>
        <v>0</v>
      </c>
      <c r="X40" s="522">
        <f t="shared" si="3"/>
        <v>0</v>
      </c>
      <c r="Y40" s="523">
        <f t="shared" si="4"/>
        <v>0</v>
      </c>
    </row>
    <row r="41" spans="2:25" x14ac:dyDescent="0.15">
      <c r="B41" s="533" t="s">
        <v>281</v>
      </c>
      <c r="C41" s="311" t="s">
        <v>424</v>
      </c>
      <c r="D41" s="304">
        <f>⑧計算域Ⅰ!I42</f>
        <v>0</v>
      </c>
      <c r="E41" s="305">
        <f>D41*⑪観光用各種係数!F39</f>
        <v>0</v>
      </c>
      <c r="F41" s="305">
        <f>D41*⑪観光用各種係数!G39</f>
        <v>0</v>
      </c>
      <c r="G41" s="306">
        <f>D41*⑪観光用各種係数!H39</f>
        <v>0</v>
      </c>
      <c r="H41" s="307">
        <v>0</v>
      </c>
      <c r="I41" s="308">
        <f>H41*⑪観光用各種係数!E39</f>
        <v>0</v>
      </c>
      <c r="J41" s="304">
        <v>0</v>
      </c>
      <c r="K41" s="305">
        <f>J41*⑪観光用各種係数!F39</f>
        <v>0</v>
      </c>
      <c r="L41" s="305">
        <f>J41*⑪観光用各種係数!G39</f>
        <v>0</v>
      </c>
      <c r="M41" s="306">
        <f>J41*⑪観光用各種係数!H39</f>
        <v>0</v>
      </c>
      <c r="N41" s="307">
        <f t="shared" si="0"/>
        <v>0</v>
      </c>
      <c r="O41" s="305"/>
      <c r="P41" s="305">
        <f>$O$51*⑪観光用各種係数!I39</f>
        <v>0</v>
      </c>
      <c r="Q41" s="308">
        <f>P41*⑪観光用各種係数!E39</f>
        <v>0</v>
      </c>
      <c r="R41" s="304">
        <v>0</v>
      </c>
      <c r="S41" s="305">
        <f>R41*⑪観光用各種係数!F39</f>
        <v>0</v>
      </c>
      <c r="T41" s="305">
        <f>R41*⑪観光用各種係数!G39</f>
        <v>0</v>
      </c>
      <c r="U41" s="306">
        <f>R41*⑪観光用各種係数!H39</f>
        <v>0</v>
      </c>
      <c r="V41" s="304">
        <f t="shared" si="1"/>
        <v>0</v>
      </c>
      <c r="W41" s="305">
        <f t="shared" si="2"/>
        <v>0</v>
      </c>
      <c r="X41" s="305">
        <f t="shared" si="3"/>
        <v>0</v>
      </c>
      <c r="Y41" s="306">
        <f t="shared" si="4"/>
        <v>0</v>
      </c>
    </row>
    <row r="42" spans="2:25" x14ac:dyDescent="0.15">
      <c r="B42" s="534" t="s">
        <v>282</v>
      </c>
      <c r="C42" s="531" t="s">
        <v>425</v>
      </c>
      <c r="D42" s="521">
        <f>⑧計算域Ⅰ!I43</f>
        <v>0</v>
      </c>
      <c r="E42" s="522">
        <f>D42*⑪観光用各種係数!F40</f>
        <v>0</v>
      </c>
      <c r="F42" s="522">
        <f>D42*⑪観光用各種係数!G40</f>
        <v>0</v>
      </c>
      <c r="G42" s="523">
        <f>D42*⑪観光用各種係数!H40</f>
        <v>0</v>
      </c>
      <c r="H42" s="524">
        <v>0</v>
      </c>
      <c r="I42" s="525">
        <f>H42*⑪観光用各種係数!E40</f>
        <v>0</v>
      </c>
      <c r="J42" s="521">
        <v>0</v>
      </c>
      <c r="K42" s="522">
        <f>J42*⑪観光用各種係数!F40</f>
        <v>0</v>
      </c>
      <c r="L42" s="522">
        <f>J42*⑪観光用各種係数!G40</f>
        <v>0</v>
      </c>
      <c r="M42" s="523">
        <f>J42*⑪観光用各種係数!H40</f>
        <v>0</v>
      </c>
      <c r="N42" s="524">
        <f t="shared" ref="N42:N50" si="5">G42+M42</f>
        <v>0</v>
      </c>
      <c r="O42" s="522"/>
      <c r="P42" s="522">
        <f>$O$51*⑪観光用各種係数!I40</f>
        <v>0</v>
      </c>
      <c r="Q42" s="525">
        <f>P42*⑪観光用各種係数!E40</f>
        <v>0</v>
      </c>
      <c r="R42" s="521">
        <v>0</v>
      </c>
      <c r="S42" s="522">
        <f>R42*⑪観光用各種係数!F40</f>
        <v>0</v>
      </c>
      <c r="T42" s="522">
        <f>R42*⑪観光用各種係数!G40</f>
        <v>0</v>
      </c>
      <c r="U42" s="523">
        <f>R42*⑪観光用各種係数!H40</f>
        <v>0</v>
      </c>
      <c r="V42" s="521">
        <f t="shared" si="1"/>
        <v>0</v>
      </c>
      <c r="W42" s="522">
        <f t="shared" si="2"/>
        <v>0</v>
      </c>
      <c r="X42" s="522">
        <f t="shared" si="3"/>
        <v>0</v>
      </c>
      <c r="Y42" s="523">
        <f t="shared" si="4"/>
        <v>0</v>
      </c>
    </row>
    <row r="43" spans="2:25" x14ac:dyDescent="0.15">
      <c r="B43" s="533" t="s">
        <v>284</v>
      </c>
      <c r="C43" s="311" t="s">
        <v>426</v>
      </c>
      <c r="D43" s="304">
        <f>⑧計算域Ⅰ!I44</f>
        <v>0</v>
      </c>
      <c r="E43" s="305">
        <f>D43*⑪観光用各種係数!F41</f>
        <v>0</v>
      </c>
      <c r="F43" s="305">
        <f>D43*⑪観光用各種係数!G41</f>
        <v>0</v>
      </c>
      <c r="G43" s="306">
        <f>D43*⑪観光用各種係数!H41</f>
        <v>0</v>
      </c>
      <c r="H43" s="307">
        <v>0</v>
      </c>
      <c r="I43" s="306">
        <f>H43*⑪観光用各種係数!E41</f>
        <v>0</v>
      </c>
      <c r="J43" s="304">
        <v>0</v>
      </c>
      <c r="K43" s="305">
        <f>J43*⑪観光用各種係数!F41</f>
        <v>0</v>
      </c>
      <c r="L43" s="305">
        <f>J43*⑪観光用各種係数!G41</f>
        <v>0</v>
      </c>
      <c r="M43" s="306">
        <f>J43*⑪観光用各種係数!H41</f>
        <v>0</v>
      </c>
      <c r="N43" s="307">
        <f t="shared" si="5"/>
        <v>0</v>
      </c>
      <c r="O43" s="305"/>
      <c r="P43" s="305">
        <f>$O$51*⑪観光用各種係数!I41</f>
        <v>0</v>
      </c>
      <c r="Q43" s="306">
        <f>P43*⑪観光用各種係数!E41</f>
        <v>0</v>
      </c>
      <c r="R43" s="304">
        <v>0</v>
      </c>
      <c r="S43" s="305">
        <f>R43*⑪観光用各種係数!F41</f>
        <v>0</v>
      </c>
      <c r="T43" s="305">
        <f>R43*⑪観光用各種係数!G41</f>
        <v>0</v>
      </c>
      <c r="U43" s="306">
        <f>R43*⑪観光用各種係数!H41</f>
        <v>0</v>
      </c>
      <c r="V43" s="304">
        <f t="shared" si="1"/>
        <v>0</v>
      </c>
      <c r="W43" s="305">
        <f t="shared" si="2"/>
        <v>0</v>
      </c>
      <c r="X43" s="305">
        <f t="shared" si="3"/>
        <v>0</v>
      </c>
      <c r="Y43" s="306">
        <f t="shared" si="4"/>
        <v>0</v>
      </c>
    </row>
    <row r="44" spans="2:25" x14ac:dyDescent="0.15">
      <c r="B44" s="534" t="s">
        <v>286</v>
      </c>
      <c r="C44" s="532" t="s">
        <v>427</v>
      </c>
      <c r="D44" s="521">
        <f>⑧計算域Ⅰ!I45</f>
        <v>0</v>
      </c>
      <c r="E44" s="522">
        <f>D44*⑪観光用各種係数!F42</f>
        <v>0</v>
      </c>
      <c r="F44" s="522">
        <f>D44*⑪観光用各種係数!G42</f>
        <v>0</v>
      </c>
      <c r="G44" s="523">
        <f>D44*⑪観光用各種係数!H42</f>
        <v>0</v>
      </c>
      <c r="H44" s="524">
        <v>0</v>
      </c>
      <c r="I44" s="525">
        <f>H44*⑪観光用各種係数!E42</f>
        <v>0</v>
      </c>
      <c r="J44" s="521">
        <v>0</v>
      </c>
      <c r="K44" s="522">
        <f>J44*⑪観光用各種係数!F42</f>
        <v>0</v>
      </c>
      <c r="L44" s="522">
        <f>J44*⑪観光用各種係数!G42</f>
        <v>0</v>
      </c>
      <c r="M44" s="523">
        <f>J44*⑪観光用各種係数!H42</f>
        <v>0</v>
      </c>
      <c r="N44" s="524">
        <f t="shared" si="5"/>
        <v>0</v>
      </c>
      <c r="O44" s="522"/>
      <c r="P44" s="522">
        <f>$O$51*⑪観光用各種係数!I42</f>
        <v>0</v>
      </c>
      <c r="Q44" s="525">
        <f>P44*⑪観光用各種係数!E42</f>
        <v>0</v>
      </c>
      <c r="R44" s="521">
        <v>0</v>
      </c>
      <c r="S44" s="522">
        <f>R44*⑪観光用各種係数!F42</f>
        <v>0</v>
      </c>
      <c r="T44" s="522">
        <f>R44*⑪観光用各種係数!G42</f>
        <v>0</v>
      </c>
      <c r="U44" s="523">
        <f>R44*⑪観光用各種係数!H42</f>
        <v>0</v>
      </c>
      <c r="V44" s="521">
        <f t="shared" si="1"/>
        <v>0</v>
      </c>
      <c r="W44" s="522">
        <f t="shared" ref="W44:Y50" si="6">E44+K44+S44</f>
        <v>0</v>
      </c>
      <c r="X44" s="522">
        <f t="shared" si="6"/>
        <v>0</v>
      </c>
      <c r="Y44" s="523">
        <f t="shared" si="6"/>
        <v>0</v>
      </c>
    </row>
    <row r="45" spans="2:25" x14ac:dyDescent="0.15">
      <c r="B45" s="533" t="s">
        <v>287</v>
      </c>
      <c r="C45" s="311" t="s">
        <v>428</v>
      </c>
      <c r="D45" s="304">
        <f>⑧計算域Ⅰ!I46</f>
        <v>0</v>
      </c>
      <c r="E45" s="305">
        <f>D45*⑪観光用各種係数!F43</f>
        <v>0</v>
      </c>
      <c r="F45" s="305">
        <f>D45*⑪観光用各種係数!G43</f>
        <v>0</v>
      </c>
      <c r="G45" s="306">
        <f>D45*⑪観光用各種係数!H43</f>
        <v>0</v>
      </c>
      <c r="H45" s="307">
        <v>0</v>
      </c>
      <c r="I45" s="308">
        <f>H45*⑪観光用各種係数!E43</f>
        <v>0</v>
      </c>
      <c r="J45" s="304">
        <v>0</v>
      </c>
      <c r="K45" s="305">
        <f>J45*⑪観光用各種係数!F43</f>
        <v>0</v>
      </c>
      <c r="L45" s="305">
        <f>J45*⑪観光用各種係数!G43</f>
        <v>0</v>
      </c>
      <c r="M45" s="306">
        <f>J45*⑪観光用各種係数!H43</f>
        <v>0</v>
      </c>
      <c r="N45" s="307">
        <f t="shared" si="5"/>
        <v>0</v>
      </c>
      <c r="O45" s="305"/>
      <c r="P45" s="305">
        <f>$O$51*⑪観光用各種係数!I43</f>
        <v>0</v>
      </c>
      <c r="Q45" s="308">
        <f>P45*⑪観光用各種係数!E43</f>
        <v>0</v>
      </c>
      <c r="R45" s="304">
        <v>0</v>
      </c>
      <c r="S45" s="305">
        <f>R45*⑪観光用各種係数!F43</f>
        <v>0</v>
      </c>
      <c r="T45" s="305">
        <f>R45*⑪観光用各種係数!G43</f>
        <v>0</v>
      </c>
      <c r="U45" s="306">
        <f>R45*⑪観光用各種係数!H43</f>
        <v>0</v>
      </c>
      <c r="V45" s="304">
        <f t="shared" si="1"/>
        <v>0</v>
      </c>
      <c r="W45" s="305">
        <f t="shared" si="6"/>
        <v>0</v>
      </c>
      <c r="X45" s="305">
        <f t="shared" si="6"/>
        <v>0</v>
      </c>
      <c r="Y45" s="306">
        <f t="shared" si="6"/>
        <v>0</v>
      </c>
    </row>
    <row r="46" spans="2:25" x14ac:dyDescent="0.15">
      <c r="B46" s="534" t="s">
        <v>288</v>
      </c>
      <c r="C46" s="531" t="s">
        <v>429</v>
      </c>
      <c r="D46" s="521">
        <f>⑧計算域Ⅰ!I47</f>
        <v>0</v>
      </c>
      <c r="E46" s="522">
        <f>D46*⑪観光用各種係数!F44</f>
        <v>0</v>
      </c>
      <c r="F46" s="522">
        <f>D46*⑪観光用各種係数!G44</f>
        <v>0</v>
      </c>
      <c r="G46" s="523">
        <f>D46*⑪観光用各種係数!H44</f>
        <v>0</v>
      </c>
      <c r="H46" s="524">
        <v>0</v>
      </c>
      <c r="I46" s="525">
        <f>H46*⑪観光用各種係数!E44</f>
        <v>0</v>
      </c>
      <c r="J46" s="521">
        <v>0</v>
      </c>
      <c r="K46" s="522">
        <f>J46*⑪観光用各種係数!F44</f>
        <v>0</v>
      </c>
      <c r="L46" s="522">
        <f>J46*⑪観光用各種係数!G44</f>
        <v>0</v>
      </c>
      <c r="M46" s="523">
        <f>J46*⑪観光用各種係数!H44</f>
        <v>0</v>
      </c>
      <c r="N46" s="524">
        <f>G46+M46</f>
        <v>0</v>
      </c>
      <c r="O46" s="522"/>
      <c r="P46" s="522">
        <f>$O$51*⑪観光用各種係数!I44</f>
        <v>0</v>
      </c>
      <c r="Q46" s="525">
        <f>P46*⑪観光用各種係数!E44</f>
        <v>0</v>
      </c>
      <c r="R46" s="521">
        <v>0</v>
      </c>
      <c r="S46" s="522">
        <f>R46*⑪観光用各種係数!F44</f>
        <v>0</v>
      </c>
      <c r="T46" s="522">
        <f>R46*⑪観光用各種係数!G44</f>
        <v>0</v>
      </c>
      <c r="U46" s="523">
        <f>R46*⑪観光用各種係数!H44</f>
        <v>0</v>
      </c>
      <c r="V46" s="521">
        <f t="shared" si="1"/>
        <v>0</v>
      </c>
      <c r="W46" s="522">
        <f t="shared" ref="W46:Y47" si="7">E46+K46+S46</f>
        <v>0</v>
      </c>
      <c r="X46" s="522">
        <f t="shared" si="7"/>
        <v>0</v>
      </c>
      <c r="Y46" s="523">
        <f t="shared" si="7"/>
        <v>0</v>
      </c>
    </row>
    <row r="47" spans="2:25" x14ac:dyDescent="0.15">
      <c r="B47" s="533" t="s">
        <v>289</v>
      </c>
      <c r="C47" s="311" t="s">
        <v>430</v>
      </c>
      <c r="D47" s="304">
        <f>⑧計算域Ⅰ!I48</f>
        <v>0</v>
      </c>
      <c r="E47" s="305">
        <f>D47*⑪観光用各種係数!F45</f>
        <v>0</v>
      </c>
      <c r="F47" s="305">
        <f>D47*⑪観光用各種係数!G45</f>
        <v>0</v>
      </c>
      <c r="G47" s="306">
        <f>D47*⑪観光用各種係数!H45</f>
        <v>0</v>
      </c>
      <c r="H47" s="307">
        <v>0</v>
      </c>
      <c r="I47" s="308">
        <f>H47*⑪観光用各種係数!E45</f>
        <v>0</v>
      </c>
      <c r="J47" s="304">
        <v>0</v>
      </c>
      <c r="K47" s="305">
        <f>J47*⑪観光用各種係数!F45</f>
        <v>0</v>
      </c>
      <c r="L47" s="305">
        <f>J47*⑪観光用各種係数!G45</f>
        <v>0</v>
      </c>
      <c r="M47" s="306">
        <f>J47*⑪観光用各種係数!H45</f>
        <v>0</v>
      </c>
      <c r="N47" s="307">
        <f>G47+M47</f>
        <v>0</v>
      </c>
      <c r="O47" s="305"/>
      <c r="P47" s="305">
        <f>$O$51*⑪観光用各種係数!I45</f>
        <v>0</v>
      </c>
      <c r="Q47" s="308">
        <f>P47*⑪観光用各種係数!E45</f>
        <v>0</v>
      </c>
      <c r="R47" s="304">
        <v>0</v>
      </c>
      <c r="S47" s="305">
        <f>R47*⑪観光用各種係数!F45</f>
        <v>0</v>
      </c>
      <c r="T47" s="305">
        <f>R47*⑪観光用各種係数!G45</f>
        <v>0</v>
      </c>
      <c r="U47" s="306">
        <f>R47*⑪観光用各種係数!H45</f>
        <v>0</v>
      </c>
      <c r="V47" s="304">
        <f t="shared" si="1"/>
        <v>0</v>
      </c>
      <c r="W47" s="305">
        <f t="shared" si="7"/>
        <v>0</v>
      </c>
      <c r="X47" s="305">
        <f t="shared" si="7"/>
        <v>0</v>
      </c>
      <c r="Y47" s="306">
        <f t="shared" si="7"/>
        <v>0</v>
      </c>
    </row>
    <row r="48" spans="2:25" x14ac:dyDescent="0.15">
      <c r="B48" s="534" t="s">
        <v>290</v>
      </c>
      <c r="C48" s="531" t="s">
        <v>490</v>
      </c>
      <c r="D48" s="521">
        <f>⑧計算域Ⅰ!I49</f>
        <v>0</v>
      </c>
      <c r="E48" s="522">
        <f>D48*⑪観光用各種係数!F46</f>
        <v>0</v>
      </c>
      <c r="F48" s="522">
        <f>D48*⑪観光用各種係数!G46</f>
        <v>0</v>
      </c>
      <c r="G48" s="523">
        <f>D48*⑪観光用各種係数!H46</f>
        <v>0</v>
      </c>
      <c r="H48" s="524">
        <v>0</v>
      </c>
      <c r="I48" s="525">
        <f>H48*⑪観光用各種係数!E46</f>
        <v>0</v>
      </c>
      <c r="J48" s="521">
        <v>0</v>
      </c>
      <c r="K48" s="522">
        <f>J48*⑪観光用各種係数!F46</f>
        <v>0</v>
      </c>
      <c r="L48" s="522">
        <f>J48*⑪観光用各種係数!G46</f>
        <v>0</v>
      </c>
      <c r="M48" s="523">
        <f>J48*⑪観光用各種係数!H46</f>
        <v>0</v>
      </c>
      <c r="N48" s="524">
        <f t="shared" si="5"/>
        <v>0</v>
      </c>
      <c r="O48" s="522"/>
      <c r="P48" s="522">
        <f>$O$51*⑪観光用各種係数!I46</f>
        <v>0</v>
      </c>
      <c r="Q48" s="525">
        <f>P48*⑪観光用各種係数!E46</f>
        <v>0</v>
      </c>
      <c r="R48" s="521">
        <v>0</v>
      </c>
      <c r="S48" s="522">
        <f>R48*⑪観光用各種係数!F46</f>
        <v>0</v>
      </c>
      <c r="T48" s="522">
        <f>R48*⑪観光用各種係数!G46</f>
        <v>0</v>
      </c>
      <c r="U48" s="523">
        <f>R48*⑪観光用各種係数!H46</f>
        <v>0</v>
      </c>
      <c r="V48" s="521">
        <f t="shared" si="1"/>
        <v>0</v>
      </c>
      <c r="W48" s="522">
        <f t="shared" si="6"/>
        <v>0</v>
      </c>
      <c r="X48" s="522">
        <f t="shared" si="6"/>
        <v>0</v>
      </c>
      <c r="Y48" s="523">
        <f t="shared" si="6"/>
        <v>0</v>
      </c>
    </row>
    <row r="49" spans="2:25" x14ac:dyDescent="0.15">
      <c r="B49" s="533" t="s">
        <v>296</v>
      </c>
      <c r="C49" s="311" t="s">
        <v>431</v>
      </c>
      <c r="D49" s="304">
        <f>⑧計算域Ⅰ!I50</f>
        <v>0</v>
      </c>
      <c r="E49" s="305">
        <f>D49*⑪観光用各種係数!F47</f>
        <v>0</v>
      </c>
      <c r="F49" s="305">
        <f>D49*⑪観光用各種係数!G47</f>
        <v>0</v>
      </c>
      <c r="G49" s="306">
        <f>D49*⑪観光用各種係数!H47</f>
        <v>0</v>
      </c>
      <c r="H49" s="307">
        <v>0</v>
      </c>
      <c r="I49" s="308">
        <f>H49*⑪観光用各種係数!E47</f>
        <v>0</v>
      </c>
      <c r="J49" s="304">
        <v>0</v>
      </c>
      <c r="K49" s="305">
        <f>J49*⑪観光用各種係数!F47</f>
        <v>0</v>
      </c>
      <c r="L49" s="305">
        <f>J49*⑪観光用各種係数!G47</f>
        <v>0</v>
      </c>
      <c r="M49" s="306">
        <f>J49*⑪観光用各種係数!H47</f>
        <v>0</v>
      </c>
      <c r="N49" s="307">
        <f t="shared" si="5"/>
        <v>0</v>
      </c>
      <c r="O49" s="305"/>
      <c r="P49" s="305">
        <f>$O$51*⑪観光用各種係数!I47</f>
        <v>0</v>
      </c>
      <c r="Q49" s="308">
        <f>P49*⑪観光用各種係数!E47</f>
        <v>0</v>
      </c>
      <c r="R49" s="304">
        <v>0</v>
      </c>
      <c r="S49" s="305">
        <f>R49*⑪観光用各種係数!F47</f>
        <v>0</v>
      </c>
      <c r="T49" s="305">
        <f>R49*⑪観光用各種係数!G47</f>
        <v>0</v>
      </c>
      <c r="U49" s="306">
        <f>R49*⑪観光用各種係数!H47</f>
        <v>0</v>
      </c>
      <c r="V49" s="304">
        <f t="shared" si="1"/>
        <v>0</v>
      </c>
      <c r="W49" s="305">
        <f t="shared" si="6"/>
        <v>0</v>
      </c>
      <c r="X49" s="305">
        <f t="shared" si="6"/>
        <v>0</v>
      </c>
      <c r="Y49" s="306">
        <f t="shared" si="6"/>
        <v>0</v>
      </c>
    </row>
    <row r="50" spans="2:25" x14ac:dyDescent="0.15">
      <c r="B50" s="535" t="s">
        <v>297</v>
      </c>
      <c r="C50" s="536" t="s">
        <v>432</v>
      </c>
      <c r="D50" s="526">
        <f>⑧計算域Ⅰ!I51</f>
        <v>0</v>
      </c>
      <c r="E50" s="527">
        <f>D50*⑪観光用各種係数!F48</f>
        <v>0</v>
      </c>
      <c r="F50" s="527">
        <f>D50*⑪観光用各種係数!G48</f>
        <v>0</v>
      </c>
      <c r="G50" s="528">
        <f>D50*⑪観光用各種係数!H48</f>
        <v>0</v>
      </c>
      <c r="H50" s="529">
        <v>0</v>
      </c>
      <c r="I50" s="530">
        <f>H50*⑪観光用各種係数!E48</f>
        <v>0</v>
      </c>
      <c r="J50" s="526">
        <v>0</v>
      </c>
      <c r="K50" s="527">
        <f>J50*⑪観光用各種係数!F48</f>
        <v>0</v>
      </c>
      <c r="L50" s="527">
        <f>J50*⑪観光用各種係数!G48</f>
        <v>0</v>
      </c>
      <c r="M50" s="528">
        <f>J50*⑪観光用各種係数!H48</f>
        <v>0</v>
      </c>
      <c r="N50" s="526">
        <f t="shared" si="5"/>
        <v>0</v>
      </c>
      <c r="O50" s="527"/>
      <c r="P50" s="527">
        <f>$O$51*⑪観光用各種係数!I48</f>
        <v>0</v>
      </c>
      <c r="Q50" s="530">
        <f>P50*⑪観光用各種係数!E48</f>
        <v>0</v>
      </c>
      <c r="R50" s="526">
        <v>0</v>
      </c>
      <c r="S50" s="527">
        <f>R50*⑪観光用各種係数!F48</f>
        <v>0</v>
      </c>
      <c r="T50" s="527">
        <f>R50*⑪観光用各種係数!G48</f>
        <v>0</v>
      </c>
      <c r="U50" s="528">
        <f>R50*⑪観光用各種係数!H48</f>
        <v>0</v>
      </c>
      <c r="V50" s="526">
        <f t="shared" si="1"/>
        <v>0</v>
      </c>
      <c r="W50" s="527">
        <f t="shared" si="6"/>
        <v>0</v>
      </c>
      <c r="X50" s="527">
        <f t="shared" si="6"/>
        <v>0</v>
      </c>
      <c r="Y50" s="528">
        <f t="shared" si="6"/>
        <v>0</v>
      </c>
    </row>
    <row r="51" spans="2:25" ht="18" customHeight="1" thickBot="1" x14ac:dyDescent="0.2">
      <c r="B51" s="776" t="s">
        <v>18</v>
      </c>
      <c r="C51" s="777"/>
      <c r="D51" s="104">
        <f t="shared" ref="D51:N51" si="8">SUM(D9:D50)</f>
        <v>0</v>
      </c>
      <c r="E51" s="105">
        <f>SUM(E9:E50)</f>
        <v>0</v>
      </c>
      <c r="F51" s="105">
        <f>SUM(F9:F50)</f>
        <v>0</v>
      </c>
      <c r="G51" s="106">
        <f t="shared" si="8"/>
        <v>0</v>
      </c>
      <c r="H51" s="107">
        <f t="shared" si="8"/>
        <v>0</v>
      </c>
      <c r="I51" s="108">
        <f t="shared" si="8"/>
        <v>0</v>
      </c>
      <c r="J51" s="104">
        <f t="shared" si="8"/>
        <v>0</v>
      </c>
      <c r="K51" s="105">
        <f t="shared" si="8"/>
        <v>0</v>
      </c>
      <c r="L51" s="105">
        <f t="shared" si="8"/>
        <v>0</v>
      </c>
      <c r="M51" s="106">
        <f t="shared" si="8"/>
        <v>0</v>
      </c>
      <c r="N51" s="107">
        <f t="shared" si="8"/>
        <v>0</v>
      </c>
      <c r="O51" s="109">
        <f>N51*③入力!D83</f>
        <v>0</v>
      </c>
      <c r="P51" s="109">
        <f t="shared" ref="P51:Y51" si="9">SUM(P9:P50)</f>
        <v>0</v>
      </c>
      <c r="Q51" s="108">
        <f t="shared" si="9"/>
        <v>0</v>
      </c>
      <c r="R51" s="104">
        <f t="shared" si="9"/>
        <v>0</v>
      </c>
      <c r="S51" s="105">
        <f t="shared" si="9"/>
        <v>0</v>
      </c>
      <c r="T51" s="105">
        <f t="shared" si="9"/>
        <v>0</v>
      </c>
      <c r="U51" s="106">
        <f t="shared" si="9"/>
        <v>0</v>
      </c>
      <c r="V51" s="104">
        <f t="shared" si="9"/>
        <v>0</v>
      </c>
      <c r="W51" s="105">
        <f t="shared" si="9"/>
        <v>0</v>
      </c>
      <c r="X51" s="105">
        <f>SUM(X9:X50)</f>
        <v>0</v>
      </c>
      <c r="Y51" s="106">
        <f t="shared" si="9"/>
        <v>0</v>
      </c>
    </row>
    <row r="52" spans="2:25" x14ac:dyDescent="0.15">
      <c r="B52" s="110"/>
      <c r="C52" s="111"/>
      <c r="D52" s="112"/>
      <c r="E52" s="112"/>
      <c r="F52" s="112"/>
      <c r="G52" s="112"/>
      <c r="H52" s="112"/>
      <c r="I52" s="112"/>
      <c r="J52" s="112"/>
      <c r="K52" s="112"/>
      <c r="L52" s="112"/>
      <c r="M52" s="112"/>
      <c r="N52" s="112"/>
      <c r="O52" s="112"/>
      <c r="P52" s="112"/>
      <c r="Q52" s="112"/>
      <c r="R52" s="112"/>
      <c r="S52" s="112"/>
      <c r="T52" s="112"/>
      <c r="U52" s="112"/>
      <c r="V52" s="112"/>
    </row>
    <row r="53" spans="2:25" x14ac:dyDescent="0.15">
      <c r="B53" s="110"/>
      <c r="C53" s="111"/>
      <c r="D53" s="112"/>
      <c r="E53" s="112"/>
      <c r="F53" s="112"/>
      <c r="G53" s="112"/>
      <c r="H53" s="112"/>
      <c r="I53" s="112"/>
      <c r="J53" s="112"/>
      <c r="K53" s="112"/>
      <c r="L53" s="294"/>
      <c r="M53" s="112"/>
      <c r="N53" s="112"/>
      <c r="O53" s="112"/>
      <c r="P53" s="112"/>
      <c r="Q53" s="112"/>
      <c r="R53" s="112"/>
      <c r="S53" s="112"/>
      <c r="T53" s="112"/>
      <c r="U53" s="112"/>
      <c r="V53" s="112"/>
    </row>
    <row r="54" spans="2:25" ht="14.25" thickBot="1" x14ac:dyDescent="0.2">
      <c r="D54" s="294"/>
      <c r="E54" s="294"/>
      <c r="F54" s="294"/>
      <c r="G54" s="294"/>
      <c r="H54" s="294"/>
      <c r="I54" s="294"/>
      <c r="J54" s="294"/>
      <c r="K54" s="543" t="s">
        <v>224</v>
      </c>
      <c r="L54" s="7"/>
    </row>
    <row r="55" spans="2:25" ht="27.75" customHeight="1" x14ac:dyDescent="0.15">
      <c r="B55" s="778" t="s">
        <v>298</v>
      </c>
      <c r="C55" s="779"/>
      <c r="D55" s="812" t="s">
        <v>146</v>
      </c>
      <c r="E55" s="815"/>
      <c r="F55" s="812" t="s">
        <v>206</v>
      </c>
      <c r="G55" s="813"/>
      <c r="H55" s="812" t="s">
        <v>207</v>
      </c>
      <c r="I55" s="814"/>
      <c r="J55" s="812" t="s">
        <v>150</v>
      </c>
      <c r="K55" s="814"/>
    </row>
    <row r="56" spans="2:25" ht="13.5" customHeight="1" x14ac:dyDescent="0.15">
      <c r="B56" s="782"/>
      <c r="C56" s="781"/>
      <c r="D56" s="806" t="s">
        <v>152</v>
      </c>
      <c r="E56" s="810" t="s">
        <v>153</v>
      </c>
      <c r="F56" s="806" t="s">
        <v>152</v>
      </c>
      <c r="G56" s="810" t="s">
        <v>153</v>
      </c>
      <c r="H56" s="806" t="s">
        <v>152</v>
      </c>
      <c r="I56" s="810" t="s">
        <v>153</v>
      </c>
      <c r="J56" s="806" t="s">
        <v>152</v>
      </c>
      <c r="K56" s="810" t="s">
        <v>153</v>
      </c>
    </row>
    <row r="57" spans="2:25" x14ac:dyDescent="0.15">
      <c r="B57" s="782"/>
      <c r="C57" s="781"/>
      <c r="D57" s="807"/>
      <c r="E57" s="731"/>
      <c r="F57" s="807"/>
      <c r="G57" s="731"/>
      <c r="H57" s="807"/>
      <c r="I57" s="731"/>
      <c r="J57" s="807"/>
      <c r="K57" s="731"/>
    </row>
    <row r="58" spans="2:25" x14ac:dyDescent="0.15">
      <c r="B58" s="783"/>
      <c r="C58" s="784"/>
      <c r="D58" s="808"/>
      <c r="E58" s="811"/>
      <c r="F58" s="808"/>
      <c r="G58" s="811"/>
      <c r="H58" s="808"/>
      <c r="I58" s="811"/>
      <c r="J58" s="808"/>
      <c r="K58" s="811"/>
    </row>
    <row r="59" spans="2:25" x14ac:dyDescent="0.15">
      <c r="B59" s="295" t="s">
        <v>243</v>
      </c>
      <c r="C59" s="310" t="s">
        <v>399</v>
      </c>
      <c r="D59" s="297">
        <f>D9*⑪観光用各種係数!J7*0.001</f>
        <v>0</v>
      </c>
      <c r="E59" s="299">
        <f>D9*⑪観光用各種係数!K7*0.001</f>
        <v>0</v>
      </c>
      <c r="F59" s="297">
        <f>J9*⑪観光用各種係数!J7*0.001</f>
        <v>0</v>
      </c>
      <c r="G59" s="299">
        <f>J9*⑪観光用各種係数!K7*0.001</f>
        <v>0</v>
      </c>
      <c r="H59" s="297">
        <f>R9*⑪観光用各種係数!J7*0.001</f>
        <v>0</v>
      </c>
      <c r="I59" s="299">
        <f>R9*⑪観光用各種係数!K7*0.001</f>
        <v>0</v>
      </c>
      <c r="J59" s="297">
        <f t="shared" ref="J59:J100" si="10">D59+F59+H59</f>
        <v>0</v>
      </c>
      <c r="K59" s="299">
        <f t="shared" ref="K59:K93" si="11">E59+G59+I59</f>
        <v>0</v>
      </c>
    </row>
    <row r="60" spans="2:25" x14ac:dyDescent="0.15">
      <c r="B60" s="520" t="s">
        <v>244</v>
      </c>
      <c r="C60" s="531" t="s">
        <v>7</v>
      </c>
      <c r="D60" s="521">
        <f>D10*⑪観光用各種係数!J8*0.001</f>
        <v>0</v>
      </c>
      <c r="E60" s="523">
        <f>D10*⑪観光用各種係数!K8*0.001</f>
        <v>0</v>
      </c>
      <c r="F60" s="521">
        <f>J10*⑪観光用各種係数!J8*0.001</f>
        <v>0</v>
      </c>
      <c r="G60" s="523">
        <f>J10*⑪観光用各種係数!K8*0.001</f>
        <v>0</v>
      </c>
      <c r="H60" s="521">
        <f>R10*⑪観光用各種係数!J8*0.001</f>
        <v>0</v>
      </c>
      <c r="I60" s="523">
        <f>R10*⑪観光用各種係数!K8*0.001</f>
        <v>0</v>
      </c>
      <c r="J60" s="521">
        <f t="shared" si="10"/>
        <v>0</v>
      </c>
      <c r="K60" s="523">
        <f t="shared" si="11"/>
        <v>0</v>
      </c>
    </row>
    <row r="61" spans="2:25" x14ac:dyDescent="0.15">
      <c r="B61" s="302" t="s">
        <v>245</v>
      </c>
      <c r="C61" s="311" t="s">
        <v>400</v>
      </c>
      <c r="D61" s="304">
        <f>D11*⑪観光用各種係数!J9*0.001</f>
        <v>0</v>
      </c>
      <c r="E61" s="306">
        <f>D11*⑪観光用各種係数!K9*0.001</f>
        <v>0</v>
      </c>
      <c r="F61" s="304">
        <f>J11*⑪観光用各種係数!J9*0.001</f>
        <v>0</v>
      </c>
      <c r="G61" s="306">
        <f>J11*⑪観光用各種係数!K9*0.001</f>
        <v>0</v>
      </c>
      <c r="H61" s="304">
        <f>R11*⑪観光用各種係数!J9*0.001</f>
        <v>0</v>
      </c>
      <c r="I61" s="306">
        <f>R11*⑪観光用各種係数!K9*0.001</f>
        <v>0</v>
      </c>
      <c r="J61" s="304">
        <f t="shared" si="10"/>
        <v>0</v>
      </c>
      <c r="K61" s="306">
        <f t="shared" si="11"/>
        <v>0</v>
      </c>
    </row>
    <row r="62" spans="2:25" x14ac:dyDescent="0.15">
      <c r="B62" s="520" t="s">
        <v>246</v>
      </c>
      <c r="C62" s="531" t="s">
        <v>247</v>
      </c>
      <c r="D62" s="521">
        <f>D12*⑪観光用各種係数!J10*0.001</f>
        <v>0</v>
      </c>
      <c r="E62" s="523">
        <f>D12*⑪観光用各種係数!K10*0.001</f>
        <v>0</v>
      </c>
      <c r="F62" s="521">
        <f>J12*⑪観光用各種係数!J10*0.001</f>
        <v>0</v>
      </c>
      <c r="G62" s="523">
        <f>J12*⑪観光用各種係数!K10*0.001</f>
        <v>0</v>
      </c>
      <c r="H62" s="521">
        <f>R12*⑪観光用各種係数!J10*0.001</f>
        <v>0</v>
      </c>
      <c r="I62" s="523">
        <f>R12*⑪観光用各種係数!K10*0.001</f>
        <v>0</v>
      </c>
      <c r="J62" s="521">
        <f t="shared" si="10"/>
        <v>0</v>
      </c>
      <c r="K62" s="523">
        <f t="shared" si="11"/>
        <v>0</v>
      </c>
    </row>
    <row r="63" spans="2:25" x14ac:dyDescent="0.15">
      <c r="B63" s="302" t="s">
        <v>248</v>
      </c>
      <c r="C63" s="311" t="s">
        <v>401</v>
      </c>
      <c r="D63" s="304">
        <f>D13*⑪観光用各種係数!J11*0.001</f>
        <v>0</v>
      </c>
      <c r="E63" s="306">
        <f>D13*⑪観光用各種係数!K11*0.001</f>
        <v>0</v>
      </c>
      <c r="F63" s="304">
        <f>J13*⑪観光用各種係数!J11*0.001</f>
        <v>0</v>
      </c>
      <c r="G63" s="306">
        <f>J13*⑪観光用各種係数!K11*0.001</f>
        <v>0</v>
      </c>
      <c r="H63" s="304">
        <f>R13*⑪観光用各種係数!J11*0.001</f>
        <v>0</v>
      </c>
      <c r="I63" s="306">
        <f>R13*⑪観光用各種係数!K11*0.001</f>
        <v>0</v>
      </c>
      <c r="J63" s="304">
        <f t="shared" si="10"/>
        <v>0</v>
      </c>
      <c r="K63" s="306">
        <f t="shared" si="11"/>
        <v>0</v>
      </c>
    </row>
    <row r="64" spans="2:25" x14ac:dyDescent="0.15">
      <c r="B64" s="520" t="s">
        <v>249</v>
      </c>
      <c r="C64" s="531" t="s">
        <v>402</v>
      </c>
      <c r="D64" s="521">
        <f>D14*⑪観光用各種係数!J12*0.001</f>
        <v>0</v>
      </c>
      <c r="E64" s="523">
        <f>D14*⑪観光用各種係数!K12*0.001</f>
        <v>0</v>
      </c>
      <c r="F64" s="521">
        <f>J14*⑪観光用各種係数!J12*0.001</f>
        <v>0</v>
      </c>
      <c r="G64" s="523">
        <f>J14*⑪観光用各種係数!K12*0.001</f>
        <v>0</v>
      </c>
      <c r="H64" s="521">
        <f>R14*⑪観光用各種係数!J12*0.001</f>
        <v>0</v>
      </c>
      <c r="I64" s="523">
        <f>R14*⑪観光用各種係数!K12*0.001</f>
        <v>0</v>
      </c>
      <c r="J64" s="521">
        <f t="shared" si="10"/>
        <v>0</v>
      </c>
      <c r="K64" s="523">
        <f t="shared" si="11"/>
        <v>0</v>
      </c>
    </row>
    <row r="65" spans="2:11" x14ac:dyDescent="0.15">
      <c r="B65" s="302" t="s">
        <v>250</v>
      </c>
      <c r="C65" s="311" t="s">
        <v>403</v>
      </c>
      <c r="D65" s="304">
        <f>D15*⑪観光用各種係数!J13*0.001</f>
        <v>0</v>
      </c>
      <c r="E65" s="306">
        <f>D15*⑪観光用各種係数!K13*0.001</f>
        <v>0</v>
      </c>
      <c r="F65" s="304">
        <f>J15*⑪観光用各種係数!J13*0.001</f>
        <v>0</v>
      </c>
      <c r="G65" s="306">
        <f>J15*⑪観光用各種係数!K13*0.001</f>
        <v>0</v>
      </c>
      <c r="H65" s="304">
        <f>R15*⑪観光用各種係数!J13*0.001</f>
        <v>0</v>
      </c>
      <c r="I65" s="306">
        <f>R15*⑪観光用各種係数!K13*0.001</f>
        <v>0</v>
      </c>
      <c r="J65" s="304">
        <f t="shared" si="10"/>
        <v>0</v>
      </c>
      <c r="K65" s="306">
        <f t="shared" si="11"/>
        <v>0</v>
      </c>
    </row>
    <row r="66" spans="2:11" x14ac:dyDescent="0.15">
      <c r="B66" s="520" t="s">
        <v>251</v>
      </c>
      <c r="C66" s="531" t="s">
        <v>404</v>
      </c>
      <c r="D66" s="521">
        <f>D16*⑪観光用各種係数!J14*0.001</f>
        <v>0</v>
      </c>
      <c r="E66" s="523">
        <f>D16*⑪観光用各種係数!K14*0.001</f>
        <v>0</v>
      </c>
      <c r="F66" s="521">
        <f>J16*⑪観光用各種係数!J14*0.001</f>
        <v>0</v>
      </c>
      <c r="G66" s="523">
        <f>J16*⑪観光用各種係数!K14*0.001</f>
        <v>0</v>
      </c>
      <c r="H66" s="521">
        <f>R16*⑪観光用各種係数!J14*0.001</f>
        <v>0</v>
      </c>
      <c r="I66" s="523">
        <f>R16*⑪観光用各種係数!K14*0.001</f>
        <v>0</v>
      </c>
      <c r="J66" s="521">
        <f t="shared" si="10"/>
        <v>0</v>
      </c>
      <c r="K66" s="523">
        <f t="shared" si="11"/>
        <v>0</v>
      </c>
    </row>
    <row r="67" spans="2:11" x14ac:dyDescent="0.15">
      <c r="B67" s="302" t="s">
        <v>252</v>
      </c>
      <c r="C67" s="311" t="s">
        <v>405</v>
      </c>
      <c r="D67" s="304">
        <f>D17*⑪観光用各種係数!J15*0.001</f>
        <v>0</v>
      </c>
      <c r="E67" s="306">
        <f>D17*⑪観光用各種係数!K15*0.001</f>
        <v>0</v>
      </c>
      <c r="F67" s="304">
        <f>J17*⑪観光用各種係数!J15*0.001</f>
        <v>0</v>
      </c>
      <c r="G67" s="306">
        <f>J17*⑪観光用各種係数!K15*0.001</f>
        <v>0</v>
      </c>
      <c r="H67" s="304">
        <f>R17*⑪観光用各種係数!J15*0.001</f>
        <v>0</v>
      </c>
      <c r="I67" s="306">
        <f>R17*⑪観光用各種係数!K15*0.001</f>
        <v>0</v>
      </c>
      <c r="J67" s="304">
        <f t="shared" si="10"/>
        <v>0</v>
      </c>
      <c r="K67" s="306">
        <f t="shared" si="11"/>
        <v>0</v>
      </c>
    </row>
    <row r="68" spans="2:11" x14ac:dyDescent="0.15">
      <c r="B68" s="520" t="s">
        <v>253</v>
      </c>
      <c r="C68" s="531" t="s">
        <v>406</v>
      </c>
      <c r="D68" s="521">
        <f>D18*⑪観光用各種係数!J16*0.001</f>
        <v>0</v>
      </c>
      <c r="E68" s="523">
        <f>D18*⑪観光用各種係数!K16*0.001</f>
        <v>0</v>
      </c>
      <c r="F68" s="521">
        <f>J18*⑪観光用各種係数!J16*0.001</f>
        <v>0</v>
      </c>
      <c r="G68" s="523">
        <f>J18*⑪観光用各種係数!K16*0.001</f>
        <v>0</v>
      </c>
      <c r="H68" s="521">
        <f>R18*⑪観光用各種係数!J16*0.001</f>
        <v>0</v>
      </c>
      <c r="I68" s="523">
        <f>R18*⑪観光用各種係数!K16*0.001</f>
        <v>0</v>
      </c>
      <c r="J68" s="521">
        <f t="shared" si="10"/>
        <v>0</v>
      </c>
      <c r="K68" s="523">
        <f t="shared" si="11"/>
        <v>0</v>
      </c>
    </row>
    <row r="69" spans="2:11" x14ac:dyDescent="0.15">
      <c r="B69" s="302" t="s">
        <v>254</v>
      </c>
      <c r="C69" s="311" t="s">
        <v>10</v>
      </c>
      <c r="D69" s="304">
        <f>D19*⑪観光用各種係数!J17*0.001</f>
        <v>0</v>
      </c>
      <c r="E69" s="306">
        <f>D19*⑪観光用各種係数!K17*0.001</f>
        <v>0</v>
      </c>
      <c r="F69" s="304">
        <f>J19*⑪観光用各種係数!J17*0.001</f>
        <v>0</v>
      </c>
      <c r="G69" s="306">
        <f>J19*⑪観光用各種係数!K17*0.001</f>
        <v>0</v>
      </c>
      <c r="H69" s="304">
        <f>R19*⑪観光用各種係数!J17*0.001</f>
        <v>0</v>
      </c>
      <c r="I69" s="306">
        <f>R19*⑪観光用各種係数!K17*0.001</f>
        <v>0</v>
      </c>
      <c r="J69" s="304">
        <f t="shared" si="10"/>
        <v>0</v>
      </c>
      <c r="K69" s="306">
        <f t="shared" si="11"/>
        <v>0</v>
      </c>
    </row>
    <row r="70" spans="2:11" x14ac:dyDescent="0.15">
      <c r="B70" s="520" t="s">
        <v>255</v>
      </c>
      <c r="C70" s="531" t="s">
        <v>407</v>
      </c>
      <c r="D70" s="521">
        <f>D20*⑪観光用各種係数!J18*0.001</f>
        <v>0</v>
      </c>
      <c r="E70" s="523">
        <f>D20*⑪観光用各種係数!K18*0.001</f>
        <v>0</v>
      </c>
      <c r="F70" s="521">
        <f>J20*⑪観光用各種係数!J18*0.001</f>
        <v>0</v>
      </c>
      <c r="G70" s="523">
        <f>J20*⑪観光用各種係数!K18*0.001</f>
        <v>0</v>
      </c>
      <c r="H70" s="521">
        <f>R20*⑪観光用各種係数!J18*0.001</f>
        <v>0</v>
      </c>
      <c r="I70" s="523">
        <f>R20*⑪観光用各種係数!K18*0.001</f>
        <v>0</v>
      </c>
      <c r="J70" s="521">
        <f t="shared" si="10"/>
        <v>0</v>
      </c>
      <c r="K70" s="523">
        <f t="shared" si="11"/>
        <v>0</v>
      </c>
    </row>
    <row r="71" spans="2:11" x14ac:dyDescent="0.15">
      <c r="B71" s="302" t="s">
        <v>256</v>
      </c>
      <c r="C71" s="311" t="s">
        <v>408</v>
      </c>
      <c r="D71" s="304">
        <f>D21*⑪観光用各種係数!J19*0.001</f>
        <v>0</v>
      </c>
      <c r="E71" s="306">
        <f>D21*⑪観光用各種係数!K19*0.001</f>
        <v>0</v>
      </c>
      <c r="F71" s="304">
        <f>J21*⑪観光用各種係数!J19*0.001</f>
        <v>0</v>
      </c>
      <c r="G71" s="306">
        <f>J21*⑪観光用各種係数!K19*0.001</f>
        <v>0</v>
      </c>
      <c r="H71" s="304">
        <f>R21*⑪観光用各種係数!J19*0.001</f>
        <v>0</v>
      </c>
      <c r="I71" s="306">
        <f>R21*⑪観光用各種係数!K19*0.001</f>
        <v>0</v>
      </c>
      <c r="J71" s="304">
        <f t="shared" si="10"/>
        <v>0</v>
      </c>
      <c r="K71" s="306">
        <f t="shared" si="11"/>
        <v>0</v>
      </c>
    </row>
    <row r="72" spans="2:11" x14ac:dyDescent="0.15">
      <c r="B72" s="520" t="s">
        <v>257</v>
      </c>
      <c r="C72" s="531" t="s">
        <v>409</v>
      </c>
      <c r="D72" s="521">
        <f>D22*⑪観光用各種係数!J20*0.001</f>
        <v>0</v>
      </c>
      <c r="E72" s="523">
        <f>D22*⑪観光用各種係数!K20*0.001</f>
        <v>0</v>
      </c>
      <c r="F72" s="521">
        <f>J22*⑪観光用各種係数!J20*0.001</f>
        <v>0</v>
      </c>
      <c r="G72" s="523">
        <f>J22*⑪観光用各種係数!K20*0.001</f>
        <v>0</v>
      </c>
      <c r="H72" s="521">
        <f>R22*⑪観光用各種係数!J20*0.001</f>
        <v>0</v>
      </c>
      <c r="I72" s="523">
        <f>R22*⑪観光用各種係数!K20*0.001</f>
        <v>0</v>
      </c>
      <c r="J72" s="521">
        <f t="shared" si="10"/>
        <v>0</v>
      </c>
      <c r="K72" s="523">
        <f t="shared" si="11"/>
        <v>0</v>
      </c>
    </row>
    <row r="73" spans="2:11" x14ac:dyDescent="0.15">
      <c r="B73" s="302" t="s">
        <v>258</v>
      </c>
      <c r="C73" s="311" t="s">
        <v>410</v>
      </c>
      <c r="D73" s="304">
        <f>D23*⑪観光用各種係数!J21*0.001</f>
        <v>0</v>
      </c>
      <c r="E73" s="306">
        <f>D23*⑪観光用各種係数!K21*0.001</f>
        <v>0</v>
      </c>
      <c r="F73" s="304">
        <f>J23*⑪観光用各種係数!J21*0.001</f>
        <v>0</v>
      </c>
      <c r="G73" s="306">
        <f>J23*⑪観光用各種係数!K21*0.001</f>
        <v>0</v>
      </c>
      <c r="H73" s="304">
        <f>R23*⑪観光用各種係数!J21*0.001</f>
        <v>0</v>
      </c>
      <c r="I73" s="306">
        <f>R23*⑪観光用各種係数!K21*0.001</f>
        <v>0</v>
      </c>
      <c r="J73" s="304">
        <f t="shared" si="10"/>
        <v>0</v>
      </c>
      <c r="K73" s="306">
        <f t="shared" si="11"/>
        <v>0</v>
      </c>
    </row>
    <row r="74" spans="2:11" x14ac:dyDescent="0.15">
      <c r="B74" s="520" t="s">
        <v>259</v>
      </c>
      <c r="C74" s="531" t="s">
        <v>411</v>
      </c>
      <c r="D74" s="521">
        <f>D24*⑪観光用各種係数!J22*0.001</f>
        <v>0</v>
      </c>
      <c r="E74" s="523">
        <f>D24*⑪観光用各種係数!K22*0.001</f>
        <v>0</v>
      </c>
      <c r="F74" s="521">
        <f>J24*⑪観光用各種係数!J22*0.001</f>
        <v>0</v>
      </c>
      <c r="G74" s="523">
        <f>J24*⑪観光用各種係数!K22*0.001</f>
        <v>0</v>
      </c>
      <c r="H74" s="521">
        <f>R24*⑪観光用各種係数!J22*0.001</f>
        <v>0</v>
      </c>
      <c r="I74" s="523">
        <f>R24*⑪観光用各種係数!K22*0.001</f>
        <v>0</v>
      </c>
      <c r="J74" s="521">
        <f t="shared" si="10"/>
        <v>0</v>
      </c>
      <c r="K74" s="523">
        <f t="shared" si="11"/>
        <v>0</v>
      </c>
    </row>
    <row r="75" spans="2:11" x14ac:dyDescent="0.15">
      <c r="B75" s="302" t="s">
        <v>260</v>
      </c>
      <c r="C75" s="311" t="s">
        <v>412</v>
      </c>
      <c r="D75" s="304">
        <f>D25*⑪観光用各種係数!J23*0.001</f>
        <v>0</v>
      </c>
      <c r="E75" s="306">
        <f>D25*⑪観光用各種係数!K23*0.001</f>
        <v>0</v>
      </c>
      <c r="F75" s="304">
        <f>J25*⑪観光用各種係数!J23*0.001</f>
        <v>0</v>
      </c>
      <c r="G75" s="306">
        <f>J25*⑪観光用各種係数!K23*0.001</f>
        <v>0</v>
      </c>
      <c r="H75" s="304">
        <f>R25*⑪観光用各種係数!J23*0.001</f>
        <v>0</v>
      </c>
      <c r="I75" s="306">
        <f>R25*⑪観光用各種係数!K23*0.001</f>
        <v>0</v>
      </c>
      <c r="J75" s="304">
        <f t="shared" si="10"/>
        <v>0</v>
      </c>
      <c r="K75" s="306">
        <f t="shared" si="11"/>
        <v>0</v>
      </c>
    </row>
    <row r="76" spans="2:11" x14ac:dyDescent="0.15">
      <c r="B76" s="520" t="s">
        <v>261</v>
      </c>
      <c r="C76" s="531" t="s">
        <v>413</v>
      </c>
      <c r="D76" s="521">
        <f>D26*⑪観光用各種係数!J24*0.001</f>
        <v>0</v>
      </c>
      <c r="E76" s="523">
        <f>D26*⑪観光用各種係数!K24*0.001</f>
        <v>0</v>
      </c>
      <c r="F76" s="521">
        <f>J26*⑪観光用各種係数!J24*0.001</f>
        <v>0</v>
      </c>
      <c r="G76" s="523">
        <f>J26*⑪観光用各種係数!K24*0.001</f>
        <v>0</v>
      </c>
      <c r="H76" s="521">
        <f>R26*⑪観光用各種係数!J24*0.001</f>
        <v>0</v>
      </c>
      <c r="I76" s="523">
        <f>R26*⑪観光用各種係数!K24*0.001</f>
        <v>0</v>
      </c>
      <c r="J76" s="521">
        <f t="shared" si="10"/>
        <v>0</v>
      </c>
      <c r="K76" s="523">
        <f t="shared" si="11"/>
        <v>0</v>
      </c>
    </row>
    <row r="77" spans="2:11" x14ac:dyDescent="0.15">
      <c r="B77" s="302" t="s">
        <v>262</v>
      </c>
      <c r="C77" s="311" t="s">
        <v>414</v>
      </c>
      <c r="D77" s="304">
        <f>D27*⑪観光用各種係数!J25*0.001</f>
        <v>0</v>
      </c>
      <c r="E77" s="306">
        <f>D27*⑪観光用各種係数!K25*0.001</f>
        <v>0</v>
      </c>
      <c r="F77" s="304">
        <f>J27*⑪観光用各種係数!J25*0.001</f>
        <v>0</v>
      </c>
      <c r="G77" s="306">
        <f>J27*⑪観光用各種係数!K25*0.001</f>
        <v>0</v>
      </c>
      <c r="H77" s="304">
        <f>R27*⑪観光用各種係数!J25*0.001</f>
        <v>0</v>
      </c>
      <c r="I77" s="306">
        <f>R27*⑪観光用各種係数!K25*0.001</f>
        <v>0</v>
      </c>
      <c r="J77" s="304">
        <f t="shared" si="10"/>
        <v>0</v>
      </c>
      <c r="K77" s="306">
        <f t="shared" si="11"/>
        <v>0</v>
      </c>
    </row>
    <row r="78" spans="2:11" x14ac:dyDescent="0.15">
      <c r="B78" s="520" t="s">
        <v>263</v>
      </c>
      <c r="C78" s="531" t="s">
        <v>415</v>
      </c>
      <c r="D78" s="521">
        <f>D28*⑪観光用各種係数!J26*0.001</f>
        <v>0</v>
      </c>
      <c r="E78" s="523">
        <f>D28*⑪観光用各種係数!K26*0.001</f>
        <v>0</v>
      </c>
      <c r="F78" s="521">
        <f>J28*⑪観光用各種係数!J26*0.001</f>
        <v>0</v>
      </c>
      <c r="G78" s="523">
        <f>J28*⑪観光用各種係数!K26*0.001</f>
        <v>0</v>
      </c>
      <c r="H78" s="521">
        <f>R28*⑪観光用各種係数!J26*0.001</f>
        <v>0</v>
      </c>
      <c r="I78" s="523">
        <f>R28*⑪観光用各種係数!K26*0.001</f>
        <v>0</v>
      </c>
      <c r="J78" s="521">
        <f t="shared" si="10"/>
        <v>0</v>
      </c>
      <c r="K78" s="523">
        <f t="shared" si="11"/>
        <v>0</v>
      </c>
    </row>
    <row r="79" spans="2:11" x14ac:dyDescent="0.15">
      <c r="B79" s="302" t="s">
        <v>264</v>
      </c>
      <c r="C79" s="311" t="s">
        <v>416</v>
      </c>
      <c r="D79" s="304">
        <f>D29*⑪観光用各種係数!J27*0.001</f>
        <v>0</v>
      </c>
      <c r="E79" s="306">
        <f>D29*⑪観光用各種係数!K27*0.001</f>
        <v>0</v>
      </c>
      <c r="F79" s="304">
        <f>J29*⑪観光用各種係数!J27*0.001</f>
        <v>0</v>
      </c>
      <c r="G79" s="306">
        <f>J29*⑪観光用各種係数!K27*0.001</f>
        <v>0</v>
      </c>
      <c r="H79" s="304">
        <f>R29*⑪観光用各種係数!J27*0.001</f>
        <v>0</v>
      </c>
      <c r="I79" s="306">
        <f>R29*⑪観光用各種係数!K27*0.001</f>
        <v>0</v>
      </c>
      <c r="J79" s="304">
        <f t="shared" si="10"/>
        <v>0</v>
      </c>
      <c r="K79" s="306">
        <f t="shared" si="11"/>
        <v>0</v>
      </c>
    </row>
    <row r="80" spans="2:11" x14ac:dyDescent="0.15">
      <c r="B80" s="520" t="s">
        <v>265</v>
      </c>
      <c r="C80" s="531" t="s">
        <v>417</v>
      </c>
      <c r="D80" s="521">
        <f>D30*⑪観光用各種係数!J28*0.001</f>
        <v>0</v>
      </c>
      <c r="E80" s="523">
        <f>D30*⑪観光用各種係数!K28*0.001</f>
        <v>0</v>
      </c>
      <c r="F80" s="521">
        <f>J30*⑪観光用各種係数!J28*0.001</f>
        <v>0</v>
      </c>
      <c r="G80" s="523">
        <f>J30*⑪観光用各種係数!K28*0.001</f>
        <v>0</v>
      </c>
      <c r="H80" s="521">
        <f>R30*⑪観光用各種係数!J28*0.001</f>
        <v>0</v>
      </c>
      <c r="I80" s="523">
        <f>R30*⑪観光用各種係数!K28*0.001</f>
        <v>0</v>
      </c>
      <c r="J80" s="521">
        <f t="shared" si="10"/>
        <v>0</v>
      </c>
      <c r="K80" s="523">
        <f t="shared" si="11"/>
        <v>0</v>
      </c>
    </row>
    <row r="81" spans="2:11" x14ac:dyDescent="0.15">
      <c r="B81" s="302" t="s">
        <v>266</v>
      </c>
      <c r="C81" s="311" t="s">
        <v>267</v>
      </c>
      <c r="D81" s="304">
        <f>D31*⑪観光用各種係数!J29*0.001</f>
        <v>0</v>
      </c>
      <c r="E81" s="306">
        <f>D31*⑪観光用各種係数!K29*0.001</f>
        <v>0</v>
      </c>
      <c r="F81" s="304">
        <f>J31*⑪観光用各種係数!J29*0.001</f>
        <v>0</v>
      </c>
      <c r="G81" s="306">
        <f>J31*⑪観光用各種係数!K29*0.001</f>
        <v>0</v>
      </c>
      <c r="H81" s="304">
        <f>R31*⑪観光用各種係数!J29*0.001</f>
        <v>0</v>
      </c>
      <c r="I81" s="306">
        <f>R31*⑪観光用各種係数!K29*0.001</f>
        <v>0</v>
      </c>
      <c r="J81" s="304">
        <f t="shared" si="10"/>
        <v>0</v>
      </c>
      <c r="K81" s="306">
        <f t="shared" si="11"/>
        <v>0</v>
      </c>
    </row>
    <row r="82" spans="2:11" x14ac:dyDescent="0.15">
      <c r="B82" s="520" t="s">
        <v>268</v>
      </c>
      <c r="C82" s="531" t="s">
        <v>418</v>
      </c>
      <c r="D82" s="521">
        <f>D32*⑪観光用各種係数!J30*0.001</f>
        <v>0</v>
      </c>
      <c r="E82" s="523">
        <f>D32*⑪観光用各種係数!K30*0.001</f>
        <v>0</v>
      </c>
      <c r="F82" s="521">
        <f>J32*⑪観光用各種係数!J30*0.001</f>
        <v>0</v>
      </c>
      <c r="G82" s="523">
        <f>J32*⑪観光用各種係数!K30*0.001</f>
        <v>0</v>
      </c>
      <c r="H82" s="521">
        <f>R32*⑪観光用各種係数!J30*0.001</f>
        <v>0</v>
      </c>
      <c r="I82" s="523">
        <f>R32*⑪観光用各種係数!K30*0.001</f>
        <v>0</v>
      </c>
      <c r="J82" s="521">
        <f t="shared" si="10"/>
        <v>0</v>
      </c>
      <c r="K82" s="523">
        <f t="shared" si="11"/>
        <v>0</v>
      </c>
    </row>
    <row r="83" spans="2:11" x14ac:dyDescent="0.15">
      <c r="B83" s="302" t="s">
        <v>269</v>
      </c>
      <c r="C83" s="311" t="s">
        <v>419</v>
      </c>
      <c r="D83" s="304">
        <f>D33*⑪観光用各種係数!J31*0.001</f>
        <v>0</v>
      </c>
      <c r="E83" s="306">
        <f>D33*⑪観光用各種係数!K31*0.001</f>
        <v>0</v>
      </c>
      <c r="F83" s="304">
        <f>J33*⑪観光用各種係数!J31*0.001</f>
        <v>0</v>
      </c>
      <c r="G83" s="306">
        <f>J33*⑪観光用各種係数!K31*0.001</f>
        <v>0</v>
      </c>
      <c r="H83" s="304">
        <f>R33*⑪観光用各種係数!J31*0.001</f>
        <v>0</v>
      </c>
      <c r="I83" s="306">
        <f>R33*⑪観光用各種係数!K31*0.001</f>
        <v>0</v>
      </c>
      <c r="J83" s="304">
        <f t="shared" si="10"/>
        <v>0</v>
      </c>
      <c r="K83" s="306">
        <f t="shared" si="11"/>
        <v>0</v>
      </c>
    </row>
    <row r="84" spans="2:11" x14ac:dyDescent="0.15">
      <c r="B84" s="520" t="s">
        <v>270</v>
      </c>
      <c r="C84" s="531" t="s">
        <v>271</v>
      </c>
      <c r="D84" s="521">
        <f>D34*⑪観光用各種係数!J32*0.001</f>
        <v>0</v>
      </c>
      <c r="E84" s="523">
        <f>D34*⑪観光用各種係数!K32*0.001</f>
        <v>0</v>
      </c>
      <c r="F84" s="521">
        <f>J34*⑪観光用各種係数!J32*0.001</f>
        <v>0</v>
      </c>
      <c r="G84" s="523">
        <f>J34*⑪観光用各種係数!K32*0.001</f>
        <v>0</v>
      </c>
      <c r="H84" s="521">
        <f>R34*⑪観光用各種係数!J32*0.001</f>
        <v>0</v>
      </c>
      <c r="I84" s="523">
        <f>R34*⑪観光用各種係数!K32*0.001</f>
        <v>0</v>
      </c>
      <c r="J84" s="521">
        <f t="shared" si="10"/>
        <v>0</v>
      </c>
      <c r="K84" s="523">
        <f t="shared" si="11"/>
        <v>0</v>
      </c>
    </row>
    <row r="85" spans="2:11" x14ac:dyDescent="0.15">
      <c r="B85" s="302" t="s">
        <v>272</v>
      </c>
      <c r="C85" s="311" t="s">
        <v>273</v>
      </c>
      <c r="D85" s="304">
        <f>D35*⑪観光用各種係数!J33*0.001</f>
        <v>0</v>
      </c>
      <c r="E85" s="306">
        <f>D35*⑪観光用各種係数!K33*0.001</f>
        <v>0</v>
      </c>
      <c r="F85" s="304">
        <f>J35*⑪観光用各種係数!J33*0.001</f>
        <v>0</v>
      </c>
      <c r="G85" s="306">
        <f>J35*⑪観光用各種係数!K33*0.001</f>
        <v>0</v>
      </c>
      <c r="H85" s="304">
        <f>R35*⑪観光用各種係数!J33*0.001</f>
        <v>0</v>
      </c>
      <c r="I85" s="306">
        <f>R35*⑪観光用各種係数!K33*0.001</f>
        <v>0</v>
      </c>
      <c r="J85" s="304">
        <f t="shared" si="10"/>
        <v>0</v>
      </c>
      <c r="K85" s="306">
        <f t="shared" si="11"/>
        <v>0</v>
      </c>
    </row>
    <row r="86" spans="2:11" x14ac:dyDescent="0.15">
      <c r="B86" s="520" t="s">
        <v>274</v>
      </c>
      <c r="C86" s="531" t="s">
        <v>420</v>
      </c>
      <c r="D86" s="521">
        <f>D36*⑪観光用各種係数!J34*0.001</f>
        <v>0</v>
      </c>
      <c r="E86" s="523">
        <f>D36*⑪観光用各種係数!K34*0.001</f>
        <v>0</v>
      </c>
      <c r="F86" s="521">
        <f>J36*⑪観光用各種係数!J34*0.001</f>
        <v>0</v>
      </c>
      <c r="G86" s="523">
        <f>J36*⑪観光用各種係数!K34*0.001</f>
        <v>0</v>
      </c>
      <c r="H86" s="521">
        <f>R36*⑪観光用各種係数!J34*0.001</f>
        <v>0</v>
      </c>
      <c r="I86" s="523">
        <f>R36*⑪観光用各種係数!K34*0.001</f>
        <v>0</v>
      </c>
      <c r="J86" s="521">
        <f t="shared" si="10"/>
        <v>0</v>
      </c>
      <c r="K86" s="523">
        <f t="shared" si="11"/>
        <v>0</v>
      </c>
    </row>
    <row r="87" spans="2:11" x14ac:dyDescent="0.15">
      <c r="B87" s="302" t="s">
        <v>275</v>
      </c>
      <c r="C87" s="311" t="s">
        <v>421</v>
      </c>
      <c r="D87" s="304">
        <f>D37*⑪観光用各種係数!J35*0.001</f>
        <v>0</v>
      </c>
      <c r="E87" s="306">
        <f>D37*⑪観光用各種係数!K35*0.001</f>
        <v>0</v>
      </c>
      <c r="F87" s="304">
        <f>J37*⑪観光用各種係数!J35*0.001</f>
        <v>0</v>
      </c>
      <c r="G87" s="306">
        <f>J37*⑪観光用各種係数!K35*0.001</f>
        <v>0</v>
      </c>
      <c r="H87" s="304">
        <f>R37*⑪観光用各種係数!J35*0.001</f>
        <v>0</v>
      </c>
      <c r="I87" s="306">
        <f>R37*⑪観光用各種係数!K35*0.001</f>
        <v>0</v>
      </c>
      <c r="J87" s="304">
        <f t="shared" si="10"/>
        <v>0</v>
      </c>
      <c r="K87" s="306">
        <f t="shared" si="11"/>
        <v>0</v>
      </c>
    </row>
    <row r="88" spans="2:11" x14ac:dyDescent="0.15">
      <c r="B88" s="520" t="s">
        <v>276</v>
      </c>
      <c r="C88" s="531" t="s">
        <v>277</v>
      </c>
      <c r="D88" s="521">
        <f>D38*⑪観光用各種係数!J36*0.001</f>
        <v>0</v>
      </c>
      <c r="E88" s="523">
        <f>D38*⑪観光用各種係数!K36*0.001</f>
        <v>0</v>
      </c>
      <c r="F88" s="521">
        <f>J38*⑪観光用各種係数!J36*0.001</f>
        <v>0</v>
      </c>
      <c r="G88" s="523">
        <f>J38*⑪観光用各種係数!K36*0.001</f>
        <v>0</v>
      </c>
      <c r="H88" s="521">
        <f>R38*⑪観光用各種係数!J36*0.001</f>
        <v>0</v>
      </c>
      <c r="I88" s="523">
        <f>R38*⑪観光用各種係数!K36*0.001</f>
        <v>0</v>
      </c>
      <c r="J88" s="521">
        <f t="shared" si="10"/>
        <v>0</v>
      </c>
      <c r="K88" s="523">
        <f t="shared" si="11"/>
        <v>0</v>
      </c>
    </row>
    <row r="89" spans="2:11" x14ac:dyDescent="0.15">
      <c r="B89" s="302" t="s">
        <v>278</v>
      </c>
      <c r="C89" s="311" t="s">
        <v>422</v>
      </c>
      <c r="D89" s="304">
        <f>D39*⑪観光用各種係数!J37*0.001</f>
        <v>0</v>
      </c>
      <c r="E89" s="306">
        <f>D39*⑪観光用各種係数!K37*0.001</f>
        <v>0</v>
      </c>
      <c r="F89" s="304">
        <f>J39*⑪観光用各種係数!J37*0.001</f>
        <v>0</v>
      </c>
      <c r="G89" s="306">
        <f>J39*⑪観光用各種係数!K37*0.001</f>
        <v>0</v>
      </c>
      <c r="H89" s="304">
        <f>R39*⑪観光用各種係数!J37*0.001</f>
        <v>0</v>
      </c>
      <c r="I89" s="306">
        <f>R39*⑪観光用各種係数!K37*0.001</f>
        <v>0</v>
      </c>
      <c r="J89" s="304">
        <f t="shared" si="10"/>
        <v>0</v>
      </c>
      <c r="K89" s="306">
        <f t="shared" si="11"/>
        <v>0</v>
      </c>
    </row>
    <row r="90" spans="2:11" x14ac:dyDescent="0.15">
      <c r="B90" s="534" t="s">
        <v>280</v>
      </c>
      <c r="C90" s="531" t="s">
        <v>423</v>
      </c>
      <c r="D90" s="521">
        <f>D40*⑪観光用各種係数!J38*0.001</f>
        <v>0</v>
      </c>
      <c r="E90" s="523">
        <f>D40*⑪観光用各種係数!K38*0.001</f>
        <v>0</v>
      </c>
      <c r="F90" s="521">
        <f>J40*⑪観光用各種係数!J38*0.001</f>
        <v>0</v>
      </c>
      <c r="G90" s="523">
        <f>J40*⑪観光用各種係数!K38*0.001</f>
        <v>0</v>
      </c>
      <c r="H90" s="521">
        <f>R40*⑪観光用各種係数!J38*0.001</f>
        <v>0</v>
      </c>
      <c r="I90" s="523">
        <f>R40*⑪観光用各種係数!K38*0.001</f>
        <v>0</v>
      </c>
      <c r="J90" s="521">
        <f t="shared" si="10"/>
        <v>0</v>
      </c>
      <c r="K90" s="523">
        <f t="shared" si="11"/>
        <v>0</v>
      </c>
    </row>
    <row r="91" spans="2:11" x14ac:dyDescent="0.15">
      <c r="B91" s="533" t="s">
        <v>281</v>
      </c>
      <c r="C91" s="311" t="s">
        <v>424</v>
      </c>
      <c r="D91" s="304">
        <f>D41*⑪観光用各種係数!J39*0.001</f>
        <v>0</v>
      </c>
      <c r="E91" s="306">
        <f>D41*⑪観光用各種係数!K39*0.001</f>
        <v>0</v>
      </c>
      <c r="F91" s="304">
        <f>J41*⑪観光用各種係数!J39*0.001</f>
        <v>0</v>
      </c>
      <c r="G91" s="306">
        <f>J41*⑪観光用各種係数!K39*0.001</f>
        <v>0</v>
      </c>
      <c r="H91" s="304">
        <f>R41*⑪観光用各種係数!J39*0.001</f>
        <v>0</v>
      </c>
      <c r="I91" s="306">
        <f>R41*⑪観光用各種係数!K39*0.001</f>
        <v>0</v>
      </c>
      <c r="J91" s="304">
        <f t="shared" si="10"/>
        <v>0</v>
      </c>
      <c r="K91" s="306">
        <f t="shared" si="11"/>
        <v>0</v>
      </c>
    </row>
    <row r="92" spans="2:11" x14ac:dyDescent="0.15">
      <c r="B92" s="534" t="s">
        <v>282</v>
      </c>
      <c r="C92" s="531" t="s">
        <v>425</v>
      </c>
      <c r="D92" s="521">
        <f>D42*⑪観光用各種係数!J40*0.001</f>
        <v>0</v>
      </c>
      <c r="E92" s="523">
        <f>D42*⑪観光用各種係数!K40*0.001</f>
        <v>0</v>
      </c>
      <c r="F92" s="521">
        <f>J42*⑪観光用各種係数!J40*0.001</f>
        <v>0</v>
      </c>
      <c r="G92" s="523">
        <f>J42*⑪観光用各種係数!K40*0.001</f>
        <v>0</v>
      </c>
      <c r="H92" s="521">
        <f>R42*⑪観光用各種係数!J40*0.001</f>
        <v>0</v>
      </c>
      <c r="I92" s="523">
        <f>R42*⑪観光用各種係数!K40*0.001</f>
        <v>0</v>
      </c>
      <c r="J92" s="521">
        <f t="shared" si="10"/>
        <v>0</v>
      </c>
      <c r="K92" s="523">
        <f t="shared" si="11"/>
        <v>0</v>
      </c>
    </row>
    <row r="93" spans="2:11" x14ac:dyDescent="0.15">
      <c r="B93" s="533" t="s">
        <v>284</v>
      </c>
      <c r="C93" s="311" t="s">
        <v>426</v>
      </c>
      <c r="D93" s="304">
        <f>D43*⑪観光用各種係数!J41*0.001</f>
        <v>0</v>
      </c>
      <c r="E93" s="306">
        <f>D43*⑪観光用各種係数!K41*0.001</f>
        <v>0</v>
      </c>
      <c r="F93" s="304">
        <f>J43*⑪観光用各種係数!J41*0.001</f>
        <v>0</v>
      </c>
      <c r="G93" s="306">
        <f>J43*⑪観光用各種係数!K41*0.001</f>
        <v>0</v>
      </c>
      <c r="H93" s="304">
        <f>R43*⑪観光用各種係数!J41*0.001</f>
        <v>0</v>
      </c>
      <c r="I93" s="306">
        <f>R43*⑪観光用各種係数!K41*0.001</f>
        <v>0</v>
      </c>
      <c r="J93" s="304">
        <f t="shared" si="10"/>
        <v>0</v>
      </c>
      <c r="K93" s="306">
        <f t="shared" si="11"/>
        <v>0</v>
      </c>
    </row>
    <row r="94" spans="2:11" x14ac:dyDescent="0.15">
      <c r="B94" s="534" t="s">
        <v>286</v>
      </c>
      <c r="C94" s="532" t="s">
        <v>427</v>
      </c>
      <c r="D94" s="521">
        <f>D44*⑪観光用各種係数!J42*0.001</f>
        <v>0</v>
      </c>
      <c r="E94" s="523">
        <f>D44*⑪観光用各種係数!K42*0.001</f>
        <v>0</v>
      </c>
      <c r="F94" s="521">
        <f>J44*⑪観光用各種係数!J42*0.001</f>
        <v>0</v>
      </c>
      <c r="G94" s="523">
        <f>J44*⑪観光用各種係数!K42*0.001</f>
        <v>0</v>
      </c>
      <c r="H94" s="521">
        <f>R44*⑪観光用各種係数!J42*0.001</f>
        <v>0</v>
      </c>
      <c r="I94" s="523">
        <f>R44*⑪観光用各種係数!K42*0.001</f>
        <v>0</v>
      </c>
      <c r="J94" s="521">
        <f t="shared" si="10"/>
        <v>0</v>
      </c>
      <c r="K94" s="523">
        <f t="shared" ref="K94:K100" si="12">E94+G94+I94</f>
        <v>0</v>
      </c>
    </row>
    <row r="95" spans="2:11" x14ac:dyDescent="0.15">
      <c r="B95" s="533" t="s">
        <v>287</v>
      </c>
      <c r="C95" s="311" t="s">
        <v>428</v>
      </c>
      <c r="D95" s="304">
        <f>D45*⑪観光用各種係数!J43*0.001</f>
        <v>0</v>
      </c>
      <c r="E95" s="306">
        <f>D45*⑪観光用各種係数!K43*0.001</f>
        <v>0</v>
      </c>
      <c r="F95" s="304">
        <f>J45*⑪観光用各種係数!J43*0.001</f>
        <v>0</v>
      </c>
      <c r="G95" s="306">
        <f>J45*⑪観光用各種係数!K43*0.001</f>
        <v>0</v>
      </c>
      <c r="H95" s="304">
        <f>R45*⑪観光用各種係数!J43*0.001</f>
        <v>0</v>
      </c>
      <c r="I95" s="306">
        <f>R45*⑪観光用各種係数!K43*0.001</f>
        <v>0</v>
      </c>
      <c r="J95" s="304">
        <f t="shared" si="10"/>
        <v>0</v>
      </c>
      <c r="K95" s="306">
        <f t="shared" si="12"/>
        <v>0</v>
      </c>
    </row>
    <row r="96" spans="2:11" x14ac:dyDescent="0.15">
      <c r="B96" s="534" t="s">
        <v>288</v>
      </c>
      <c r="C96" s="531" t="s">
        <v>429</v>
      </c>
      <c r="D96" s="521">
        <f>D46*⑪観光用各種係数!J44*0.001</f>
        <v>0</v>
      </c>
      <c r="E96" s="523">
        <f>D46*⑪観光用各種係数!K44*0.001</f>
        <v>0</v>
      </c>
      <c r="F96" s="521">
        <f>J46*⑪観光用各種係数!J44*0.001</f>
        <v>0</v>
      </c>
      <c r="G96" s="523">
        <f>J46*⑪観光用各種係数!K44*0.001</f>
        <v>0</v>
      </c>
      <c r="H96" s="521">
        <f>R46*⑪観光用各種係数!J44*0.001</f>
        <v>0</v>
      </c>
      <c r="I96" s="523">
        <f>R46*⑪観光用各種係数!K44*0.001</f>
        <v>0</v>
      </c>
      <c r="J96" s="521">
        <f t="shared" si="10"/>
        <v>0</v>
      </c>
      <c r="K96" s="523">
        <f>E96+G96+I96</f>
        <v>0</v>
      </c>
    </row>
    <row r="97" spans="2:11" x14ac:dyDescent="0.15">
      <c r="B97" s="533" t="s">
        <v>289</v>
      </c>
      <c r="C97" s="311" t="s">
        <v>430</v>
      </c>
      <c r="D97" s="304">
        <f>D47*⑪観光用各種係数!J45*0.001</f>
        <v>0</v>
      </c>
      <c r="E97" s="306">
        <f>D47*⑪観光用各種係数!K45*0.001</f>
        <v>0</v>
      </c>
      <c r="F97" s="304">
        <f>J47*⑪観光用各種係数!J45*0.001</f>
        <v>0</v>
      </c>
      <c r="G97" s="306">
        <f>J47*⑪観光用各種係数!K45*0.001</f>
        <v>0</v>
      </c>
      <c r="H97" s="304">
        <f>R47*⑪観光用各種係数!J45*0.001</f>
        <v>0</v>
      </c>
      <c r="I97" s="306">
        <f>R47*⑪観光用各種係数!K45*0.001</f>
        <v>0</v>
      </c>
      <c r="J97" s="304">
        <f t="shared" si="10"/>
        <v>0</v>
      </c>
      <c r="K97" s="306">
        <f>E97+G97+I97</f>
        <v>0</v>
      </c>
    </row>
    <row r="98" spans="2:11" x14ac:dyDescent="0.15">
      <c r="B98" s="534" t="s">
        <v>290</v>
      </c>
      <c r="C98" s="531" t="s">
        <v>490</v>
      </c>
      <c r="D98" s="521">
        <f>D48*⑪観光用各種係数!J46*0.001</f>
        <v>0</v>
      </c>
      <c r="E98" s="523">
        <f>D48*⑪観光用各種係数!K46*0.001</f>
        <v>0</v>
      </c>
      <c r="F98" s="521">
        <f>J48*⑪観光用各種係数!J46*0.001</f>
        <v>0</v>
      </c>
      <c r="G98" s="523">
        <f>J48*⑪観光用各種係数!K46*0.001</f>
        <v>0</v>
      </c>
      <c r="H98" s="521">
        <f>R48*⑪観光用各種係数!J46*0.001</f>
        <v>0</v>
      </c>
      <c r="I98" s="523">
        <f>R48*⑪観光用各種係数!K46*0.001</f>
        <v>0</v>
      </c>
      <c r="J98" s="521">
        <f t="shared" si="10"/>
        <v>0</v>
      </c>
      <c r="K98" s="523">
        <f t="shared" si="12"/>
        <v>0</v>
      </c>
    </row>
    <row r="99" spans="2:11" x14ac:dyDescent="0.15">
      <c r="B99" s="533" t="s">
        <v>296</v>
      </c>
      <c r="C99" s="311" t="s">
        <v>431</v>
      </c>
      <c r="D99" s="304">
        <f>D49*⑪観光用各種係数!J47*0.001</f>
        <v>0</v>
      </c>
      <c r="E99" s="306">
        <f>D49*⑪観光用各種係数!K47*0.001</f>
        <v>0</v>
      </c>
      <c r="F99" s="304">
        <f>J49*⑪観光用各種係数!J47*0.001</f>
        <v>0</v>
      </c>
      <c r="G99" s="306">
        <f>J49*⑪観光用各種係数!K47*0.001</f>
        <v>0</v>
      </c>
      <c r="H99" s="304">
        <f>R49*⑪観光用各種係数!J47*0.001</f>
        <v>0</v>
      </c>
      <c r="I99" s="306">
        <f>R49*⑪観光用各種係数!K47*0.001</f>
        <v>0</v>
      </c>
      <c r="J99" s="304">
        <f t="shared" si="10"/>
        <v>0</v>
      </c>
      <c r="K99" s="306">
        <f t="shared" si="12"/>
        <v>0</v>
      </c>
    </row>
    <row r="100" spans="2:11" x14ac:dyDescent="0.15">
      <c r="B100" s="535" t="s">
        <v>297</v>
      </c>
      <c r="C100" s="536" t="s">
        <v>432</v>
      </c>
      <c r="D100" s="526">
        <f>D50*⑪観光用各種係数!J48*0.001</f>
        <v>0</v>
      </c>
      <c r="E100" s="528">
        <f>D50*⑪観光用各種係数!K48*0.001</f>
        <v>0</v>
      </c>
      <c r="F100" s="526">
        <f>J50*⑪観光用各種係数!J48*0.001</f>
        <v>0</v>
      </c>
      <c r="G100" s="528">
        <f>J50*⑪観光用各種係数!K48*0.001</f>
        <v>0</v>
      </c>
      <c r="H100" s="526">
        <f>R50*⑪観光用各種係数!J48*0.001</f>
        <v>0</v>
      </c>
      <c r="I100" s="528">
        <f>R50*⑪観光用各種係数!K48*0.001</f>
        <v>0</v>
      </c>
      <c r="J100" s="526">
        <f t="shared" si="10"/>
        <v>0</v>
      </c>
      <c r="K100" s="528">
        <f t="shared" si="12"/>
        <v>0</v>
      </c>
    </row>
    <row r="101" spans="2:11" ht="14.25" thickBot="1" x14ac:dyDescent="0.2">
      <c r="B101" s="776" t="s">
        <v>18</v>
      </c>
      <c r="C101" s="777"/>
      <c r="D101" s="104">
        <f t="shared" ref="D101:J101" si="13">SUM(D59:D100)</f>
        <v>0</v>
      </c>
      <c r="E101" s="106">
        <f>SUM(E59:E100)</f>
        <v>0</v>
      </c>
      <c r="F101" s="104">
        <f t="shared" si="13"/>
        <v>0</v>
      </c>
      <c r="G101" s="106">
        <f t="shared" si="13"/>
        <v>0</v>
      </c>
      <c r="H101" s="104">
        <f t="shared" si="13"/>
        <v>0</v>
      </c>
      <c r="I101" s="106">
        <f t="shared" si="13"/>
        <v>0</v>
      </c>
      <c r="J101" s="104">
        <f t="shared" si="13"/>
        <v>0</v>
      </c>
      <c r="K101" s="106">
        <f>SUM(K59:K100)</f>
        <v>0</v>
      </c>
    </row>
  </sheetData>
  <sheetProtection sheet="1" objects="1" scenarios="1"/>
  <mergeCells count="38">
    <mergeCell ref="H56:H58"/>
    <mergeCell ref="X7:X8"/>
    <mergeCell ref="I56:I58"/>
    <mergeCell ref="B101:C101"/>
    <mergeCell ref="K56:K58"/>
    <mergeCell ref="F55:G55"/>
    <mergeCell ref="F56:F58"/>
    <mergeCell ref="G56:G58"/>
    <mergeCell ref="H55:I55"/>
    <mergeCell ref="D56:D58"/>
    <mergeCell ref="B55:C58"/>
    <mergeCell ref="D55:E55"/>
    <mergeCell ref="E56:E58"/>
    <mergeCell ref="J55:K55"/>
    <mergeCell ref="J56:J58"/>
    <mergeCell ref="E6:E8"/>
    <mergeCell ref="Q4:Q8"/>
    <mergeCell ref="L7:L8"/>
    <mergeCell ref="S6:S8"/>
    <mergeCell ref="W6:W8"/>
    <mergeCell ref="H4:H8"/>
    <mergeCell ref="J4:M4"/>
    <mergeCell ref="R5:R8"/>
    <mergeCell ref="T7:T8"/>
    <mergeCell ref="V5:V8"/>
    <mergeCell ref="P4:P8"/>
    <mergeCell ref="R4:U4"/>
    <mergeCell ref="V4:Y4"/>
    <mergeCell ref="O4:O8"/>
    <mergeCell ref="I4:I8"/>
    <mergeCell ref="N4:N8"/>
    <mergeCell ref="B51:C51"/>
    <mergeCell ref="B4:C8"/>
    <mergeCell ref="K6:K8"/>
    <mergeCell ref="D5:D8"/>
    <mergeCell ref="F7:F8"/>
    <mergeCell ref="J5:J8"/>
    <mergeCell ref="D4:G4"/>
  </mergeCells>
  <phoneticPr fontId="2"/>
  <pageMargins left="0.78740157480314965" right="0.78740157480314965" top="0.59055118110236227" bottom="0.39370078740157483" header="0.51181102362204722" footer="0.51181102362204722"/>
  <pageSetup paperSize="9" scale="51" orientation="landscape" cellComments="asDisplayed" r:id="rId1"/>
  <headerFooter alignWithMargins="0"/>
  <rowBreaks count="1" manualBreakCount="1">
    <brk id="51" min="1" max="24" man="1"/>
  </rowBreaks>
  <colBreaks count="1" manualBreakCount="1">
    <brk id="25" min="1" max="100" man="1"/>
  </colBreaks>
  <ignoredErrors>
    <ignoredError sqref="B9:B44 B59:B94 B47 B45:B46 B48:B50 B95:B100" numberStoredAsText="1"/>
    <ignoredError sqref="N47:O47 E98:I98 E48:U48 D98"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18</vt:i4>
      </vt:variant>
    </vt:vector>
  </HeadingPairs>
  <TitlesOfParts>
    <vt:vector size="31" baseType="lpstr">
      <vt:lpstr>①はじめに</vt:lpstr>
      <vt:lpstr>②利用方法</vt:lpstr>
      <vt:lpstr>③入力</vt:lpstr>
      <vt:lpstr>④出力Ⅰ</vt:lpstr>
      <vt:lpstr>⑤出力Ⅱ</vt:lpstr>
      <vt:lpstr>⑥出力Ⅲ（グラフ）</vt:lpstr>
      <vt:lpstr>⑦フロー</vt:lpstr>
      <vt:lpstr>⑧計算域Ⅰ</vt:lpstr>
      <vt:lpstr>⑨計算域Ⅱ</vt:lpstr>
      <vt:lpstr>⑩計算域Ⅲ</vt:lpstr>
      <vt:lpstr>⑪観光用各種係数</vt:lpstr>
      <vt:lpstr>⑫観光用投入係数表</vt:lpstr>
      <vt:lpstr>⑬観光用逆行列係数表</vt:lpstr>
      <vt:lpstr>③入力!Criteria</vt:lpstr>
      <vt:lpstr>③入力!Extract</vt:lpstr>
      <vt:lpstr>①はじめに!Print_Area</vt:lpstr>
      <vt:lpstr>②利用方法!Print_Area</vt:lpstr>
      <vt:lpstr>③入力!Print_Area</vt:lpstr>
      <vt:lpstr>④出力Ⅰ!Print_Area</vt:lpstr>
      <vt:lpstr>⑤出力Ⅱ!Print_Area</vt:lpstr>
      <vt:lpstr>'⑥出力Ⅲ（グラフ）'!Print_Area</vt:lpstr>
      <vt:lpstr>⑦フロー!Print_Area</vt:lpstr>
      <vt:lpstr>⑧計算域Ⅰ!Print_Area</vt:lpstr>
      <vt:lpstr>⑨計算域Ⅱ!Print_Area</vt:lpstr>
      <vt:lpstr>⑩計算域Ⅲ!Print_Area</vt:lpstr>
      <vt:lpstr>⑪観光用各種係数!Print_Area</vt:lpstr>
      <vt:lpstr>⑫観光用投入係数表!Print_Area</vt:lpstr>
      <vt:lpstr>⑬観光用逆行列係数表!Print_Area</vt:lpstr>
      <vt:lpstr>⑨計算域Ⅱ!Print_Titles</vt:lpstr>
      <vt:lpstr>⑫観光用投入係数表!Print_Titles</vt:lpstr>
      <vt:lpstr>⑬観光用逆行列係数表!Print_Titles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009810</dc:creator>
  <cp:lastModifiedBy>山口雄介</cp:lastModifiedBy>
  <cp:lastPrinted>2025-02-28T07:03:35Z</cp:lastPrinted>
  <dcterms:created xsi:type="dcterms:W3CDTF">2011-03-04T10:55:21Z</dcterms:created>
  <dcterms:modified xsi:type="dcterms:W3CDTF">2025-03-27T23:57:35Z</dcterms:modified>
</cp:coreProperties>
</file>