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014031\Desktop\"/>
    </mc:Choice>
  </mc:AlternateContent>
  <xr:revisionPtr revIDLastSave="0" documentId="13_ncr:1_{51DC0922-3C85-48D3-BB8B-23A58EBBE7B8}" xr6:coauthVersionLast="47" xr6:coauthVersionMax="47" xr10:uidLastSave="{00000000-0000-0000-0000-000000000000}"/>
  <bookViews>
    <workbookView xWindow="-60" yWindow="-16320" windowWidth="29040" windowHeight="15720" xr2:uid="{157F64EF-A27F-40E5-BBD8-C4380B652C4D}"/>
  </bookViews>
  <sheets>
    <sheet name="このシートに入力して下さい" sheetId="8" r:id="rId1"/>
    <sheet name="様式1号" sheetId="1" r:id="rId2"/>
    <sheet name="営業概要書①" sheetId="17" r:id="rId3"/>
    <sheet name="営業概要書②" sheetId="12" r:id="rId4"/>
    <sheet name="別紙 経営状況等" sheetId="9" r:id="rId5"/>
    <sheet name="営業概要書③" sheetId="19" r:id="rId6"/>
    <sheet name="様式1-1号" sheetId="23" r:id="rId7"/>
    <sheet name="様式5号" sheetId="20" r:id="rId8"/>
  </sheets>
  <definedNames>
    <definedName name="_xlnm.Print_Area" localSheetId="0">このシートに入力して下さい!$D$4:$HP$24</definedName>
    <definedName name="_xlnm.Print_Area" localSheetId="2">営業概要書①!$F$3:$N$33</definedName>
    <definedName name="_xlnm.Print_Area" localSheetId="3">営業概要書②!$C$3:$P$41</definedName>
    <definedName name="_xlnm.Print_Area" localSheetId="5">営業概要書③!$G$3:$L$38</definedName>
    <definedName name="_xlnm.Print_Area" localSheetId="4">'別紙 経営状況等'!$B$3:$F$30</definedName>
    <definedName name="_xlnm.Print_Area" localSheetId="6">'様式1-1号'!$E$2:$Q$34</definedName>
    <definedName name="_xlnm.Print_Area" localSheetId="1">様式1号!$E$2:$N$45</definedName>
    <definedName name="_xlnm.Print_Area" localSheetId="7">様式5号!$E$2:$P$52</definedName>
    <definedName name="データ">このシートに入力して下さい!$D$9:$HP$22</definedName>
    <definedName name="技術者試験名称">このシートに入力して下さい!$DW$6:$ER$6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3" i="20" l="1"/>
  <c r="L9" i="19"/>
  <c r="E12" i="9"/>
  <c r="M15" i="17"/>
  <c r="H15" i="1"/>
  <c r="B3" i="8"/>
  <c r="D15" i="23" l="1"/>
  <c r="M15" i="23" s="1"/>
  <c r="F3" i="8"/>
  <c r="E25" i="12" l="1"/>
  <c r="E24" i="12"/>
  <c r="E23" i="12"/>
  <c r="E22" i="12"/>
  <c r="E21" i="12"/>
  <c r="DP3" i="8"/>
  <c r="K9" i="8"/>
  <c r="K19" i="23" s="1"/>
  <c r="EV3" i="8"/>
  <c r="S5" i="23"/>
  <c r="N2" i="19"/>
  <c r="H2" i="9"/>
  <c r="S2" i="12"/>
  <c r="P2" i="17"/>
  <c r="R5" i="20"/>
  <c r="DG10" i="8"/>
  <c r="DH10" i="8"/>
  <c r="DI10" i="8"/>
  <c r="DJ10" i="8"/>
  <c r="DG11" i="8"/>
  <c r="DH11" i="8"/>
  <c r="DI11" i="8"/>
  <c r="DJ11" i="8"/>
  <c r="DG12" i="8"/>
  <c r="DH12" i="8"/>
  <c r="DI12" i="8"/>
  <c r="DJ12" i="8"/>
  <c r="DG13" i="8"/>
  <c r="DH13" i="8"/>
  <c r="DI13" i="8"/>
  <c r="DJ13" i="8"/>
  <c r="DG14" i="8"/>
  <c r="DH14" i="8"/>
  <c r="DI14" i="8"/>
  <c r="DJ14" i="8"/>
  <c r="DG15" i="8"/>
  <c r="DH15" i="8"/>
  <c r="DI15" i="8"/>
  <c r="DJ15" i="8"/>
  <c r="DG16" i="8"/>
  <c r="DH16" i="8"/>
  <c r="DI16" i="8"/>
  <c r="DJ16" i="8"/>
  <c r="DG17" i="8"/>
  <c r="DH17" i="8"/>
  <c r="DI17" i="8"/>
  <c r="DJ17" i="8"/>
  <c r="DG18" i="8"/>
  <c r="DH18" i="8"/>
  <c r="DI18" i="8"/>
  <c r="DJ18" i="8"/>
  <c r="DG19" i="8"/>
  <c r="DH19" i="8"/>
  <c r="DI19" i="8"/>
  <c r="DJ19" i="8"/>
  <c r="DG20" i="8"/>
  <c r="DH20" i="8"/>
  <c r="DI20" i="8"/>
  <c r="DJ20" i="8"/>
  <c r="DG21" i="8"/>
  <c r="DH21" i="8"/>
  <c r="DI21" i="8"/>
  <c r="DJ21" i="8"/>
  <c r="DG22" i="8"/>
  <c r="DH22" i="8"/>
  <c r="DI22" i="8"/>
  <c r="DJ22" i="8"/>
  <c r="CG10" i="8"/>
  <c r="CG11" i="8"/>
  <c r="CG12" i="8"/>
  <c r="CG13" i="8"/>
  <c r="CG14" i="8"/>
  <c r="CG15" i="8"/>
  <c r="CG16" i="8"/>
  <c r="CG17" i="8"/>
  <c r="CG18" i="8"/>
  <c r="CG19" i="8"/>
  <c r="CG20" i="8"/>
  <c r="CG21" i="8"/>
  <c r="CG22" i="8"/>
  <c r="BU10" i="8"/>
  <c r="BU11" i="8"/>
  <c r="BU12" i="8"/>
  <c r="BU13" i="8"/>
  <c r="BU14" i="8"/>
  <c r="BU15" i="8"/>
  <c r="BU16" i="8"/>
  <c r="BU17" i="8"/>
  <c r="BU18" i="8"/>
  <c r="BU19" i="8"/>
  <c r="BU20" i="8"/>
  <c r="BU21" i="8"/>
  <c r="BU22" i="8"/>
  <c r="BQ10" i="8"/>
  <c r="BQ11" i="8"/>
  <c r="BQ12" i="8"/>
  <c r="BQ13" i="8"/>
  <c r="BQ14" i="8"/>
  <c r="BQ15" i="8"/>
  <c r="BQ16" i="8"/>
  <c r="BQ17" i="8"/>
  <c r="BQ18" i="8"/>
  <c r="BQ19" i="8"/>
  <c r="BQ20" i="8"/>
  <c r="BQ21" i="8"/>
  <c r="BQ22" i="8"/>
  <c r="BM10" i="8"/>
  <c r="BM11" i="8"/>
  <c r="BM12" i="8"/>
  <c r="BM13" i="8"/>
  <c r="BM14" i="8"/>
  <c r="BM15" i="8"/>
  <c r="BM16" i="8"/>
  <c r="BM17" i="8"/>
  <c r="BM18" i="8"/>
  <c r="BM19" i="8"/>
  <c r="BM20" i="8"/>
  <c r="BM21" i="8"/>
  <c r="BM22" i="8"/>
  <c r="BI10" i="8"/>
  <c r="BI11" i="8"/>
  <c r="BI12" i="8"/>
  <c r="BI13" i="8"/>
  <c r="BI14" i="8"/>
  <c r="BI15" i="8"/>
  <c r="BI16" i="8"/>
  <c r="BI17" i="8"/>
  <c r="BI18" i="8"/>
  <c r="BI19" i="8"/>
  <c r="BI20" i="8"/>
  <c r="BI21" i="8"/>
  <c r="BI22" i="8"/>
  <c r="BE10" i="8"/>
  <c r="BE11" i="8"/>
  <c r="BE12" i="8"/>
  <c r="BE13" i="8"/>
  <c r="BE14" i="8"/>
  <c r="BE15" i="8"/>
  <c r="BE16" i="8"/>
  <c r="BE17" i="8"/>
  <c r="BE18" i="8"/>
  <c r="BE19" i="8"/>
  <c r="BE20" i="8"/>
  <c r="BE21" i="8"/>
  <c r="BE22" i="8"/>
  <c r="BA10" i="8"/>
  <c r="BA11" i="8"/>
  <c r="BA12" i="8"/>
  <c r="BA13" i="8"/>
  <c r="BA14" i="8"/>
  <c r="BA15" i="8"/>
  <c r="BA16" i="8"/>
  <c r="BA17" i="8"/>
  <c r="BA18" i="8"/>
  <c r="BA19" i="8"/>
  <c r="BA20" i="8"/>
  <c r="BA21" i="8"/>
  <c r="BA22" i="8"/>
  <c r="AO10" i="8"/>
  <c r="AP10" i="8"/>
  <c r="AQ10" i="8" s="1"/>
  <c r="AO11" i="8"/>
  <c r="AP11" i="8"/>
  <c r="AQ11" i="8" s="1"/>
  <c r="AO12" i="8"/>
  <c r="AP12" i="8"/>
  <c r="AQ12" i="8" s="1"/>
  <c r="AO13" i="8"/>
  <c r="AP13" i="8"/>
  <c r="AQ13" i="8" s="1"/>
  <c r="AO14" i="8"/>
  <c r="AP14" i="8"/>
  <c r="AQ14" i="8" s="1"/>
  <c r="AO15" i="8"/>
  <c r="AP15" i="8"/>
  <c r="AQ15" i="8" s="1"/>
  <c r="AO16" i="8"/>
  <c r="AP16" i="8"/>
  <c r="AQ16" i="8" s="1"/>
  <c r="AO17" i="8"/>
  <c r="AP17" i="8"/>
  <c r="AQ17" i="8" s="1"/>
  <c r="AO18" i="8"/>
  <c r="AP18" i="8"/>
  <c r="AQ18" i="8" s="1"/>
  <c r="AO19" i="8"/>
  <c r="AP19" i="8"/>
  <c r="AQ19" i="8" s="1"/>
  <c r="AO20" i="8"/>
  <c r="AP20" i="8"/>
  <c r="AQ20" i="8" s="1"/>
  <c r="AO21" i="8"/>
  <c r="AP21" i="8"/>
  <c r="AQ21" i="8" s="1"/>
  <c r="AO22" i="8"/>
  <c r="AP22" i="8"/>
  <c r="AQ22" i="8" s="1"/>
  <c r="U10" i="8"/>
  <c r="U11" i="8"/>
  <c r="U12" i="8"/>
  <c r="U13" i="8"/>
  <c r="U14" i="8"/>
  <c r="U15" i="8"/>
  <c r="U16" i="8"/>
  <c r="U17" i="8"/>
  <c r="U18" i="8"/>
  <c r="U19" i="8"/>
  <c r="U20" i="8"/>
  <c r="U21" i="8"/>
  <c r="U22" i="8"/>
  <c r="K10" i="8"/>
  <c r="K11" i="8"/>
  <c r="K12" i="8"/>
  <c r="K13" i="8"/>
  <c r="K14" i="8"/>
  <c r="K15" i="8"/>
  <c r="K16" i="8"/>
  <c r="K17" i="8"/>
  <c r="K18" i="8"/>
  <c r="K19" i="8"/>
  <c r="K20" i="8"/>
  <c r="K21" i="8"/>
  <c r="K22" i="8"/>
  <c r="C23" i="20"/>
  <c r="AI3" i="8"/>
  <c r="B23" i="20" s="1"/>
  <c r="AJ3" i="8"/>
  <c r="AK3" i="8"/>
  <c r="D23" i="20" s="1"/>
  <c r="CC22" i="8"/>
  <c r="CC21" i="8"/>
  <c r="CC20" i="8"/>
  <c r="CC19" i="8"/>
  <c r="CC18" i="8"/>
  <c r="CC17" i="8"/>
  <c r="CC16" i="8"/>
  <c r="CC15" i="8"/>
  <c r="CC14" i="8"/>
  <c r="CC13" i="8"/>
  <c r="CC12" i="8"/>
  <c r="CC11" i="8"/>
  <c r="CC10" i="8"/>
  <c r="CC9" i="8"/>
  <c r="CC3" i="8"/>
  <c r="CB3" i="8"/>
  <c r="CA3" i="8"/>
  <c r="BZ3" i="8"/>
  <c r="BI9" i="8"/>
  <c r="BE9" i="8"/>
  <c r="BA9" i="8"/>
  <c r="AW3" i="8"/>
  <c r="E17" i="17" s="1"/>
  <c r="AR22" i="8" l="1"/>
  <c r="AR19" i="8"/>
  <c r="AR12" i="8"/>
  <c r="M23" i="20"/>
  <c r="M17" i="17"/>
  <c r="H23" i="20"/>
  <c r="AR15" i="8"/>
  <c r="AR11" i="8"/>
  <c r="AR18" i="8"/>
  <c r="AR14" i="8"/>
  <c r="AR21" i="8"/>
  <c r="AR20" i="8"/>
  <c r="AR17" i="8"/>
  <c r="AR10" i="8"/>
  <c r="AR16" i="8"/>
  <c r="AR13" i="8"/>
  <c r="AR3" i="8" l="1"/>
  <c r="E12" i="17" s="1"/>
  <c r="K19" i="12" a="1"/>
  <c r="K19" i="12" s="1"/>
  <c r="K20" i="12" a="1"/>
  <c r="K20" i="12" s="1"/>
  <c r="K21" i="12" a="1"/>
  <c r="K21" i="12" s="1"/>
  <c r="K22" i="12" a="1"/>
  <c r="K22" i="12" s="1"/>
  <c r="K23" i="12" a="1"/>
  <c r="K23" i="12" s="1"/>
  <c r="K24" i="12" a="1"/>
  <c r="K24" i="12" s="1"/>
  <c r="K25" i="12" a="1"/>
  <c r="K25" i="12" s="1"/>
  <c r="K26" i="12" a="1"/>
  <c r="K26" i="12" s="1"/>
  <c r="K27" i="12" a="1"/>
  <c r="K27" i="12" s="1"/>
  <c r="K28" i="12" a="1"/>
  <c r="K28" i="12" s="1"/>
  <c r="K29" i="12" a="1"/>
  <c r="K29" i="12" s="1"/>
  <c r="K30" i="12" a="1"/>
  <c r="K30" i="12" s="1"/>
  <c r="K31" i="12" a="1"/>
  <c r="K31" i="12" s="1"/>
  <c r="K32" i="12" a="1"/>
  <c r="K32" i="12" s="1"/>
  <c r="K33" i="12" a="1"/>
  <c r="K33" i="12" s="1"/>
  <c r="K34" i="12" a="1"/>
  <c r="K34" i="12" s="1"/>
  <c r="K35" i="12" a="1"/>
  <c r="K35" i="12" s="1"/>
  <c r="K36" i="12" a="1"/>
  <c r="K36" i="12" s="1"/>
  <c r="K37" i="12" a="1"/>
  <c r="K37" i="12" s="1"/>
  <c r="K38" i="12" a="1"/>
  <c r="K38" i="12" s="1"/>
  <c r="K39" i="12" a="1"/>
  <c r="K39" i="12" s="1"/>
  <c r="K18" i="12" a="1"/>
  <c r="K18" i="12" s="1"/>
  <c r="E18" i="12"/>
  <c r="E17" i="12"/>
  <c r="AP9" i="8" l="1"/>
  <c r="AQ9" i="8" s="1"/>
  <c r="AR9" i="8" s="1"/>
  <c r="AO9" i="8"/>
  <c r="AP3" i="8"/>
  <c r="AN3" i="8"/>
  <c r="AQ3" i="8"/>
  <c r="AM3" i="8"/>
  <c r="E3" i="8"/>
  <c r="G3" i="8"/>
  <c r="H3" i="8"/>
  <c r="I3" i="8"/>
  <c r="J3" i="8"/>
  <c r="K3" i="8"/>
  <c r="D19" i="23" s="1"/>
  <c r="L3" i="8"/>
  <c r="D22" i="23" s="1"/>
  <c r="K22" i="23" s="1"/>
  <c r="M3" i="8"/>
  <c r="N3" i="8"/>
  <c r="D24" i="23" s="1"/>
  <c r="K24" i="23" s="1"/>
  <c r="O3" i="8"/>
  <c r="P3" i="8"/>
  <c r="Q3" i="8"/>
  <c r="R3" i="8"/>
  <c r="D25" i="1" s="1"/>
  <c r="S3" i="8"/>
  <c r="T3" i="8"/>
  <c r="U3" i="8"/>
  <c r="V3" i="8"/>
  <c r="W3" i="8"/>
  <c r="D27" i="1" s="1"/>
  <c r="X3" i="8"/>
  <c r="Y3" i="8"/>
  <c r="D29" i="1" s="1"/>
  <c r="Z3" i="8"/>
  <c r="AA3" i="8"/>
  <c r="D27" i="23" s="1"/>
  <c r="AB3" i="8"/>
  <c r="D33" i="1" s="1"/>
  <c r="I33" i="1" s="1"/>
  <c r="AC3" i="8"/>
  <c r="D35" i="1" s="1"/>
  <c r="I35" i="1" s="1"/>
  <c r="AD3" i="8"/>
  <c r="AE3" i="8"/>
  <c r="AF3" i="8"/>
  <c r="AG3" i="8"/>
  <c r="AH3" i="8"/>
  <c r="AL3" i="8"/>
  <c r="D12" i="17" s="1"/>
  <c r="I12" i="17" s="1"/>
  <c r="AO3" i="8"/>
  <c r="AS3" i="8"/>
  <c r="D13" i="17" s="1"/>
  <c r="I13" i="17" s="1"/>
  <c r="AT3" i="8"/>
  <c r="E13" i="17" s="1"/>
  <c r="M13" i="17" s="1"/>
  <c r="AU3" i="8"/>
  <c r="E15" i="17" s="1"/>
  <c r="AV3" i="8"/>
  <c r="E16" i="17" s="1"/>
  <c r="M16" i="17" s="1"/>
  <c r="AX3" i="8"/>
  <c r="B20" i="17" s="1"/>
  <c r="AY3" i="8"/>
  <c r="C20" i="17" s="1"/>
  <c r="AZ3" i="8"/>
  <c r="D20" i="17" s="1"/>
  <c r="BA3" i="8"/>
  <c r="E20" i="17" s="1"/>
  <c r="BB3" i="8"/>
  <c r="BC3" i="8"/>
  <c r="BD3" i="8"/>
  <c r="BE3" i="8"/>
  <c r="BF3" i="8"/>
  <c r="BG3" i="8"/>
  <c r="BH3" i="8"/>
  <c r="BI3" i="8"/>
  <c r="BJ3" i="8"/>
  <c r="D26" i="17" s="1"/>
  <c r="BK3" i="8"/>
  <c r="BL3" i="8"/>
  <c r="BM3" i="8"/>
  <c r="BN3" i="8"/>
  <c r="BO3" i="8"/>
  <c r="BP3" i="8"/>
  <c r="BQ3" i="8"/>
  <c r="BR3" i="8"/>
  <c r="BS3" i="8"/>
  <c r="BT3" i="8"/>
  <c r="BU3" i="8"/>
  <c r="BV3" i="8"/>
  <c r="BW3" i="8"/>
  <c r="BX3" i="8"/>
  <c r="BY3" i="8"/>
  <c r="CD3" i="8"/>
  <c r="CE3" i="8"/>
  <c r="CF3" i="8"/>
  <c r="CG3" i="8"/>
  <c r="CH3" i="8"/>
  <c r="B8" i="12" s="1"/>
  <c r="G8" i="12" s="1"/>
  <c r="CI3" i="8"/>
  <c r="B9" i="12" s="1"/>
  <c r="G9" i="12" s="1"/>
  <c r="CJ3" i="8"/>
  <c r="B10" i="12" s="1"/>
  <c r="G10" i="12" s="1"/>
  <c r="CK3" i="8"/>
  <c r="B11" i="12" s="1"/>
  <c r="G11" i="12" s="1"/>
  <c r="CL3" i="8"/>
  <c r="B12" i="12" s="1"/>
  <c r="G12" i="12" s="1"/>
  <c r="CM3" i="8"/>
  <c r="B13" i="12" s="1"/>
  <c r="G13" i="12" s="1"/>
  <c r="CN3" i="8"/>
  <c r="B14" i="12" s="1"/>
  <c r="G14" i="12" s="1"/>
  <c r="CO3" i="8"/>
  <c r="B15" i="12" s="1"/>
  <c r="G15" i="12" s="1"/>
  <c r="CP3" i="8"/>
  <c r="B16" i="12" s="1"/>
  <c r="G16" i="12" s="1"/>
  <c r="CQ3" i="8"/>
  <c r="B17" i="12" s="1"/>
  <c r="G17" i="12" s="1"/>
  <c r="CR3" i="8"/>
  <c r="B18" i="12" s="1"/>
  <c r="G18" i="12" s="1"/>
  <c r="CS3" i="8"/>
  <c r="B19" i="12" s="1"/>
  <c r="G19" i="12" s="1"/>
  <c r="CT3" i="8"/>
  <c r="B21" i="12" s="1"/>
  <c r="G21" i="12" s="1"/>
  <c r="CU3" i="8"/>
  <c r="B22" i="12" s="1"/>
  <c r="G22" i="12" s="1"/>
  <c r="CV3" i="8"/>
  <c r="B23" i="12" s="1"/>
  <c r="G23" i="12" s="1"/>
  <c r="CW3" i="8"/>
  <c r="B24" i="12" s="1"/>
  <c r="G24" i="12" s="1"/>
  <c r="CX3" i="8"/>
  <c r="B25" i="12" s="1"/>
  <c r="G25" i="12" s="1"/>
  <c r="CY3" i="8"/>
  <c r="B26" i="12" s="1"/>
  <c r="G26" i="12" s="1"/>
  <c r="CZ3" i="8"/>
  <c r="G12" i="9" s="1"/>
  <c r="DA3" i="8"/>
  <c r="DB3" i="8"/>
  <c r="DC3" i="8"/>
  <c r="DD3" i="8"/>
  <c r="DE3" i="8"/>
  <c r="G19" i="9" s="1"/>
  <c r="DF3" i="8"/>
  <c r="DG3" i="8"/>
  <c r="DH3" i="8"/>
  <c r="DI3" i="8"/>
  <c r="DJ3" i="8"/>
  <c r="DK3" i="8"/>
  <c r="G21" i="9" s="1"/>
  <c r="DL3" i="8"/>
  <c r="DM3" i="8"/>
  <c r="DN3" i="8"/>
  <c r="DO3" i="8"/>
  <c r="Q9" i="12"/>
  <c r="DQ3" i="8"/>
  <c r="DR3" i="8"/>
  <c r="DS3" i="8"/>
  <c r="DT3" i="8"/>
  <c r="DU3" i="8"/>
  <c r="DV3" i="8"/>
  <c r="DW3" i="8"/>
  <c r="Q18" i="12" s="1"/>
  <c r="DX3" i="8"/>
  <c r="DY3" i="8"/>
  <c r="DZ3" i="8"/>
  <c r="EA3" i="8"/>
  <c r="EB3" i="8"/>
  <c r="EC3" i="8"/>
  <c r="ED3" i="8"/>
  <c r="EE3" i="8"/>
  <c r="EF3" i="8"/>
  <c r="EG3" i="8"/>
  <c r="EH3" i="8"/>
  <c r="EI3" i="8"/>
  <c r="EJ3" i="8"/>
  <c r="EK3" i="8"/>
  <c r="EL3" i="8"/>
  <c r="EM3" i="8"/>
  <c r="EN3" i="8"/>
  <c r="EO3" i="8"/>
  <c r="EP3" i="8"/>
  <c r="EQ3" i="8"/>
  <c r="ER3" i="8"/>
  <c r="ES3" i="8"/>
  <c r="B7" i="19" s="1"/>
  <c r="ET3" i="8"/>
  <c r="C7" i="19" s="1"/>
  <c r="EU3" i="8"/>
  <c r="C8" i="19" s="1"/>
  <c r="D7" i="19"/>
  <c r="EW3" i="8"/>
  <c r="E7" i="19" s="1"/>
  <c r="EX3" i="8"/>
  <c r="EY3" i="8"/>
  <c r="EZ3" i="8"/>
  <c r="FA3" i="8"/>
  <c r="FB3" i="8"/>
  <c r="FC3" i="8"/>
  <c r="FD3" i="8"/>
  <c r="FE3" i="8"/>
  <c r="FF3" i="8"/>
  <c r="FG3" i="8"/>
  <c r="FH3" i="8"/>
  <c r="FI3" i="8"/>
  <c r="FJ3" i="8"/>
  <c r="FK3" i="8"/>
  <c r="FL3" i="8"/>
  <c r="FM3" i="8"/>
  <c r="FN3" i="8"/>
  <c r="FO3" i="8"/>
  <c r="FP3" i="8"/>
  <c r="FQ3" i="8"/>
  <c r="FR3" i="8"/>
  <c r="FS3" i="8"/>
  <c r="FT3" i="8"/>
  <c r="FU3" i="8"/>
  <c r="FV3" i="8"/>
  <c r="FW3" i="8"/>
  <c r="FX3" i="8"/>
  <c r="FY3" i="8"/>
  <c r="FZ3" i="8"/>
  <c r="GA3" i="8"/>
  <c r="GB3" i="8"/>
  <c r="GC3" i="8"/>
  <c r="GD3" i="8"/>
  <c r="GE3" i="8"/>
  <c r="GF3" i="8"/>
  <c r="GG3" i="8"/>
  <c r="GH3" i="8"/>
  <c r="GI3" i="8"/>
  <c r="GJ3" i="8"/>
  <c r="GK3" i="8"/>
  <c r="GL3" i="8"/>
  <c r="GM3" i="8"/>
  <c r="GN3" i="8"/>
  <c r="GO3" i="8"/>
  <c r="GP3" i="8"/>
  <c r="GQ3" i="8"/>
  <c r="GR3" i="8"/>
  <c r="GS3" i="8"/>
  <c r="GT3" i="8"/>
  <c r="GU3" i="8"/>
  <c r="GV3" i="8"/>
  <c r="GW3" i="8"/>
  <c r="GX3" i="8"/>
  <c r="GY3" i="8"/>
  <c r="GZ3" i="8"/>
  <c r="HA3" i="8"/>
  <c r="HB3" i="8"/>
  <c r="HC3" i="8"/>
  <c r="HD3" i="8"/>
  <c r="HE3" i="8"/>
  <c r="HF3" i="8"/>
  <c r="HG3" i="8"/>
  <c r="HH3" i="8"/>
  <c r="HI3" i="8"/>
  <c r="HJ3" i="8"/>
  <c r="HK3" i="8"/>
  <c r="HL3" i="8"/>
  <c r="HM3" i="8"/>
  <c r="HN3" i="8"/>
  <c r="HO3" i="8"/>
  <c r="HP3" i="8"/>
  <c r="E38" i="19" s="1"/>
  <c r="G38" i="19" s="1"/>
  <c r="D3" i="8"/>
  <c r="C28" i="20"/>
  <c r="C26" i="20"/>
  <c r="C35" i="1"/>
  <c r="C33" i="1"/>
  <c r="DJ9" i="8"/>
  <c r="DI9" i="8"/>
  <c r="DH9" i="8"/>
  <c r="DG9" i="8"/>
  <c r="CG9" i="8"/>
  <c r="BY22" i="8"/>
  <c r="BY21" i="8"/>
  <c r="BY20" i="8"/>
  <c r="BY19" i="8"/>
  <c r="BY18" i="8"/>
  <c r="BY17" i="8"/>
  <c r="BY16" i="8"/>
  <c r="BY15" i="8"/>
  <c r="BY14" i="8"/>
  <c r="BY13" i="8"/>
  <c r="BY12" i="8"/>
  <c r="BY11" i="8"/>
  <c r="BY10" i="8"/>
  <c r="BY9" i="8"/>
  <c r="BU9" i="8"/>
  <c r="BQ9" i="8"/>
  <c r="BM9" i="8"/>
  <c r="D12" i="20" l="1"/>
  <c r="D20" i="23"/>
  <c r="D3" i="23"/>
  <c r="Q3" i="23" s="1"/>
  <c r="D3" i="20"/>
  <c r="P3" i="20" s="1"/>
  <c r="D29" i="23"/>
  <c r="K29" i="23" s="1"/>
  <c r="D28" i="1"/>
  <c r="D26" i="1"/>
  <c r="D26" i="23"/>
  <c r="C31" i="1"/>
  <c r="I31" i="1" s="1"/>
  <c r="C27" i="23"/>
  <c r="K27" i="23" s="1"/>
  <c r="D31" i="23"/>
  <c r="K31" i="23" s="1"/>
  <c r="D30" i="1"/>
  <c r="C20" i="23"/>
  <c r="K20" i="23" s="1"/>
  <c r="C12" i="20"/>
  <c r="M12" i="17"/>
  <c r="D34" i="1"/>
  <c r="I34" i="1" s="1"/>
  <c r="D27" i="20"/>
  <c r="I27" i="20" s="1"/>
  <c r="E21" i="17"/>
  <c r="N20" i="17"/>
  <c r="F26" i="17"/>
  <c r="D27" i="17"/>
  <c r="F27" i="17" s="1"/>
  <c r="E26" i="17"/>
  <c r="I26" i="17" s="1"/>
  <c r="D21" i="17"/>
  <c r="L20" i="17"/>
  <c r="C21" i="17"/>
  <c r="J20" i="17"/>
  <c r="B21" i="17"/>
  <c r="H20" i="17"/>
  <c r="G20" i="12"/>
  <c r="G7" i="12"/>
  <c r="E9" i="19"/>
  <c r="L7" i="19"/>
  <c r="Q10" i="12"/>
  <c r="O9" i="12"/>
  <c r="G13" i="9"/>
  <c r="Q19" i="12"/>
  <c r="P18" i="12"/>
  <c r="C9" i="19"/>
  <c r="J7" i="19"/>
  <c r="D9" i="19"/>
  <c r="K7" i="19"/>
  <c r="C10" i="19"/>
  <c r="J8" i="19"/>
  <c r="B9" i="19"/>
  <c r="H7" i="19"/>
  <c r="G20" i="9"/>
  <c r="E20" i="9" s="1"/>
  <c r="E19" i="9"/>
  <c r="G22" i="9"/>
  <c r="E21" i="9"/>
  <c r="D26" i="20"/>
  <c r="I26" i="20" s="1"/>
  <c r="D28" i="20"/>
  <c r="I28" i="20" s="1"/>
  <c r="U9" i="8"/>
  <c r="K26" i="23" l="1"/>
  <c r="L8" i="9"/>
  <c r="C22" i="17"/>
  <c r="J22" i="17" s="1"/>
  <c r="J21" i="17"/>
  <c r="D28" i="17"/>
  <c r="F28" i="17" s="1"/>
  <c r="E27" i="17"/>
  <c r="I27" i="17" s="1"/>
  <c r="L21" i="17"/>
  <c r="D22" i="17"/>
  <c r="L22" i="17" s="1"/>
  <c r="B22" i="17"/>
  <c r="H22" i="17" s="1"/>
  <c r="H21" i="17"/>
  <c r="E22" i="17"/>
  <c r="N22" i="17" s="1"/>
  <c r="N21" i="17"/>
  <c r="G27" i="12"/>
  <c r="I20" i="12" s="1"/>
  <c r="J10" i="19"/>
  <c r="C12" i="19"/>
  <c r="G14" i="9"/>
  <c r="E13" i="9"/>
  <c r="I8" i="9" s="1"/>
  <c r="Q20" i="12"/>
  <c r="P19" i="12"/>
  <c r="B11" i="19"/>
  <c r="H9" i="19"/>
  <c r="G23" i="9"/>
  <c r="E22" i="9"/>
  <c r="D11" i="19"/>
  <c r="K11" i="19" s="1"/>
  <c r="K9" i="19"/>
  <c r="Q11" i="12"/>
  <c r="O10" i="12"/>
  <c r="C11" i="19"/>
  <c r="J9" i="19"/>
  <c r="E11" i="19"/>
  <c r="D44" i="1"/>
  <c r="AC44" i="1" s="1"/>
  <c r="C44" i="1"/>
  <c r="AA44" i="1" s="1"/>
  <c r="I7" i="12" l="1"/>
  <c r="I14" i="12"/>
  <c r="I11" i="12"/>
  <c r="I24" i="12"/>
  <c r="I13" i="12"/>
  <c r="I18" i="12"/>
  <c r="I15" i="12"/>
  <c r="I21" i="12"/>
  <c r="I26" i="12"/>
  <c r="I22" i="12"/>
  <c r="I12" i="12"/>
  <c r="I17" i="12"/>
  <c r="I23" i="12"/>
  <c r="I9" i="12"/>
  <c r="I8" i="12"/>
  <c r="I19" i="12"/>
  <c r="I25" i="12"/>
  <c r="I10" i="12"/>
  <c r="I16" i="12"/>
  <c r="H23" i="17"/>
  <c r="J23" i="17"/>
  <c r="N23" i="17"/>
  <c r="E28" i="17"/>
  <c r="I28" i="17" s="1"/>
  <c r="D29" i="17"/>
  <c r="F29" i="17" s="1"/>
  <c r="L23" i="17"/>
  <c r="C13" i="19"/>
  <c r="J11" i="19"/>
  <c r="B13" i="19"/>
  <c r="H11" i="19"/>
  <c r="Q21" i="12"/>
  <c r="P20" i="12"/>
  <c r="Q12" i="12"/>
  <c r="O11" i="12"/>
  <c r="D13" i="19"/>
  <c r="G15" i="9"/>
  <c r="E14" i="9"/>
  <c r="J8" i="9" s="1"/>
  <c r="E13" i="19"/>
  <c r="L11" i="19"/>
  <c r="G24" i="9"/>
  <c r="E23" i="9"/>
  <c r="J12" i="19"/>
  <c r="C14" i="19"/>
  <c r="D41" i="1"/>
  <c r="S41" i="1" s="1"/>
  <c r="B44" i="1"/>
  <c r="Y44" i="1" s="1"/>
  <c r="D15" i="1"/>
  <c r="D18" i="1"/>
  <c r="I18" i="1" s="1"/>
  <c r="D11" i="20"/>
  <c r="K11" i="20" s="1"/>
  <c r="D23" i="1"/>
  <c r="M23" i="1" s="1"/>
  <c r="D17" i="1"/>
  <c r="I25" i="1" s="1"/>
  <c r="C23" i="1"/>
  <c r="I23" i="1" s="1"/>
  <c r="K12" i="20"/>
  <c r="D21" i="1"/>
  <c r="I21" i="1" s="1"/>
  <c r="D22" i="1"/>
  <c r="I30" i="1" s="1"/>
  <c r="D16" i="20"/>
  <c r="K16" i="20" s="1"/>
  <c r="D19" i="1"/>
  <c r="I19" i="1" s="1"/>
  <c r="D20" i="1"/>
  <c r="I20" i="1" s="1"/>
  <c r="D14" i="20"/>
  <c r="K14" i="20" s="1"/>
  <c r="D11" i="1"/>
  <c r="M11" i="1" s="1"/>
  <c r="D7" i="20"/>
  <c r="O7" i="20" s="1"/>
  <c r="U41" i="1"/>
  <c r="D30" i="17" l="1"/>
  <c r="F30" i="17" s="1"/>
  <c r="E29" i="17"/>
  <c r="I29" i="17" s="1"/>
  <c r="G25" i="9"/>
  <c r="E25" i="9" s="1"/>
  <c r="E24" i="9"/>
  <c r="Q13" i="12"/>
  <c r="O12" i="12"/>
  <c r="D15" i="19"/>
  <c r="K13" i="19"/>
  <c r="J13" i="19"/>
  <c r="C15" i="19"/>
  <c r="G16" i="9"/>
  <c r="E16" i="9" s="1"/>
  <c r="E15" i="9"/>
  <c r="H13" i="19"/>
  <c r="B15" i="19"/>
  <c r="E15" i="19"/>
  <c r="L13" i="19"/>
  <c r="Q22" i="12"/>
  <c r="P21" i="12"/>
  <c r="J14" i="19"/>
  <c r="C16" i="19"/>
  <c r="D31" i="1"/>
  <c r="M31" i="1" s="1"/>
  <c r="I17" i="1"/>
  <c r="I27" i="1"/>
  <c r="I29" i="1"/>
  <c r="I26" i="1"/>
  <c r="I22" i="1"/>
  <c r="I28" i="1"/>
  <c r="D31" i="17" l="1"/>
  <c r="F31" i="17" s="1"/>
  <c r="E30" i="17"/>
  <c r="I30" i="17" s="1"/>
  <c r="L15" i="19"/>
  <c r="E17" i="19"/>
  <c r="B17" i="19"/>
  <c r="H15" i="19"/>
  <c r="J16" i="19"/>
  <c r="C18" i="19"/>
  <c r="K8" i="9"/>
  <c r="Q14" i="12"/>
  <c r="O13" i="12"/>
  <c r="K15" i="19"/>
  <c r="D17" i="19"/>
  <c r="Q23" i="12"/>
  <c r="P22" i="12"/>
  <c r="J15" i="19"/>
  <c r="C17" i="19"/>
  <c r="O8" i="12"/>
  <c r="E31" i="17" l="1"/>
  <c r="I31" i="17" s="1"/>
  <c r="Q24" i="12"/>
  <c r="P23" i="12"/>
  <c r="C19" i="19"/>
  <c r="J17" i="19"/>
  <c r="C20" i="19"/>
  <c r="J18" i="19"/>
  <c r="H17" i="19"/>
  <c r="B19" i="19"/>
  <c r="D19" i="19"/>
  <c r="K17" i="19"/>
  <c r="E19" i="19"/>
  <c r="L17" i="19"/>
  <c r="Q15" i="12"/>
  <c r="O15" i="12" s="1"/>
  <c r="O14" i="12"/>
  <c r="O7" i="12" l="1"/>
  <c r="O16" i="12" s="1"/>
  <c r="C21" i="19"/>
  <c r="J19" i="19"/>
  <c r="H19" i="19"/>
  <c r="B21" i="19"/>
  <c r="L19" i="19"/>
  <c r="E21" i="19"/>
  <c r="J20" i="19"/>
  <c r="C22" i="19"/>
  <c r="K19" i="19"/>
  <c r="D21" i="19"/>
  <c r="Q25" i="12"/>
  <c r="P24" i="12"/>
  <c r="P9" i="12" l="1"/>
  <c r="P10" i="12"/>
  <c r="P11" i="12"/>
  <c r="P12" i="12"/>
  <c r="P8" i="12"/>
  <c r="P13" i="12"/>
  <c r="P15" i="12"/>
  <c r="P14" i="12"/>
  <c r="P7" i="12"/>
  <c r="E23" i="19"/>
  <c r="L21" i="19"/>
  <c r="H21" i="19"/>
  <c r="B23" i="19"/>
  <c r="C24" i="19"/>
  <c r="J22" i="19"/>
  <c r="C23" i="19"/>
  <c r="J21" i="19"/>
  <c r="Q26" i="12"/>
  <c r="P25" i="12"/>
  <c r="K21" i="19"/>
  <c r="D23" i="19"/>
  <c r="J23" i="19" l="1"/>
  <c r="C25" i="19"/>
  <c r="K23" i="19"/>
  <c r="D25" i="19"/>
  <c r="H23" i="19"/>
  <c r="B25" i="19"/>
  <c r="C26" i="19"/>
  <c r="J24" i="19"/>
  <c r="Q27" i="12"/>
  <c r="P26" i="12"/>
  <c r="E25" i="19"/>
  <c r="L23" i="19"/>
  <c r="J26" i="19" l="1"/>
  <c r="C28" i="19"/>
  <c r="H25" i="19"/>
  <c r="B27" i="19"/>
  <c r="J25" i="19"/>
  <c r="C27" i="19"/>
  <c r="K25" i="19"/>
  <c r="D27" i="19"/>
  <c r="L25" i="19"/>
  <c r="E27" i="19"/>
  <c r="Q28" i="12"/>
  <c r="P27" i="12"/>
  <c r="D29" i="19" l="1"/>
  <c r="K27" i="19"/>
  <c r="J27" i="19"/>
  <c r="C29" i="19"/>
  <c r="B29" i="19"/>
  <c r="H27" i="19"/>
  <c r="E29" i="19"/>
  <c r="L27" i="19"/>
  <c r="J28" i="19"/>
  <c r="C30" i="19"/>
  <c r="Q29" i="12"/>
  <c r="P28" i="12"/>
  <c r="E31" i="19" l="1"/>
  <c r="L29" i="19"/>
  <c r="B31" i="19"/>
  <c r="H29" i="19"/>
  <c r="Q30" i="12"/>
  <c r="P29" i="12"/>
  <c r="C31" i="19"/>
  <c r="J29" i="19"/>
  <c r="J30" i="19"/>
  <c r="C32" i="19"/>
  <c r="K29" i="19"/>
  <c r="D31" i="19"/>
  <c r="C33" i="19" l="1"/>
  <c r="J31" i="19"/>
  <c r="P30" i="12"/>
  <c r="Q31" i="12"/>
  <c r="D33" i="19"/>
  <c r="K31" i="19"/>
  <c r="B33" i="19"/>
  <c r="H31" i="19"/>
  <c r="J32" i="19"/>
  <c r="C34" i="19"/>
  <c r="E33" i="19"/>
  <c r="L31" i="19"/>
  <c r="H33" i="19" l="1"/>
  <c r="B35" i="19"/>
  <c r="H35" i="19" s="1"/>
  <c r="D35" i="19"/>
  <c r="K35" i="19" s="1"/>
  <c r="K33" i="19"/>
  <c r="Q32" i="12"/>
  <c r="P31" i="12"/>
  <c r="E35" i="19"/>
  <c r="L35" i="19" s="1"/>
  <c r="L33" i="19"/>
  <c r="C36" i="19"/>
  <c r="J36" i="19" s="1"/>
  <c r="J34" i="19"/>
  <c r="J33" i="19"/>
  <c r="C35" i="19"/>
  <c r="J35" i="19" s="1"/>
  <c r="Q33" i="12" l="1"/>
  <c r="P32" i="12"/>
  <c r="Q34" i="12" l="1"/>
  <c r="P33" i="12"/>
  <c r="Q35" i="12" l="1"/>
  <c r="P34" i="12"/>
  <c r="Q36" i="12" l="1"/>
  <c r="P35" i="12"/>
  <c r="Q37" i="12" l="1"/>
  <c r="P36" i="12"/>
  <c r="Q38" i="12" l="1"/>
  <c r="P37" i="12"/>
  <c r="Q39" i="12" l="1"/>
  <c r="P39" i="12" s="1"/>
  <c r="P38"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山口 忠司</author>
  </authors>
  <commentList>
    <comment ref="CQ6" authorId="0" shapeId="0" xr:uid="{B5147D80-1FD5-4EA6-A8A9-6B78022AC89F}">
      <text>
        <r>
          <rPr>
            <b/>
            <sz val="9"/>
            <color indexed="81"/>
            <rFont val="MS P ゴシック"/>
            <family val="3"/>
            <charset val="128"/>
          </rPr>
          <t>左記の営業種目にない場合、営業種目を入力</t>
        </r>
        <r>
          <rPr>
            <sz val="9"/>
            <color indexed="81"/>
            <rFont val="MS P ゴシック"/>
            <family val="3"/>
            <charset val="128"/>
          </rPr>
          <t xml:space="preserve">
</t>
        </r>
      </text>
    </comment>
    <comment ref="CR6" authorId="0" shapeId="0" xr:uid="{71354114-A6DE-4701-A3D6-AE88FC544709}">
      <text>
        <r>
          <rPr>
            <b/>
            <sz val="9"/>
            <color indexed="81"/>
            <rFont val="MS P ゴシック"/>
            <family val="3"/>
            <charset val="128"/>
          </rPr>
          <t>左記の営業種目にない場合、営業種目を入力</t>
        </r>
        <r>
          <rPr>
            <sz val="9"/>
            <color indexed="81"/>
            <rFont val="MS P ゴシック"/>
            <family val="3"/>
            <charset val="128"/>
          </rPr>
          <t xml:space="preserve">
</t>
        </r>
      </text>
    </comment>
    <comment ref="CT6" authorId="0" shapeId="0" xr:uid="{02A7F40E-A437-4D64-ADAB-0F0478297A5B}">
      <text>
        <r>
          <rPr>
            <b/>
            <sz val="9"/>
            <color indexed="81"/>
            <rFont val="MS P ゴシック"/>
            <family val="3"/>
            <charset val="128"/>
          </rPr>
          <t>営業種目を入力</t>
        </r>
        <r>
          <rPr>
            <sz val="9"/>
            <color indexed="81"/>
            <rFont val="MS P ゴシック"/>
            <family val="3"/>
            <charset val="128"/>
          </rPr>
          <t xml:space="preserve">
</t>
        </r>
      </text>
    </comment>
    <comment ref="CU6" authorId="0" shapeId="0" xr:uid="{BE900F42-5B2B-43AF-BFE9-B42589B05751}">
      <text>
        <r>
          <rPr>
            <b/>
            <sz val="9"/>
            <color indexed="81"/>
            <rFont val="MS P ゴシック"/>
            <family val="3"/>
            <charset val="128"/>
          </rPr>
          <t>営業種目を入力</t>
        </r>
        <r>
          <rPr>
            <sz val="9"/>
            <color indexed="81"/>
            <rFont val="MS P ゴシック"/>
            <family val="3"/>
            <charset val="128"/>
          </rPr>
          <t xml:space="preserve">
</t>
        </r>
      </text>
    </comment>
    <comment ref="CV6" authorId="0" shapeId="0" xr:uid="{75B11BCA-695E-4B00-BA8C-66C57AFAF48C}">
      <text>
        <r>
          <rPr>
            <b/>
            <sz val="9"/>
            <color indexed="81"/>
            <rFont val="MS P ゴシック"/>
            <family val="3"/>
            <charset val="128"/>
          </rPr>
          <t>営業種目を入力</t>
        </r>
        <r>
          <rPr>
            <sz val="9"/>
            <color indexed="81"/>
            <rFont val="MS P ゴシック"/>
            <family val="3"/>
            <charset val="128"/>
          </rPr>
          <t xml:space="preserve">
</t>
        </r>
      </text>
    </comment>
    <comment ref="CW6" authorId="0" shapeId="0" xr:uid="{172DBD13-963A-4DD9-A22A-6CB970BBE0D0}">
      <text>
        <r>
          <rPr>
            <b/>
            <sz val="9"/>
            <color indexed="81"/>
            <rFont val="MS P ゴシック"/>
            <family val="3"/>
            <charset val="128"/>
          </rPr>
          <t>営業種目を入力</t>
        </r>
        <r>
          <rPr>
            <sz val="9"/>
            <color indexed="81"/>
            <rFont val="MS P ゴシック"/>
            <family val="3"/>
            <charset val="128"/>
          </rPr>
          <t xml:space="preserve">
</t>
        </r>
      </text>
    </comment>
    <comment ref="CX6" authorId="0" shapeId="0" xr:uid="{CAB62DE1-2364-4E9E-A91B-617384EDF4F5}">
      <text>
        <r>
          <rPr>
            <b/>
            <sz val="9"/>
            <color indexed="81"/>
            <rFont val="MS P ゴシック"/>
            <family val="3"/>
            <charset val="128"/>
          </rPr>
          <t>営業種目を入力</t>
        </r>
        <r>
          <rPr>
            <sz val="9"/>
            <color indexed="81"/>
            <rFont val="MS P ゴシック"/>
            <family val="3"/>
            <charset val="128"/>
          </rPr>
          <t xml:space="preserve">
</t>
        </r>
      </text>
    </comment>
    <comment ref="EJ6" authorId="0" shapeId="0" xr:uid="{4BF97FA3-B0E8-4BCE-BF1B-2A0F0BDEB452}">
      <text>
        <r>
          <rPr>
            <b/>
            <sz val="9"/>
            <color indexed="81"/>
            <rFont val="MS P ゴシック"/>
            <family val="3"/>
            <charset val="128"/>
          </rPr>
          <t>資格名称を入力</t>
        </r>
        <r>
          <rPr>
            <sz val="9"/>
            <color indexed="81"/>
            <rFont val="MS P ゴシック"/>
            <family val="3"/>
            <charset val="128"/>
          </rPr>
          <t xml:space="preserve">
</t>
        </r>
      </text>
    </comment>
    <comment ref="EK6" authorId="0" shapeId="0" xr:uid="{63358959-5943-4557-8E57-7D52E358AC44}">
      <text>
        <r>
          <rPr>
            <b/>
            <sz val="9"/>
            <color indexed="81"/>
            <rFont val="MS P ゴシック"/>
            <family val="3"/>
            <charset val="128"/>
          </rPr>
          <t>資格名称を入力</t>
        </r>
        <r>
          <rPr>
            <sz val="9"/>
            <color indexed="81"/>
            <rFont val="MS P ゴシック"/>
            <family val="3"/>
            <charset val="128"/>
          </rPr>
          <t xml:space="preserve">
</t>
        </r>
      </text>
    </comment>
    <comment ref="EL6" authorId="0" shapeId="0" xr:uid="{929E6160-698E-4343-AE30-28F1AC1174E7}">
      <text>
        <r>
          <rPr>
            <b/>
            <sz val="9"/>
            <color indexed="81"/>
            <rFont val="MS P ゴシック"/>
            <family val="3"/>
            <charset val="128"/>
          </rPr>
          <t>資格名称を入力</t>
        </r>
        <r>
          <rPr>
            <sz val="9"/>
            <color indexed="81"/>
            <rFont val="MS P ゴシック"/>
            <family val="3"/>
            <charset val="128"/>
          </rPr>
          <t xml:space="preserve">
</t>
        </r>
      </text>
    </comment>
    <comment ref="EM6" authorId="0" shapeId="0" xr:uid="{D282B2F7-F53A-46E9-8294-1A1E2DACB754}">
      <text>
        <r>
          <rPr>
            <b/>
            <sz val="9"/>
            <color indexed="81"/>
            <rFont val="MS P ゴシック"/>
            <family val="3"/>
            <charset val="128"/>
          </rPr>
          <t>資格名称を入力</t>
        </r>
        <r>
          <rPr>
            <sz val="9"/>
            <color indexed="81"/>
            <rFont val="MS P ゴシック"/>
            <family val="3"/>
            <charset val="128"/>
          </rPr>
          <t xml:space="preserve">
</t>
        </r>
      </text>
    </comment>
    <comment ref="EN6" authorId="0" shapeId="0" xr:uid="{6D67F55B-C556-49D8-B4AC-7D93B94B0BC0}">
      <text>
        <r>
          <rPr>
            <b/>
            <sz val="9"/>
            <color indexed="81"/>
            <rFont val="MS P ゴシック"/>
            <family val="3"/>
            <charset val="128"/>
          </rPr>
          <t>資格名称を入力</t>
        </r>
        <r>
          <rPr>
            <sz val="9"/>
            <color indexed="81"/>
            <rFont val="MS P ゴシック"/>
            <family val="3"/>
            <charset val="128"/>
          </rPr>
          <t xml:space="preserve">
</t>
        </r>
      </text>
    </comment>
    <comment ref="EO6" authorId="0" shapeId="0" xr:uid="{7F2CDBF8-6A9E-4D40-AC75-B0306B4F59D9}">
      <text>
        <r>
          <rPr>
            <b/>
            <sz val="9"/>
            <color indexed="81"/>
            <rFont val="MS P ゴシック"/>
            <family val="3"/>
            <charset val="128"/>
          </rPr>
          <t>資格名称を入力</t>
        </r>
        <r>
          <rPr>
            <sz val="9"/>
            <color indexed="81"/>
            <rFont val="MS P ゴシック"/>
            <family val="3"/>
            <charset val="128"/>
          </rPr>
          <t xml:space="preserve">
</t>
        </r>
      </text>
    </comment>
    <comment ref="EP6" authorId="0" shapeId="0" xr:uid="{ADBF8D2B-3548-4370-9EE5-E8A10DD3AC72}">
      <text>
        <r>
          <rPr>
            <b/>
            <sz val="9"/>
            <color indexed="81"/>
            <rFont val="MS P ゴシック"/>
            <family val="3"/>
            <charset val="128"/>
          </rPr>
          <t>資格名称を入力</t>
        </r>
        <r>
          <rPr>
            <sz val="9"/>
            <color indexed="81"/>
            <rFont val="MS P ゴシック"/>
            <family val="3"/>
            <charset val="128"/>
          </rPr>
          <t xml:space="preserve">
</t>
        </r>
      </text>
    </comment>
    <comment ref="EQ6" authorId="0" shapeId="0" xr:uid="{2769E40D-6EF5-4F5B-8E7F-2BE9AF951BB4}">
      <text>
        <r>
          <rPr>
            <b/>
            <sz val="9"/>
            <color indexed="81"/>
            <rFont val="MS P ゴシック"/>
            <family val="3"/>
            <charset val="128"/>
          </rPr>
          <t>資格名称を入力</t>
        </r>
        <r>
          <rPr>
            <sz val="9"/>
            <color indexed="81"/>
            <rFont val="MS P ゴシック"/>
            <family val="3"/>
            <charset val="128"/>
          </rPr>
          <t xml:space="preserve">
</t>
        </r>
      </text>
    </comment>
    <comment ref="ER6" authorId="0" shapeId="0" xr:uid="{26C17935-0559-4FB3-B341-4237B0885683}">
      <text>
        <r>
          <rPr>
            <b/>
            <sz val="9"/>
            <color indexed="81"/>
            <rFont val="MS P ゴシック"/>
            <family val="3"/>
            <charset val="128"/>
          </rPr>
          <t>資格名称を入力</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<sst xmlns="http://schemas.openxmlformats.org/spreadsheetml/2006/main" count="736" uniqueCount="326">
  <si>
    <t>（様式第１号）</t>
    <rPh sb="1" eb="3">
      <t>ヨウシキ</t>
    </rPh>
    <rPh sb="3" eb="4">
      <t>ダイ</t>
    </rPh>
    <rPh sb="5" eb="6">
      <t>ゴウ</t>
    </rPh>
    <phoneticPr fontId="1"/>
  </si>
  <si>
    <t>長崎県が発注する業務に係る競争入札に参加する資格について、関係書類を添えて審査を申請します。</t>
    <rPh sb="0" eb="3">
      <t>ナガサキケン</t>
    </rPh>
    <rPh sb="4" eb="6">
      <t>ハッチュウ</t>
    </rPh>
    <rPh sb="8" eb="10">
      <t>ギョウム</t>
    </rPh>
    <rPh sb="11" eb="12">
      <t>カカ</t>
    </rPh>
    <rPh sb="13" eb="15">
      <t>キョウソウ</t>
    </rPh>
    <rPh sb="15" eb="17">
      <t>ニュウサツ</t>
    </rPh>
    <rPh sb="18" eb="20">
      <t>サンカ</t>
    </rPh>
    <rPh sb="22" eb="24">
      <t>シカク</t>
    </rPh>
    <rPh sb="29" eb="31">
      <t>カンケイ</t>
    </rPh>
    <rPh sb="31" eb="33">
      <t>ショルイ</t>
    </rPh>
    <rPh sb="34" eb="35">
      <t>ソ</t>
    </rPh>
    <rPh sb="37" eb="39">
      <t>シンサ</t>
    </rPh>
    <rPh sb="40" eb="42">
      <t>シンセイ</t>
    </rPh>
    <phoneticPr fontId="1"/>
  </si>
  <si>
    <t>登録番号</t>
    <rPh sb="0" eb="2">
      <t>トウロク</t>
    </rPh>
    <rPh sb="2" eb="4">
      <t>バンゴウ</t>
    </rPh>
    <phoneticPr fontId="1"/>
  </si>
  <si>
    <t>本店</t>
    <rPh sb="0" eb="2">
      <t>ホンテン</t>
    </rPh>
    <phoneticPr fontId="1"/>
  </si>
  <si>
    <t>郵便番号</t>
    <rPh sb="0" eb="4">
      <t>ユウビンバンゴウ</t>
    </rPh>
    <phoneticPr fontId="1"/>
  </si>
  <si>
    <t>所在地</t>
    <rPh sb="0" eb="3">
      <t>ショザイチ</t>
    </rPh>
    <phoneticPr fontId="1"/>
  </si>
  <si>
    <t>フリガナ</t>
    <phoneticPr fontId="1"/>
  </si>
  <si>
    <t>商号又は名称</t>
    <rPh sb="0" eb="2">
      <t>ショウゴウ</t>
    </rPh>
    <rPh sb="2" eb="3">
      <t>マタ</t>
    </rPh>
    <rPh sb="4" eb="6">
      <t>メイショウ</t>
    </rPh>
    <phoneticPr fontId="1"/>
  </si>
  <si>
    <t>電話番号</t>
    <rPh sb="0" eb="2">
      <t>デンワ</t>
    </rPh>
    <rPh sb="2" eb="4">
      <t>バンゴウ</t>
    </rPh>
    <phoneticPr fontId="1"/>
  </si>
  <si>
    <t>ＦＡＸ番号</t>
    <rPh sb="3" eb="5">
      <t>バンゴウ</t>
    </rPh>
    <phoneticPr fontId="1"/>
  </si>
  <si>
    <t>〇希望する参加資格の種類（該当するものに〇を付けること。）</t>
    <rPh sb="1" eb="3">
      <t>キボウ</t>
    </rPh>
    <rPh sb="5" eb="7">
      <t>サンカ</t>
    </rPh>
    <rPh sb="7" eb="9">
      <t>シカク</t>
    </rPh>
    <rPh sb="10" eb="12">
      <t>シュルイ</t>
    </rPh>
    <rPh sb="13" eb="15">
      <t>ガイトウ</t>
    </rPh>
    <rPh sb="22" eb="23">
      <t>ツ</t>
    </rPh>
    <phoneticPr fontId="1"/>
  </si>
  <si>
    <t>システム開発</t>
    <rPh sb="4" eb="6">
      <t>カイハツ</t>
    </rPh>
    <phoneticPr fontId="1"/>
  </si>
  <si>
    <t>ネットワーク関連</t>
    <rPh sb="6" eb="8">
      <t>カンレン</t>
    </rPh>
    <phoneticPr fontId="1"/>
  </si>
  <si>
    <t>データ処理</t>
    <rPh sb="3" eb="5">
      <t>ショリ</t>
    </rPh>
    <phoneticPr fontId="1"/>
  </si>
  <si>
    <t>〇消費税及び地方消費税の区分（該当する方に〇を付けること。）</t>
    <rPh sb="1" eb="4">
      <t>ショウヒゼイ</t>
    </rPh>
    <rPh sb="4" eb="5">
      <t>オヨ</t>
    </rPh>
    <rPh sb="6" eb="8">
      <t>チホウ</t>
    </rPh>
    <rPh sb="8" eb="11">
      <t>ショウヒゼイ</t>
    </rPh>
    <rPh sb="12" eb="14">
      <t>クブン</t>
    </rPh>
    <rPh sb="19" eb="20">
      <t>ホウ</t>
    </rPh>
    <phoneticPr fontId="1"/>
  </si>
  <si>
    <t>代表者職氏名</t>
    <rPh sb="0" eb="3">
      <t>ダイヒョウシャ</t>
    </rPh>
    <rPh sb="3" eb="4">
      <t>ショク</t>
    </rPh>
    <rPh sb="4" eb="6">
      <t>シメイ</t>
    </rPh>
    <phoneticPr fontId="1"/>
  </si>
  <si>
    <t>登録番号</t>
    <rPh sb="0" eb="2">
      <t>トウロク</t>
    </rPh>
    <rPh sb="2" eb="4">
      <t>バンゴウ</t>
    </rPh>
    <phoneticPr fontId="1"/>
  </si>
  <si>
    <t>郵便番号</t>
    <rPh sb="0" eb="4">
      <t>ユウビンバンゴウ</t>
    </rPh>
    <phoneticPr fontId="1"/>
  </si>
  <si>
    <t>所在地</t>
    <rPh sb="0" eb="3">
      <t>ショザイチ</t>
    </rPh>
    <phoneticPr fontId="1"/>
  </si>
  <si>
    <t>商号又は名称</t>
    <rPh sb="0" eb="2">
      <t>ショウゴウ</t>
    </rPh>
    <rPh sb="2" eb="3">
      <t>マタ</t>
    </rPh>
    <rPh sb="4" eb="6">
      <t>メイショウ</t>
    </rPh>
    <phoneticPr fontId="1"/>
  </si>
  <si>
    <t>フリガナ</t>
    <phoneticPr fontId="1"/>
  </si>
  <si>
    <t>代表者職氏名</t>
    <rPh sb="0" eb="3">
      <t>ダイヒョウシャ</t>
    </rPh>
    <rPh sb="3" eb="4">
      <t>ショク</t>
    </rPh>
    <rPh sb="4" eb="6">
      <t>シメイ</t>
    </rPh>
    <phoneticPr fontId="1"/>
  </si>
  <si>
    <t>電話番号</t>
    <rPh sb="0" eb="2">
      <t>デンワ</t>
    </rPh>
    <rPh sb="2" eb="4">
      <t>バンゴウ</t>
    </rPh>
    <phoneticPr fontId="1"/>
  </si>
  <si>
    <t>ＦＡＸ番号</t>
    <rPh sb="3" eb="5">
      <t>バンゴウ</t>
    </rPh>
    <phoneticPr fontId="1"/>
  </si>
  <si>
    <t>本店</t>
    <rPh sb="0" eb="2">
      <t>ホンテン</t>
    </rPh>
    <phoneticPr fontId="1"/>
  </si>
  <si>
    <t>支店</t>
    <rPh sb="0" eb="2">
      <t>シテン</t>
    </rPh>
    <phoneticPr fontId="1"/>
  </si>
  <si>
    <t>支店</t>
    <rPh sb="0" eb="2">
      <t>シテン</t>
    </rPh>
    <phoneticPr fontId="1"/>
  </si>
  <si>
    <t>１</t>
    <phoneticPr fontId="1"/>
  </si>
  <si>
    <t>２</t>
    <phoneticPr fontId="1"/>
  </si>
  <si>
    <t>長崎県登録業者として資格を取得したうえは、入札の執行、契約の履行にあたり関係諸規則を遵守し、決して不正行為をなさないこと</t>
    <rPh sb="0" eb="3">
      <t>ナガサキケン</t>
    </rPh>
    <rPh sb="3" eb="5">
      <t>トウロク</t>
    </rPh>
    <rPh sb="5" eb="7">
      <t>ギョウシャ</t>
    </rPh>
    <rPh sb="10" eb="12">
      <t>シカク</t>
    </rPh>
    <rPh sb="13" eb="15">
      <t>シュトク</t>
    </rPh>
    <rPh sb="21" eb="23">
      <t>ニュウサツ</t>
    </rPh>
    <rPh sb="24" eb="26">
      <t>シッコウ</t>
    </rPh>
    <rPh sb="27" eb="29">
      <t>ケイヤク</t>
    </rPh>
    <rPh sb="30" eb="32">
      <t>リコウ</t>
    </rPh>
    <rPh sb="36" eb="38">
      <t>カンケイ</t>
    </rPh>
    <rPh sb="38" eb="39">
      <t>ショ</t>
    </rPh>
    <rPh sb="39" eb="41">
      <t>キソク</t>
    </rPh>
    <rPh sb="42" eb="44">
      <t>ジュンシュ</t>
    </rPh>
    <rPh sb="46" eb="47">
      <t>ケッ</t>
    </rPh>
    <rPh sb="49" eb="51">
      <t>フセイ</t>
    </rPh>
    <rPh sb="51" eb="53">
      <t>コウイ</t>
    </rPh>
    <phoneticPr fontId="1"/>
  </si>
  <si>
    <t>３</t>
    <phoneticPr fontId="1"/>
  </si>
  <si>
    <t>所在地１
都道府県名</t>
    <rPh sb="0" eb="3">
      <t>ショザイチ</t>
    </rPh>
    <rPh sb="5" eb="9">
      <t>トドウフケン</t>
    </rPh>
    <rPh sb="9" eb="10">
      <t>メイ</t>
    </rPh>
    <phoneticPr fontId="1"/>
  </si>
  <si>
    <t>所在地２
市区町村名以降</t>
    <rPh sb="0" eb="3">
      <t>ショザイチ</t>
    </rPh>
    <rPh sb="5" eb="7">
      <t>シク</t>
    </rPh>
    <rPh sb="7" eb="9">
      <t>チョウソン</t>
    </rPh>
    <rPh sb="9" eb="10">
      <t>メイ</t>
    </rPh>
    <rPh sb="10" eb="12">
      <t>イコウ</t>
    </rPh>
    <phoneticPr fontId="1"/>
  </si>
  <si>
    <t>No</t>
    <phoneticPr fontId="1"/>
  </si>
  <si>
    <t>長崎県</t>
    <rPh sb="0" eb="3">
      <t>ナガサキケン</t>
    </rPh>
    <phoneticPr fontId="1"/>
  </si>
  <si>
    <t>長崎市尾上町1-1</t>
    <rPh sb="0" eb="3">
      <t>ナガサキシ</t>
    </rPh>
    <rPh sb="3" eb="5">
      <t>オノウエ</t>
    </rPh>
    <rPh sb="5" eb="6">
      <t>マチ</t>
    </rPh>
    <phoneticPr fontId="1"/>
  </si>
  <si>
    <t>カブシキガイシャ　ナガサキケン</t>
    <phoneticPr fontId="1"/>
  </si>
  <si>
    <t>株式会社　長崎県</t>
    <rPh sb="0" eb="4">
      <t>カブシキガイシャ</t>
    </rPh>
    <rPh sb="5" eb="8">
      <t>ナガサキケン</t>
    </rPh>
    <phoneticPr fontId="1"/>
  </si>
  <si>
    <t>代表者取締役　長崎　太郎</t>
    <rPh sb="0" eb="3">
      <t>ダイヒョウシャ</t>
    </rPh>
    <rPh sb="3" eb="6">
      <t>トリシマリヤク</t>
    </rPh>
    <rPh sb="7" eb="9">
      <t>ナガサキ</t>
    </rPh>
    <rPh sb="10" eb="12">
      <t>タロウ</t>
    </rPh>
    <phoneticPr fontId="1"/>
  </si>
  <si>
    <t>ダイヒョウトリシマリヤク　ナガサキ　タロウ</t>
    <phoneticPr fontId="1"/>
  </si>
  <si>
    <t>123-456-7890</t>
    <phoneticPr fontId="1"/>
  </si>
  <si>
    <t>098-765-4321</t>
    <phoneticPr fontId="1"/>
  </si>
  <si>
    <t>システム開発</t>
    <rPh sb="4" eb="6">
      <t>カイハツ</t>
    </rPh>
    <phoneticPr fontId="1"/>
  </si>
  <si>
    <t>ネットワーク関連</t>
    <rPh sb="6" eb="8">
      <t>カンレン</t>
    </rPh>
    <phoneticPr fontId="1"/>
  </si>
  <si>
    <t>データ処理</t>
    <rPh sb="3" eb="5">
      <t>ショリ</t>
    </rPh>
    <phoneticPr fontId="1"/>
  </si>
  <si>
    <t>１：課税
２：非課税</t>
    <rPh sb="2" eb="4">
      <t>カゼイ</t>
    </rPh>
    <rPh sb="7" eb="10">
      <t>ヒカゼイ</t>
    </rPh>
    <phoneticPr fontId="1"/>
  </si>
  <si>
    <t>１：該当
未入力：非該当</t>
    <rPh sb="2" eb="4">
      <t>ガイトウ</t>
    </rPh>
    <rPh sb="5" eb="8">
      <t>ミニュウリョク</t>
    </rPh>
    <rPh sb="9" eb="12">
      <t>ヒガイトウ</t>
    </rPh>
    <phoneticPr fontId="1"/>
  </si>
  <si>
    <t>課税</t>
    <phoneticPr fontId="1"/>
  </si>
  <si>
    <t>非課税</t>
    <rPh sb="0" eb="3">
      <t>ヒカゼイ</t>
    </rPh>
    <phoneticPr fontId="1"/>
  </si>
  <si>
    <t>【誓約事項】</t>
    <rPh sb="1" eb="3">
      <t>セイヤク</t>
    </rPh>
    <rPh sb="3" eb="5">
      <t>ジコウ</t>
    </rPh>
    <phoneticPr fontId="1"/>
  </si>
  <si>
    <t>(注)</t>
    <phoneticPr fontId="1"/>
  </si>
  <si>
    <t>特殊法人等とは、法律により直接に設立された法人若しくは特別の法律により特別の設立行為をもって設立された法人（総務省設置法（平成11年法律第91号）第４条第15号の規定の適用を受けない法人を除く。）、特別の法律により設立され、かつ、その設立に関し行政官庁の認可を要する法人、独立行政法人（独立行政法人通則法（平成11年法律第103号）第２条第１項に規定する独立行政法人をいう。）、地方独立行政法人（地方独立行政法人法（平成15年法律第118号）第２条第１項に規定する地方独立行政法人及び同条第２項に規定する特定地方独立行政法人をいう。）、地方公営企業（地方公営企業法（昭和27年法律第292号）第２条第１項に規定する地方公営企業をいう。）又は長崎県の出資団体をいう。</t>
    <phoneticPr fontId="1"/>
  </si>
  <si>
    <t>経営状況</t>
    <rPh sb="0" eb="2">
      <t>ケイエイ</t>
    </rPh>
    <rPh sb="2" eb="4">
      <t>ジョウキョウ</t>
    </rPh>
    <phoneticPr fontId="1"/>
  </si>
  <si>
    <t>売上高</t>
    <rPh sb="0" eb="2">
      <t>ウリアゲ</t>
    </rPh>
    <rPh sb="2" eb="3">
      <t>ダカ</t>
    </rPh>
    <phoneticPr fontId="1"/>
  </si>
  <si>
    <t>情報サービス</t>
    <rPh sb="0" eb="2">
      <t>ジョウホウ</t>
    </rPh>
    <phoneticPr fontId="1"/>
  </si>
  <si>
    <t>構成比（％）</t>
    <rPh sb="0" eb="3">
      <t>コウセイヒ</t>
    </rPh>
    <phoneticPr fontId="1"/>
  </si>
  <si>
    <t>営業種目</t>
    <phoneticPr fontId="1"/>
  </si>
  <si>
    <t>ＳＩ</t>
    <phoneticPr fontId="1"/>
  </si>
  <si>
    <t>ソフトウェア開発</t>
    <rPh sb="6" eb="8">
      <t>カイハツ</t>
    </rPh>
    <phoneticPr fontId="1"/>
  </si>
  <si>
    <t>受託計算</t>
    <rPh sb="0" eb="2">
      <t>ジュタク</t>
    </rPh>
    <rPh sb="2" eb="4">
      <t>ケイサン</t>
    </rPh>
    <phoneticPr fontId="1"/>
  </si>
  <si>
    <t>システム管理運用</t>
    <rPh sb="4" eb="6">
      <t>カンリ</t>
    </rPh>
    <rPh sb="6" eb="8">
      <t>ウンヨウ</t>
    </rPh>
    <phoneticPr fontId="1"/>
  </si>
  <si>
    <t>データ入力</t>
    <rPh sb="3" eb="5">
      <t>ニュウリョク</t>
    </rPh>
    <phoneticPr fontId="1"/>
  </si>
  <si>
    <t>パッケージ販売</t>
    <rPh sb="5" eb="7">
      <t>ハンバイ</t>
    </rPh>
    <phoneticPr fontId="1"/>
  </si>
  <si>
    <t>機器販売・賃貸</t>
    <rPh sb="0" eb="2">
      <t>キキ</t>
    </rPh>
    <rPh sb="2" eb="4">
      <t>ハンバイ</t>
    </rPh>
    <rPh sb="5" eb="7">
      <t>チンタイ</t>
    </rPh>
    <phoneticPr fontId="1"/>
  </si>
  <si>
    <t>機器保守・工事</t>
    <rPh sb="0" eb="2">
      <t>キキ</t>
    </rPh>
    <rPh sb="2" eb="4">
      <t>ホシュ</t>
    </rPh>
    <rPh sb="5" eb="7">
      <t>コウジ</t>
    </rPh>
    <phoneticPr fontId="1"/>
  </si>
  <si>
    <t>情報サービス以外</t>
    <rPh sb="0" eb="2">
      <t>ジョウホウ</t>
    </rPh>
    <rPh sb="6" eb="8">
      <t>イガイ</t>
    </rPh>
    <phoneticPr fontId="1"/>
  </si>
  <si>
    <t>その他</t>
    <rPh sb="2" eb="3">
      <t>タ</t>
    </rPh>
    <phoneticPr fontId="1"/>
  </si>
  <si>
    <t>合計</t>
    <rPh sb="0" eb="2">
      <t>ゴウケイ</t>
    </rPh>
    <phoneticPr fontId="1"/>
  </si>
  <si>
    <t>売上高及び構成</t>
    <rPh sb="0" eb="2">
      <t>ウリアゲ</t>
    </rPh>
    <rPh sb="2" eb="3">
      <t>タカ</t>
    </rPh>
    <rPh sb="3" eb="4">
      <t>オヨ</t>
    </rPh>
    <rPh sb="5" eb="7">
      <t>コウセイ</t>
    </rPh>
    <phoneticPr fontId="1"/>
  </si>
  <si>
    <t>②</t>
    <phoneticPr fontId="1"/>
  </si>
  <si>
    <t>従業員の構成</t>
    <rPh sb="0" eb="3">
      <t>ジュウギョウイン</t>
    </rPh>
    <rPh sb="4" eb="6">
      <t>コウセイ</t>
    </rPh>
    <phoneticPr fontId="1"/>
  </si>
  <si>
    <t>情報システム部門</t>
    <rPh sb="0" eb="2">
      <t>ジョウホウ</t>
    </rPh>
    <rPh sb="6" eb="8">
      <t>ブモン</t>
    </rPh>
    <phoneticPr fontId="1"/>
  </si>
  <si>
    <t>ＳＥ・プログラマー</t>
    <phoneticPr fontId="1"/>
  </si>
  <si>
    <t>経験年数</t>
    <rPh sb="0" eb="2">
      <t>ケイケン</t>
    </rPh>
    <rPh sb="2" eb="4">
      <t>ネンスウ</t>
    </rPh>
    <phoneticPr fontId="1"/>
  </si>
  <si>
    <t>15年以上</t>
    <rPh sb="2" eb="5">
      <t>ネンイジョウ</t>
    </rPh>
    <phoneticPr fontId="1"/>
  </si>
  <si>
    <t>10年以上15年未満</t>
    <rPh sb="2" eb="5">
      <t>ネンイジョウ</t>
    </rPh>
    <rPh sb="7" eb="8">
      <t>ネン</t>
    </rPh>
    <rPh sb="8" eb="10">
      <t>ミマン</t>
    </rPh>
    <phoneticPr fontId="1"/>
  </si>
  <si>
    <t>2年以上10年未満</t>
    <rPh sb="1" eb="4">
      <t>ネンイジョウ</t>
    </rPh>
    <rPh sb="6" eb="7">
      <t>ネン</t>
    </rPh>
    <rPh sb="7" eb="9">
      <t>ミマン</t>
    </rPh>
    <phoneticPr fontId="1"/>
  </si>
  <si>
    <t>2年未満</t>
    <rPh sb="1" eb="2">
      <t>ネン</t>
    </rPh>
    <rPh sb="2" eb="4">
      <t>ミマン</t>
    </rPh>
    <phoneticPr fontId="1"/>
  </si>
  <si>
    <t>その他情報処理技術者</t>
    <rPh sb="2" eb="3">
      <t>タ</t>
    </rPh>
    <rPh sb="3" eb="5">
      <t>ジョウホウ</t>
    </rPh>
    <rPh sb="5" eb="7">
      <t>ショリ</t>
    </rPh>
    <rPh sb="7" eb="10">
      <t>ギジュツシャ</t>
    </rPh>
    <phoneticPr fontId="1"/>
  </si>
  <si>
    <t>営業事務管理部門</t>
    <rPh sb="0" eb="2">
      <t>エイギョウ</t>
    </rPh>
    <rPh sb="2" eb="4">
      <t>ジム</t>
    </rPh>
    <rPh sb="4" eb="6">
      <t>カンリ</t>
    </rPh>
    <rPh sb="6" eb="8">
      <t>ブモン</t>
    </rPh>
    <phoneticPr fontId="1"/>
  </si>
  <si>
    <t>その他の事業部門</t>
    <rPh sb="2" eb="3">
      <t>タ</t>
    </rPh>
    <rPh sb="4" eb="6">
      <t>ジギョウ</t>
    </rPh>
    <rPh sb="6" eb="8">
      <t>ブモン</t>
    </rPh>
    <phoneticPr fontId="1"/>
  </si>
  <si>
    <t>事業部門</t>
    <rPh sb="0" eb="2">
      <t>ジギョウ</t>
    </rPh>
    <rPh sb="2" eb="4">
      <t>ブモン</t>
    </rPh>
    <phoneticPr fontId="1"/>
  </si>
  <si>
    <t>割合
（％）</t>
    <rPh sb="0" eb="2">
      <t>ワリアイ</t>
    </rPh>
    <phoneticPr fontId="1"/>
  </si>
  <si>
    <t>人数
（人）</t>
    <rPh sb="0" eb="2">
      <t>ニンズウ</t>
    </rPh>
    <rPh sb="4" eb="5">
      <t>ニン</t>
    </rPh>
    <phoneticPr fontId="1"/>
  </si>
  <si>
    <t>情報処理技術者試験合格者数（人）</t>
    <rPh sb="0" eb="2">
      <t>ジョウホウ</t>
    </rPh>
    <rPh sb="2" eb="4">
      <t>ショリ</t>
    </rPh>
    <rPh sb="4" eb="7">
      <t>ギジュツシャ</t>
    </rPh>
    <rPh sb="7" eb="9">
      <t>シケン</t>
    </rPh>
    <rPh sb="9" eb="12">
      <t>ゴウカクシャ</t>
    </rPh>
    <rPh sb="12" eb="13">
      <t>スウ</t>
    </rPh>
    <rPh sb="14" eb="15">
      <t>ニン</t>
    </rPh>
    <phoneticPr fontId="1"/>
  </si>
  <si>
    <t>自己資本構成比率（％）</t>
    <rPh sb="0" eb="2">
      <t>ジコ</t>
    </rPh>
    <rPh sb="2" eb="4">
      <t>シホン</t>
    </rPh>
    <rPh sb="4" eb="6">
      <t>コウセイ</t>
    </rPh>
    <rPh sb="6" eb="8">
      <t>ヒリツ</t>
    </rPh>
    <phoneticPr fontId="1"/>
  </si>
  <si>
    <t>資本負債比率（％）</t>
    <rPh sb="0" eb="2">
      <t>シホン</t>
    </rPh>
    <rPh sb="2" eb="4">
      <t>フサイ</t>
    </rPh>
    <rPh sb="4" eb="6">
      <t>ヒリツ</t>
    </rPh>
    <phoneticPr fontId="1"/>
  </si>
  <si>
    <t>流動比率（％）</t>
    <rPh sb="0" eb="2">
      <t>リュウドウ</t>
    </rPh>
    <rPh sb="2" eb="4">
      <t>ヒリツ</t>
    </rPh>
    <phoneticPr fontId="1"/>
  </si>
  <si>
    <t>売上高総利益率（％）</t>
    <rPh sb="0" eb="2">
      <t>ウリアゲ</t>
    </rPh>
    <rPh sb="2" eb="3">
      <t>ダカ</t>
    </rPh>
    <rPh sb="3" eb="4">
      <t>ソウ</t>
    </rPh>
    <rPh sb="4" eb="6">
      <t>リエキ</t>
    </rPh>
    <rPh sb="6" eb="7">
      <t>リツ</t>
    </rPh>
    <phoneticPr fontId="1"/>
  </si>
  <si>
    <t>要員派遣</t>
    <phoneticPr fontId="1"/>
  </si>
  <si>
    <t>資本（純資産の部）合計</t>
    <rPh sb="0" eb="2">
      <t>シホン</t>
    </rPh>
    <rPh sb="3" eb="6">
      <t>ジュンシサン</t>
    </rPh>
    <rPh sb="7" eb="8">
      <t>ブ</t>
    </rPh>
    <rPh sb="9" eb="11">
      <t>ゴウケイ</t>
    </rPh>
    <phoneticPr fontId="1"/>
  </si>
  <si>
    <t>負債・純資産の部合計</t>
    <rPh sb="0" eb="2">
      <t>フサイ</t>
    </rPh>
    <rPh sb="3" eb="6">
      <t>ジュンシサン</t>
    </rPh>
    <rPh sb="7" eb="8">
      <t>ブ</t>
    </rPh>
    <rPh sb="8" eb="10">
      <t>ゴウケイ</t>
    </rPh>
    <phoneticPr fontId="1"/>
  </si>
  <si>
    <t>負債（負債の部）合計</t>
    <rPh sb="0" eb="2">
      <t>フサイ</t>
    </rPh>
    <rPh sb="3" eb="5">
      <t>フサイ</t>
    </rPh>
    <rPh sb="6" eb="7">
      <t>ブ</t>
    </rPh>
    <rPh sb="8" eb="10">
      <t>ゴウケイ</t>
    </rPh>
    <phoneticPr fontId="1"/>
  </si>
  <si>
    <t>流動資産（資産の部欄中）合計</t>
    <rPh sb="0" eb="2">
      <t>リュウドウ</t>
    </rPh>
    <rPh sb="2" eb="4">
      <t>シサン</t>
    </rPh>
    <rPh sb="5" eb="7">
      <t>シサン</t>
    </rPh>
    <rPh sb="8" eb="9">
      <t>ブ</t>
    </rPh>
    <rPh sb="9" eb="10">
      <t>ラン</t>
    </rPh>
    <rPh sb="10" eb="11">
      <t>チュウ</t>
    </rPh>
    <rPh sb="12" eb="14">
      <t>ゴウケイ</t>
    </rPh>
    <phoneticPr fontId="1"/>
  </si>
  <si>
    <t>流動負債（負債の部欄中）合計</t>
    <rPh sb="0" eb="2">
      <t>リュウドウ</t>
    </rPh>
    <rPh sb="2" eb="4">
      <t>フサイ</t>
    </rPh>
    <rPh sb="5" eb="7">
      <t>フサイ</t>
    </rPh>
    <rPh sb="8" eb="9">
      <t>ブ</t>
    </rPh>
    <rPh sb="9" eb="10">
      <t>ラン</t>
    </rPh>
    <rPh sb="10" eb="11">
      <t>チュウ</t>
    </rPh>
    <rPh sb="12" eb="14">
      <t>ゴウケイ</t>
    </rPh>
    <phoneticPr fontId="1"/>
  </si>
  <si>
    <t>貸借対照表の科目</t>
    <rPh sb="0" eb="2">
      <t>タイシャク</t>
    </rPh>
    <rPh sb="2" eb="4">
      <t>タイショウ</t>
    </rPh>
    <rPh sb="4" eb="5">
      <t>ヒョウ</t>
    </rPh>
    <rPh sb="6" eb="8">
      <t>カモク</t>
    </rPh>
    <phoneticPr fontId="1"/>
  </si>
  <si>
    <t>参照
番号</t>
    <rPh sb="0" eb="2">
      <t>サンショウ</t>
    </rPh>
    <rPh sb="3" eb="5">
      <t>バンゴウ</t>
    </rPh>
    <phoneticPr fontId="1"/>
  </si>
  <si>
    <t>①</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</si>
  <si>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</si>
  <si>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</si>
  <si>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</si>
  <si>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</si>
  <si>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</si>
  <si>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</si>
  <si>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</si>
  <si>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</si>
  <si>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</si>
  <si>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</si>
  <si>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税引前当期純利益
（［経常利益］＋［特別利益］－［特別損失］）</t>
    <rPh sb="0" eb="2">
      <t>ゼイビキ</t>
    </rPh>
    <rPh sb="2" eb="3">
      <t>マエ</t>
    </rPh>
    <rPh sb="3" eb="5">
      <t>トウキ</t>
    </rPh>
    <rPh sb="5" eb="8">
      <t>ジュンリエキ</t>
    </rPh>
    <rPh sb="11" eb="13">
      <t>ケイジョウ</t>
    </rPh>
    <rPh sb="13" eb="15">
      <t>リエキ</t>
    </rPh>
    <rPh sb="18" eb="20">
      <t>トクベツ</t>
    </rPh>
    <rPh sb="20" eb="22">
      <t>リエキ</t>
    </rPh>
    <rPh sb="25" eb="27">
      <t>トクベツ</t>
    </rPh>
    <rPh sb="27" eb="29">
      <t>ソンシツ</t>
    </rPh>
    <phoneticPr fontId="1"/>
  </si>
  <si>
    <t>当期純利益
（［税引前当期純利益］－［法人税住民税及び事業税］）</t>
    <rPh sb="8" eb="10">
      <t>ゼイビ</t>
    </rPh>
    <rPh sb="10" eb="11">
      <t>マエ</t>
    </rPh>
    <rPh sb="11" eb="13">
      <t>トウキ</t>
    </rPh>
    <rPh sb="13" eb="16">
      <t>ジュンリエキ</t>
    </rPh>
    <rPh sb="19" eb="21">
      <t>ホウジン</t>
    </rPh>
    <rPh sb="21" eb="22">
      <t>ゼイ</t>
    </rPh>
    <rPh sb="22" eb="24">
      <t>ジュウミン</t>
    </rPh>
    <rPh sb="24" eb="25">
      <t>ゼイ</t>
    </rPh>
    <rPh sb="25" eb="26">
      <t>オヨ</t>
    </rPh>
    <rPh sb="27" eb="30">
      <t>ジギョウゼイ</t>
    </rPh>
    <phoneticPr fontId="1"/>
  </si>
  <si>
    <t>売上総利益（［売上高］－［売上原価］）</t>
    <rPh sb="0" eb="2">
      <t>ウリアゲ</t>
    </rPh>
    <rPh sb="2" eb="5">
      <t>ソウリエキ</t>
    </rPh>
    <rPh sb="7" eb="9">
      <t>ウリアゲ</t>
    </rPh>
    <rPh sb="9" eb="10">
      <t>ダカ</t>
    </rPh>
    <rPh sb="13" eb="15">
      <t>ウリアゲ</t>
    </rPh>
    <rPh sb="15" eb="17">
      <t>ゲンカ</t>
    </rPh>
    <phoneticPr fontId="1"/>
  </si>
  <si>
    <t>営業利益
（［売上総利益］－［販売費及び一般管理費］）</t>
    <rPh sb="0" eb="2">
      <t>エイギョウ</t>
    </rPh>
    <rPh sb="2" eb="4">
      <t>リエキ</t>
    </rPh>
    <rPh sb="7" eb="9">
      <t>ウリアゲ</t>
    </rPh>
    <rPh sb="9" eb="10">
      <t>ソウ</t>
    </rPh>
    <rPh sb="10" eb="12">
      <t>リエキ</t>
    </rPh>
    <rPh sb="15" eb="18">
      <t>ハンバイヒ</t>
    </rPh>
    <rPh sb="18" eb="19">
      <t>オヨ</t>
    </rPh>
    <rPh sb="20" eb="22">
      <t>イッパン</t>
    </rPh>
    <rPh sb="22" eb="25">
      <t>カンリヒ</t>
    </rPh>
    <phoneticPr fontId="1"/>
  </si>
  <si>
    <t>経常利益
（［営業利益］＋［営業外収益］－［営業外費用］）</t>
    <rPh sb="0" eb="2">
      <t>ケイジョウ</t>
    </rPh>
    <rPh sb="2" eb="4">
      <t>リエキ</t>
    </rPh>
    <rPh sb="7" eb="9">
      <t>エイギョウ</t>
    </rPh>
    <rPh sb="9" eb="11">
      <t>リエキ</t>
    </rPh>
    <rPh sb="14" eb="17">
      <t>エイギョウガイ</t>
    </rPh>
    <rPh sb="17" eb="19">
      <t>シュウエキ</t>
    </rPh>
    <rPh sb="22" eb="25">
      <t>エイギョウガイ</t>
    </rPh>
    <rPh sb="25" eb="27">
      <t>ヒヨウ</t>
    </rPh>
    <phoneticPr fontId="1"/>
  </si>
  <si>
    <t>会社概要</t>
    <rPh sb="0" eb="2">
      <t>カイシャ</t>
    </rPh>
    <rPh sb="2" eb="4">
      <t>ガイヨウ</t>
    </rPh>
    <phoneticPr fontId="1"/>
  </si>
  <si>
    <t>設立（創業）年月日</t>
    <rPh sb="0" eb="2">
      <t>セツリツ</t>
    </rPh>
    <rPh sb="3" eb="5">
      <t>ソウギョウ</t>
    </rPh>
    <rPh sb="6" eb="9">
      <t>ネンガッピ</t>
    </rPh>
    <phoneticPr fontId="1"/>
  </si>
  <si>
    <t>名称</t>
    <rPh sb="0" eb="2">
      <t>メイショウ</t>
    </rPh>
    <phoneticPr fontId="1"/>
  </si>
  <si>
    <t>自己資本額</t>
    <rPh sb="0" eb="2">
      <t>ジコ</t>
    </rPh>
    <rPh sb="2" eb="4">
      <t>シホン</t>
    </rPh>
    <rPh sb="4" eb="5">
      <t>ガク</t>
    </rPh>
    <phoneticPr fontId="1"/>
  </si>
  <si>
    <t>区分</t>
    <rPh sb="0" eb="2">
      <t>クブン</t>
    </rPh>
    <phoneticPr fontId="1"/>
  </si>
  <si>
    <t>直前決算時</t>
    <rPh sb="0" eb="2">
      <t>チョクゼン</t>
    </rPh>
    <rPh sb="2" eb="4">
      <t>ケッサン</t>
    </rPh>
    <rPh sb="4" eb="5">
      <t>ジ</t>
    </rPh>
    <phoneticPr fontId="1"/>
  </si>
  <si>
    <t>決算後増減額</t>
    <rPh sb="0" eb="2">
      <t>ケッサン</t>
    </rPh>
    <rPh sb="2" eb="3">
      <t>ゴ</t>
    </rPh>
    <rPh sb="3" eb="5">
      <t>ゾウゲン</t>
    </rPh>
    <rPh sb="5" eb="6">
      <t>ガク</t>
    </rPh>
    <phoneticPr fontId="1"/>
  </si>
  <si>
    <t>登録・認証・認定等</t>
    <rPh sb="0" eb="2">
      <t>トウロク</t>
    </rPh>
    <rPh sb="3" eb="5">
      <t>ニンショウ</t>
    </rPh>
    <rPh sb="6" eb="8">
      <t>ニンテイ</t>
    </rPh>
    <rPh sb="8" eb="9">
      <t>トウ</t>
    </rPh>
    <phoneticPr fontId="1"/>
  </si>
  <si>
    <t>取得年月日</t>
    <rPh sb="0" eb="2">
      <t>シュトク</t>
    </rPh>
    <rPh sb="2" eb="5">
      <t>ネンガッピ</t>
    </rPh>
    <phoneticPr fontId="1"/>
  </si>
  <si>
    <t>ＩＳＯ９０００認証取得</t>
    <rPh sb="7" eb="9">
      <t>ニンショウ</t>
    </rPh>
    <rPh sb="9" eb="11">
      <t>シュトク</t>
    </rPh>
    <phoneticPr fontId="1"/>
  </si>
  <si>
    <t>情報セキュリティマネジメント認定取得
（又は、情報システム安全対策実施事業所認定）</t>
    <rPh sb="0" eb="2">
      <t>ジョウホウ</t>
    </rPh>
    <rPh sb="14" eb="16">
      <t>ニンテイ</t>
    </rPh>
    <rPh sb="16" eb="18">
      <t>シュトク</t>
    </rPh>
    <rPh sb="20" eb="21">
      <t>マタ</t>
    </rPh>
    <rPh sb="23" eb="25">
      <t>ジョウホウ</t>
    </rPh>
    <rPh sb="29" eb="31">
      <t>アンゼン</t>
    </rPh>
    <rPh sb="31" eb="33">
      <t>タイサク</t>
    </rPh>
    <rPh sb="33" eb="35">
      <t>ジッシ</t>
    </rPh>
    <rPh sb="35" eb="38">
      <t>ジギョウショ</t>
    </rPh>
    <rPh sb="38" eb="40">
      <t>ニンテイ</t>
    </rPh>
    <phoneticPr fontId="1"/>
  </si>
  <si>
    <t>プライバシーマーク認定</t>
    <rPh sb="9" eb="11">
      <t>ニンテイ</t>
    </rPh>
    <phoneticPr fontId="1"/>
  </si>
  <si>
    <t>営業年数</t>
    <rPh sb="0" eb="2">
      <t>エイギョウ</t>
    </rPh>
    <rPh sb="2" eb="4">
      <t>ネンスウ</t>
    </rPh>
    <phoneticPr fontId="1"/>
  </si>
  <si>
    <t>現組織への変更年月日</t>
    <rPh sb="0" eb="1">
      <t>ゲン</t>
    </rPh>
    <rPh sb="1" eb="3">
      <t>ソシキ</t>
    </rPh>
    <rPh sb="5" eb="7">
      <t>ヘンコウ</t>
    </rPh>
    <rPh sb="7" eb="10">
      <t>ネンガッピ</t>
    </rPh>
    <phoneticPr fontId="1"/>
  </si>
  <si>
    <t>決算月</t>
    <rPh sb="0" eb="2">
      <t>ケッサン</t>
    </rPh>
    <rPh sb="2" eb="3">
      <t>ツキ</t>
    </rPh>
    <phoneticPr fontId="1"/>
  </si>
  <si>
    <t>本店、支店又は営業所等の名称及び所在地</t>
    <rPh sb="0" eb="2">
      <t>ホンテン</t>
    </rPh>
    <rPh sb="3" eb="5">
      <t>シテン</t>
    </rPh>
    <rPh sb="5" eb="6">
      <t>マタ</t>
    </rPh>
    <rPh sb="7" eb="10">
      <t>エイギョウショ</t>
    </rPh>
    <rPh sb="10" eb="11">
      <t>トウ</t>
    </rPh>
    <rPh sb="12" eb="14">
      <t>メイショウ</t>
    </rPh>
    <rPh sb="14" eb="15">
      <t>オヨ</t>
    </rPh>
    <rPh sb="16" eb="19">
      <t>ショザイチ</t>
    </rPh>
    <phoneticPr fontId="1"/>
  </si>
  <si>
    <t>申請書</t>
    <rPh sb="0" eb="3">
      <t>シンセイショ</t>
    </rPh>
    <phoneticPr fontId="1"/>
  </si>
  <si>
    <t>創立
年月日</t>
    <rPh sb="0" eb="2">
      <t>ソウリツ</t>
    </rPh>
    <rPh sb="3" eb="6">
      <t>ネンガッピ</t>
    </rPh>
    <phoneticPr fontId="1"/>
  </si>
  <si>
    <t>yyyy/m/d</t>
    <phoneticPr fontId="1"/>
  </si>
  <si>
    <t>○○区〇〇市〇〇町〇‐〇
〇〇市〇〇町〇‐〇</t>
    <rPh sb="2" eb="3">
      <t>ク</t>
    </rPh>
    <rPh sb="15" eb="16">
      <t>シ</t>
    </rPh>
    <rPh sb="18" eb="19">
      <t>マチ</t>
    </rPh>
    <phoneticPr fontId="1"/>
  </si>
  <si>
    <t>入力不要</t>
    <rPh sb="0" eb="2">
      <t>ニュウリョク</t>
    </rPh>
    <rPh sb="2" eb="4">
      <t>フヨウ</t>
    </rPh>
    <phoneticPr fontId="1"/>
  </si>
  <si>
    <t>自動計算</t>
    <rPh sb="0" eb="2">
      <t>ジドウ</t>
    </rPh>
    <rPh sb="2" eb="4">
      <t>ケイサン</t>
    </rPh>
    <phoneticPr fontId="1"/>
  </si>
  <si>
    <t>現組織への
変更年月日</t>
    <rPh sb="0" eb="1">
      <t>ゲン</t>
    </rPh>
    <rPh sb="1" eb="3">
      <t>ソシキ</t>
    </rPh>
    <rPh sb="6" eb="8">
      <t>ヘンコウ</t>
    </rPh>
    <rPh sb="8" eb="11">
      <t>ネンガッピ</t>
    </rPh>
    <phoneticPr fontId="1"/>
  </si>
  <si>
    <t>m</t>
    <phoneticPr fontId="1"/>
  </si>
  <si>
    <t>ISO9000
取得年月日</t>
    <rPh sb="8" eb="10">
      <t>シュトク</t>
    </rPh>
    <rPh sb="10" eb="13">
      <t>ネンガッピ</t>
    </rPh>
    <phoneticPr fontId="1"/>
  </si>
  <si>
    <t>情報ｾｷｭﾘﾃｨ
ﾏﾈｼﾞﾒﾝﾄ
取得年月日</t>
    <rPh sb="0" eb="2">
      <t>ジョウホウ</t>
    </rPh>
    <rPh sb="17" eb="19">
      <t>シュトク</t>
    </rPh>
    <rPh sb="19" eb="22">
      <t>ネンガッピ</t>
    </rPh>
    <phoneticPr fontId="1"/>
  </si>
  <si>
    <t>希望する参加資格の種類</t>
    <rPh sb="0" eb="2">
      <t>キボウ</t>
    </rPh>
    <rPh sb="4" eb="6">
      <t>サンカ</t>
    </rPh>
    <rPh sb="6" eb="8">
      <t>シカク</t>
    </rPh>
    <rPh sb="9" eb="11">
      <t>シュルイ</t>
    </rPh>
    <phoneticPr fontId="1"/>
  </si>
  <si>
    <t>※該当するもの全て１を入力</t>
    <phoneticPr fontId="1"/>
  </si>
  <si>
    <r>
      <t xml:space="preserve">消費税及び
地方消費税の区分
</t>
    </r>
    <r>
      <rPr>
        <sz val="10.5"/>
        <color rgb="FFFF0000"/>
        <rFont val="ＭＳ 明朝"/>
        <family val="1"/>
        <charset val="128"/>
      </rPr>
      <t>１又は２を入力</t>
    </r>
    <phoneticPr fontId="1"/>
  </si>
  <si>
    <t>剰余（欠損）金処分</t>
    <rPh sb="0" eb="2">
      <t>ジョウヨ</t>
    </rPh>
    <rPh sb="3" eb="5">
      <t>ケッソン</t>
    </rPh>
    <rPh sb="6" eb="7">
      <t>キン</t>
    </rPh>
    <rPh sb="7" eb="9">
      <t>ショブン</t>
    </rPh>
    <phoneticPr fontId="1"/>
  </si>
  <si>
    <t>資本金</t>
    <rPh sb="0" eb="3">
      <t>シホンキン</t>
    </rPh>
    <phoneticPr fontId="1"/>
  </si>
  <si>
    <t>準備金・積立金</t>
    <rPh sb="0" eb="3">
      <t>ジュンビキン</t>
    </rPh>
    <rPh sb="4" eb="6">
      <t>ツミタテ</t>
    </rPh>
    <rPh sb="6" eb="7">
      <t>キン</t>
    </rPh>
    <phoneticPr fontId="1"/>
  </si>
  <si>
    <t>繰越（欠損）金</t>
    <rPh sb="0" eb="2">
      <t>クリコシ</t>
    </rPh>
    <rPh sb="3" eb="5">
      <t>ケッソン</t>
    </rPh>
    <rPh sb="6" eb="7">
      <t>キン</t>
    </rPh>
    <phoneticPr fontId="1"/>
  </si>
  <si>
    <t>千円単位
千円未満切捨
（例）
123,456,789円
→123456</t>
    <rPh sb="0" eb="2">
      <t>センエン</t>
    </rPh>
    <rPh sb="2" eb="4">
      <t>タンイ</t>
    </rPh>
    <rPh sb="5" eb="7">
      <t>センエン</t>
    </rPh>
    <rPh sb="7" eb="9">
      <t>ミマン</t>
    </rPh>
    <rPh sb="9" eb="11">
      <t>キリス</t>
    </rPh>
    <rPh sb="13" eb="14">
      <t>レイ</t>
    </rPh>
    <rPh sb="27" eb="28">
      <t>エン</t>
    </rPh>
    <phoneticPr fontId="1"/>
  </si>
  <si>
    <t>本店・支店等１</t>
    <rPh sb="0" eb="2">
      <t>ホンテン</t>
    </rPh>
    <rPh sb="3" eb="5">
      <t>シテン</t>
    </rPh>
    <rPh sb="5" eb="6">
      <t>トウ</t>
    </rPh>
    <phoneticPr fontId="1"/>
  </si>
  <si>
    <t>本店・支店等２</t>
    <rPh sb="0" eb="2">
      <t>ホンテン</t>
    </rPh>
    <rPh sb="3" eb="5">
      <t>シテン</t>
    </rPh>
    <rPh sb="5" eb="6">
      <t>トウ</t>
    </rPh>
    <phoneticPr fontId="1"/>
  </si>
  <si>
    <t>本店・支店等３</t>
    <rPh sb="0" eb="2">
      <t>ホンテン</t>
    </rPh>
    <rPh sb="3" eb="5">
      <t>シテン</t>
    </rPh>
    <rPh sb="5" eb="6">
      <t>トウ</t>
    </rPh>
    <phoneticPr fontId="1"/>
  </si>
  <si>
    <t>本店・支店等４</t>
    <rPh sb="0" eb="2">
      <t>ホンテン</t>
    </rPh>
    <rPh sb="3" eb="5">
      <t>シテン</t>
    </rPh>
    <rPh sb="5" eb="6">
      <t>トウ</t>
    </rPh>
    <phoneticPr fontId="1"/>
  </si>
  <si>
    <t>本店・支店等５</t>
    <rPh sb="0" eb="2">
      <t>ホンテン</t>
    </rPh>
    <rPh sb="3" eb="5">
      <t>シテン</t>
    </rPh>
    <rPh sb="5" eb="6">
      <t>トウ</t>
    </rPh>
    <phoneticPr fontId="1"/>
  </si>
  <si>
    <t>営業概要書①</t>
    <rPh sb="0" eb="2">
      <t>エイギョウ</t>
    </rPh>
    <rPh sb="2" eb="5">
      <t>ガイヨウショ</t>
    </rPh>
    <phoneticPr fontId="1"/>
  </si>
  <si>
    <t>営業概要書②</t>
    <rPh sb="0" eb="2">
      <t>エイギョウ</t>
    </rPh>
    <rPh sb="2" eb="5">
      <t>ガイヨウショ</t>
    </rPh>
    <phoneticPr fontId="1"/>
  </si>
  <si>
    <t>売上高及び構成
情報サービス</t>
    <rPh sb="0" eb="2">
      <t>ウリアゲ</t>
    </rPh>
    <rPh sb="2" eb="3">
      <t>ダカ</t>
    </rPh>
    <rPh sb="3" eb="4">
      <t>オヨ</t>
    </rPh>
    <rPh sb="5" eb="7">
      <t>コウセイ</t>
    </rPh>
    <rPh sb="8" eb="10">
      <t>ジョウホウ</t>
    </rPh>
    <phoneticPr fontId="1"/>
  </si>
  <si>
    <t>要員派遣</t>
    <rPh sb="0" eb="2">
      <t>ヨウイン</t>
    </rPh>
    <rPh sb="2" eb="4">
      <t>ハケン</t>
    </rPh>
    <phoneticPr fontId="1"/>
  </si>
  <si>
    <t>売上高及び構成
情報サービス以外</t>
    <rPh sb="0" eb="2">
      <t>ウリアゲ</t>
    </rPh>
    <rPh sb="2" eb="3">
      <t>ダカ</t>
    </rPh>
    <rPh sb="3" eb="4">
      <t>オヨ</t>
    </rPh>
    <rPh sb="5" eb="7">
      <t>コウセイ</t>
    </rPh>
    <rPh sb="8" eb="10">
      <t>ジョウホウ</t>
    </rPh>
    <rPh sb="14" eb="16">
      <t>イガイ</t>
    </rPh>
    <phoneticPr fontId="1"/>
  </si>
  <si>
    <t>SE・ﾌﾟﾛｸﾞﾗﾏｰ
15年以上</t>
    <rPh sb="14" eb="17">
      <t>ネンイジョウ</t>
    </rPh>
    <phoneticPr fontId="1"/>
  </si>
  <si>
    <t>従業員の構成
情報ｼｽﾃﾑ部門</t>
    <rPh sb="0" eb="3">
      <t>ジュウギョウイン</t>
    </rPh>
    <rPh sb="4" eb="6">
      <t>コウセイ</t>
    </rPh>
    <rPh sb="7" eb="9">
      <t>ジョウホウ</t>
    </rPh>
    <rPh sb="13" eb="15">
      <t>ブモン</t>
    </rPh>
    <phoneticPr fontId="1"/>
  </si>
  <si>
    <t>SE・ﾌﾟﾛｸﾞﾗﾏｰ
10年以上
15年未満</t>
    <rPh sb="14" eb="17">
      <t>ネンイジョウ</t>
    </rPh>
    <rPh sb="21" eb="23">
      <t>ミマン</t>
    </rPh>
    <phoneticPr fontId="1"/>
  </si>
  <si>
    <t>SE・ﾌﾟﾛｸﾞﾗﾏｰ
2年以上
10年未満</t>
    <rPh sb="13" eb="16">
      <t>ネンイジョウ</t>
    </rPh>
    <rPh sb="20" eb="22">
      <t>ミマン</t>
    </rPh>
    <phoneticPr fontId="1"/>
  </si>
  <si>
    <t>SE・ﾌﾟﾛｸﾞﾗﾏｰ
2年未満</t>
    <phoneticPr fontId="1"/>
  </si>
  <si>
    <t>従業員の構成
その他の事業部門</t>
    <rPh sb="0" eb="3">
      <t>ジュウギョウイン</t>
    </rPh>
    <rPh sb="4" eb="6">
      <t>コウセイ</t>
    </rPh>
    <rPh sb="9" eb="10">
      <t>タ</t>
    </rPh>
    <rPh sb="11" eb="13">
      <t>ジギョウ</t>
    </rPh>
    <rPh sb="13" eb="15">
      <t>ブモン</t>
    </rPh>
    <phoneticPr fontId="1"/>
  </si>
  <si>
    <t>情報処理技術者試験合格者数</t>
    <rPh sb="0" eb="2">
      <t>ジョウホウ</t>
    </rPh>
    <rPh sb="2" eb="4">
      <t>ショリ</t>
    </rPh>
    <rPh sb="4" eb="7">
      <t>ギジュツシャ</t>
    </rPh>
    <rPh sb="7" eb="9">
      <t>シケン</t>
    </rPh>
    <rPh sb="9" eb="12">
      <t>ゴウカクシャ</t>
    </rPh>
    <rPh sb="12" eb="13">
      <t>スウ</t>
    </rPh>
    <phoneticPr fontId="1"/>
  </si>
  <si>
    <t>営業概要書③</t>
    <rPh sb="0" eb="2">
      <t>エイギョウ</t>
    </rPh>
    <rPh sb="2" eb="5">
      <t>ガイヨウショ</t>
    </rPh>
    <phoneticPr fontId="1"/>
  </si>
  <si>
    <t>過去２年間の開発実績</t>
    <rPh sb="0" eb="2">
      <t>カコ</t>
    </rPh>
    <rPh sb="3" eb="5">
      <t>ネンカン</t>
    </rPh>
    <rPh sb="6" eb="8">
      <t>カイハツ</t>
    </rPh>
    <rPh sb="8" eb="10">
      <t>ジッセキ</t>
    </rPh>
    <phoneticPr fontId="1"/>
  </si>
  <si>
    <t>長崎県
開発期間
開始年月</t>
    <rPh sb="4" eb="6">
      <t>カイハツ</t>
    </rPh>
    <rPh sb="6" eb="8">
      <t>キカン</t>
    </rPh>
    <rPh sb="9" eb="11">
      <t>カイシ</t>
    </rPh>
    <rPh sb="11" eb="13">
      <t>ネンゲツ</t>
    </rPh>
    <phoneticPr fontId="1"/>
  </si>
  <si>
    <t>長崎県
契約の相手方１</t>
    <rPh sb="4" eb="6">
      <t>ケイヤク</t>
    </rPh>
    <rPh sb="7" eb="10">
      <t>アイテガタ</t>
    </rPh>
    <phoneticPr fontId="1"/>
  </si>
  <si>
    <t>長崎県
開発期間
終了年月</t>
    <rPh sb="4" eb="6">
      <t>カイハツ</t>
    </rPh>
    <rPh sb="6" eb="8">
      <t>キカン</t>
    </rPh>
    <rPh sb="9" eb="11">
      <t>シュウリョウ</t>
    </rPh>
    <rPh sb="11" eb="13">
      <t>ネンゲツ</t>
    </rPh>
    <phoneticPr fontId="1"/>
  </si>
  <si>
    <t>長崎県
開発システムの内容</t>
    <rPh sb="4" eb="6">
      <t>カイハツ</t>
    </rPh>
    <rPh sb="11" eb="13">
      <t>ナイヨウ</t>
    </rPh>
    <phoneticPr fontId="1"/>
  </si>
  <si>
    <t>長崎県
契約金額</t>
    <rPh sb="4" eb="6">
      <t>ケイヤク</t>
    </rPh>
    <rPh sb="6" eb="8">
      <t>キンガク</t>
    </rPh>
    <phoneticPr fontId="1"/>
  </si>
  <si>
    <t>長崎県
契約の相手方２</t>
    <rPh sb="4" eb="6">
      <t>ケイヤク</t>
    </rPh>
    <rPh sb="7" eb="10">
      <t>アイテガタ</t>
    </rPh>
    <phoneticPr fontId="1"/>
  </si>
  <si>
    <t>長崎県
契約の相手方３</t>
    <rPh sb="4" eb="6">
      <t>ケイヤク</t>
    </rPh>
    <rPh sb="7" eb="10">
      <t>アイテガタ</t>
    </rPh>
    <phoneticPr fontId="1"/>
  </si>
  <si>
    <t>長崎県
契約の相手方４</t>
    <rPh sb="4" eb="6">
      <t>ケイヤク</t>
    </rPh>
    <rPh sb="7" eb="10">
      <t>アイテガタ</t>
    </rPh>
    <phoneticPr fontId="1"/>
  </si>
  <si>
    <t>長崎県
契約の相手方５</t>
    <rPh sb="4" eb="6">
      <t>ケイヤク</t>
    </rPh>
    <rPh sb="7" eb="10">
      <t>アイテガタ</t>
    </rPh>
    <phoneticPr fontId="1"/>
  </si>
  <si>
    <t>長崎県以外の官公庁
契約の相手方１</t>
    <rPh sb="3" eb="5">
      <t>イガイ</t>
    </rPh>
    <rPh sb="6" eb="9">
      <t>カンコウチョウ</t>
    </rPh>
    <rPh sb="10" eb="12">
      <t>ケイヤク</t>
    </rPh>
    <rPh sb="13" eb="16">
      <t>アイテガタ</t>
    </rPh>
    <phoneticPr fontId="1"/>
  </si>
  <si>
    <t>長崎県以外
開発期間
開始年月</t>
    <rPh sb="3" eb="5">
      <t>イガイ</t>
    </rPh>
    <rPh sb="6" eb="8">
      <t>カイハツ</t>
    </rPh>
    <rPh sb="8" eb="10">
      <t>キカン</t>
    </rPh>
    <rPh sb="11" eb="13">
      <t>カイシ</t>
    </rPh>
    <rPh sb="13" eb="15">
      <t>ネンゲツ</t>
    </rPh>
    <phoneticPr fontId="1"/>
  </si>
  <si>
    <t>長崎県以外
開発期間
終了年月</t>
    <rPh sb="3" eb="5">
      <t>イガイ</t>
    </rPh>
    <rPh sb="6" eb="8">
      <t>カイハツ</t>
    </rPh>
    <rPh sb="8" eb="10">
      <t>キカン</t>
    </rPh>
    <rPh sb="11" eb="13">
      <t>シュウリョウ</t>
    </rPh>
    <rPh sb="13" eb="15">
      <t>ネンゲツ</t>
    </rPh>
    <phoneticPr fontId="1"/>
  </si>
  <si>
    <t>長崎県以外
開発システムの内容</t>
    <rPh sb="3" eb="5">
      <t>イガイ</t>
    </rPh>
    <rPh sb="6" eb="8">
      <t>カイハツ</t>
    </rPh>
    <rPh sb="13" eb="15">
      <t>ナイヨウ</t>
    </rPh>
    <phoneticPr fontId="1"/>
  </si>
  <si>
    <t>長崎県以外
契約金額</t>
    <rPh sb="3" eb="5">
      <t>イガイ</t>
    </rPh>
    <rPh sb="6" eb="8">
      <t>ケイヤク</t>
    </rPh>
    <rPh sb="8" eb="10">
      <t>キンガク</t>
    </rPh>
    <phoneticPr fontId="1"/>
  </si>
  <si>
    <t>長崎県以外の官公庁
契約の相手方２</t>
    <rPh sb="3" eb="5">
      <t>イガイ</t>
    </rPh>
    <rPh sb="6" eb="9">
      <t>カンコウチョウ</t>
    </rPh>
    <rPh sb="10" eb="12">
      <t>ケイヤク</t>
    </rPh>
    <rPh sb="13" eb="16">
      <t>アイテガタ</t>
    </rPh>
    <phoneticPr fontId="1"/>
  </si>
  <si>
    <t>民間企業の官公庁
契約の相手方１</t>
    <rPh sb="5" eb="8">
      <t>カンコウチョウ</t>
    </rPh>
    <rPh sb="9" eb="11">
      <t>ケイヤク</t>
    </rPh>
    <rPh sb="12" eb="15">
      <t>アイテガタ</t>
    </rPh>
    <phoneticPr fontId="1"/>
  </si>
  <si>
    <t>民間企業
開発期間
開始年月</t>
    <rPh sb="5" eb="7">
      <t>カイハツ</t>
    </rPh>
    <rPh sb="7" eb="9">
      <t>キカン</t>
    </rPh>
    <rPh sb="10" eb="12">
      <t>カイシ</t>
    </rPh>
    <rPh sb="12" eb="14">
      <t>ネンゲツ</t>
    </rPh>
    <phoneticPr fontId="1"/>
  </si>
  <si>
    <t>民間企業
開発期間
終了年月</t>
    <rPh sb="5" eb="7">
      <t>カイハツ</t>
    </rPh>
    <rPh sb="7" eb="9">
      <t>キカン</t>
    </rPh>
    <rPh sb="10" eb="12">
      <t>シュウリョウ</t>
    </rPh>
    <rPh sb="12" eb="14">
      <t>ネンゲツ</t>
    </rPh>
    <phoneticPr fontId="1"/>
  </si>
  <si>
    <t>民間企業
開発システムの内容</t>
    <rPh sb="5" eb="7">
      <t>カイハツ</t>
    </rPh>
    <rPh sb="12" eb="14">
      <t>ナイヨウ</t>
    </rPh>
    <phoneticPr fontId="1"/>
  </si>
  <si>
    <t>民間企業
契約金額</t>
    <rPh sb="5" eb="7">
      <t>ケイヤク</t>
    </rPh>
    <rPh sb="7" eb="9">
      <t>キンガク</t>
    </rPh>
    <phoneticPr fontId="1"/>
  </si>
  <si>
    <t>民間企業の官公庁
契約の相手方２</t>
    <rPh sb="5" eb="8">
      <t>カンコウチョウ</t>
    </rPh>
    <rPh sb="9" eb="11">
      <t>ケイヤク</t>
    </rPh>
    <rPh sb="12" eb="15">
      <t>アイテガタ</t>
    </rPh>
    <phoneticPr fontId="1"/>
  </si>
  <si>
    <t>民間企業
契約の相手方３</t>
    <rPh sb="5" eb="7">
      <t>ケイヤク</t>
    </rPh>
    <rPh sb="8" eb="11">
      <t>アイテガタ</t>
    </rPh>
    <phoneticPr fontId="1"/>
  </si>
  <si>
    <t>民間企業
契約の相手方４</t>
    <rPh sb="5" eb="7">
      <t>ケイヤク</t>
    </rPh>
    <rPh sb="8" eb="11">
      <t>アイテガタ</t>
    </rPh>
    <phoneticPr fontId="1"/>
  </si>
  <si>
    <t>民間企業
契約の相手方５</t>
    <rPh sb="5" eb="7">
      <t>ケイヤク</t>
    </rPh>
    <rPh sb="8" eb="11">
      <t>アイテガタ</t>
    </rPh>
    <phoneticPr fontId="1"/>
  </si>
  <si>
    <t>長崎県以外の官公庁
契約の相手方３</t>
    <rPh sb="3" eb="5">
      <t>イガイ</t>
    </rPh>
    <rPh sb="6" eb="9">
      <t>カンコウチョウ</t>
    </rPh>
    <rPh sb="10" eb="12">
      <t>ケイヤク</t>
    </rPh>
    <rPh sb="13" eb="16">
      <t>アイテガタ</t>
    </rPh>
    <phoneticPr fontId="1"/>
  </si>
  <si>
    <t>長崎県以外の官公庁
契約の相手方４</t>
    <rPh sb="3" eb="5">
      <t>イガイ</t>
    </rPh>
    <rPh sb="6" eb="9">
      <t>カンコウチョウ</t>
    </rPh>
    <rPh sb="10" eb="12">
      <t>ケイヤク</t>
    </rPh>
    <rPh sb="13" eb="16">
      <t>アイテガタ</t>
    </rPh>
    <phoneticPr fontId="1"/>
  </si>
  <si>
    <t>長崎県以外の官公庁
契約の相手方５</t>
    <rPh sb="3" eb="5">
      <t>イガイ</t>
    </rPh>
    <rPh sb="6" eb="9">
      <t>カンコウチョウ</t>
    </rPh>
    <rPh sb="10" eb="12">
      <t>ケイヤク</t>
    </rPh>
    <rPh sb="13" eb="16">
      <t>アイテガタ</t>
    </rPh>
    <phoneticPr fontId="1"/>
  </si>
  <si>
    <t>得意分野のＰＲ</t>
    <rPh sb="0" eb="2">
      <t>トクイ</t>
    </rPh>
    <rPh sb="2" eb="4">
      <t>ブンヤ</t>
    </rPh>
    <phoneticPr fontId="1"/>
  </si>
  <si>
    <t>売上高
（千円）</t>
    <rPh sb="0" eb="2">
      <t>ウリアゲ</t>
    </rPh>
    <rPh sb="2" eb="3">
      <t>ダカ</t>
    </rPh>
    <rPh sb="5" eb="7">
      <t>センエン</t>
    </rPh>
    <phoneticPr fontId="1"/>
  </si>
  <si>
    <t>売上総利益</t>
    <rPh sb="0" eb="2">
      <t>ウリアゲ</t>
    </rPh>
    <rPh sb="2" eb="5">
      <t>ソウリエキ</t>
    </rPh>
    <phoneticPr fontId="1"/>
  </si>
  <si>
    <t>営業利益</t>
    <rPh sb="0" eb="2">
      <t>エイギョウ</t>
    </rPh>
    <rPh sb="2" eb="4">
      <t>リエキ</t>
    </rPh>
    <phoneticPr fontId="1"/>
  </si>
  <si>
    <t>経常利益</t>
    <rPh sb="0" eb="2">
      <t>ケイジョウ</t>
    </rPh>
    <rPh sb="2" eb="4">
      <t>リエキ</t>
    </rPh>
    <phoneticPr fontId="1"/>
  </si>
  <si>
    <t>当期純利益</t>
    <rPh sb="0" eb="2">
      <t>トウキ</t>
    </rPh>
    <rPh sb="2" eb="5">
      <t>ジュンリエキ</t>
    </rPh>
    <phoneticPr fontId="1"/>
  </si>
  <si>
    <t>繰越利益余剰金</t>
    <rPh sb="0" eb="2">
      <t>クリコシ</t>
    </rPh>
    <rPh sb="2" eb="4">
      <t>リエキ</t>
    </rPh>
    <rPh sb="4" eb="7">
      <t>ヨジョウキン</t>
    </rPh>
    <phoneticPr fontId="1"/>
  </si>
  <si>
    <t>資本（純資産の部）合計</t>
    <phoneticPr fontId="1"/>
  </si>
  <si>
    <t>負債・純資産の部合計</t>
    <phoneticPr fontId="1"/>
  </si>
  <si>
    <t>負債（負債の部）合計</t>
    <phoneticPr fontId="1"/>
  </si>
  <si>
    <t>流動資産（資産の部欄中）合計</t>
    <phoneticPr fontId="1"/>
  </si>
  <si>
    <t>流動負債（負債の部欄中）合計</t>
    <phoneticPr fontId="1"/>
  </si>
  <si>
    <t>税引前当期純利益</t>
    <rPh sb="0" eb="1">
      <t>ゼイ</t>
    </rPh>
    <rPh sb="1" eb="2">
      <t>ヒ</t>
    </rPh>
    <rPh sb="2" eb="3">
      <t>マエ</t>
    </rPh>
    <rPh sb="3" eb="5">
      <t>トウキ</t>
    </rPh>
    <rPh sb="5" eb="8">
      <t>ジュンリエキ</t>
    </rPh>
    <phoneticPr fontId="1"/>
  </si>
  <si>
    <t>※記載無しの場合入力不要</t>
    <rPh sb="1" eb="3">
      <t>キサイ</t>
    </rPh>
    <rPh sb="3" eb="4">
      <t>ナ</t>
    </rPh>
    <rPh sb="6" eb="8">
      <t>バアイ</t>
    </rPh>
    <rPh sb="8" eb="10">
      <t>ニュウリョク</t>
    </rPh>
    <rPh sb="10" eb="12">
      <t>フヨウ</t>
    </rPh>
    <phoneticPr fontId="1"/>
  </si>
  <si>
    <t>メールアドレス</t>
    <phoneticPr fontId="1"/>
  </si>
  <si>
    <t>担当者氏名</t>
    <rPh sb="0" eb="3">
      <t>タントウシャ</t>
    </rPh>
    <rPh sb="3" eb="5">
      <t>シメイ</t>
    </rPh>
    <phoneticPr fontId="1"/>
  </si>
  <si>
    <t>兼 指名停止の報告に係る誓約書</t>
    <phoneticPr fontId="1"/>
  </si>
  <si>
    <t>営業部　尾上 二郎</t>
    <rPh sb="0" eb="2">
      <t>エイギョウ</t>
    </rPh>
    <rPh sb="2" eb="3">
      <t>ブ</t>
    </rPh>
    <rPh sb="4" eb="6">
      <t>オノウエ</t>
    </rPh>
    <rPh sb="7" eb="9">
      <t>ジロウ</t>
    </rPh>
    <phoneticPr fontId="1"/>
  </si>
  <si>
    <t>　連絡可能なメールアドレス及び担当者を記載ください。</t>
    <rPh sb="1" eb="3">
      <t>レンラク</t>
    </rPh>
    <rPh sb="3" eb="5">
      <t>カノウ</t>
    </rPh>
    <rPh sb="13" eb="14">
      <t>オヨ</t>
    </rPh>
    <rPh sb="15" eb="17">
      <t>タントウ</t>
    </rPh>
    <rPh sb="17" eb="18">
      <t>シャ</t>
    </rPh>
    <rPh sb="19" eb="21">
      <t>キサイ</t>
    </rPh>
    <phoneticPr fontId="1"/>
  </si>
  <si>
    <t>契約相手方</t>
    <rPh sb="0" eb="2">
      <t>ケイヤク</t>
    </rPh>
    <rPh sb="2" eb="5">
      <t>アイテガタ</t>
    </rPh>
    <phoneticPr fontId="1"/>
  </si>
  <si>
    <t>開発期間</t>
    <rPh sb="0" eb="2">
      <t>カイハツ</t>
    </rPh>
    <rPh sb="2" eb="4">
      <t>キカン</t>
    </rPh>
    <phoneticPr fontId="1"/>
  </si>
  <si>
    <t>開発システムの内容</t>
    <rPh sb="0" eb="2">
      <t>カイハツ</t>
    </rPh>
    <rPh sb="7" eb="9">
      <t>ナイヨウ</t>
    </rPh>
    <phoneticPr fontId="1"/>
  </si>
  <si>
    <t>～</t>
    <phoneticPr fontId="1"/>
  </si>
  <si>
    <t>長崎県以外の官公庁</t>
    <rPh sb="0" eb="3">
      <t>ナガサキケン</t>
    </rPh>
    <rPh sb="3" eb="5">
      <t>イガイ</t>
    </rPh>
    <rPh sb="6" eb="9">
      <t>カンコウチョウ</t>
    </rPh>
    <phoneticPr fontId="1"/>
  </si>
  <si>
    <t>民間企業</t>
    <rPh sb="0" eb="2">
      <t>ミンカン</t>
    </rPh>
    <rPh sb="2" eb="4">
      <t>キギョウ</t>
    </rPh>
    <phoneticPr fontId="1"/>
  </si>
  <si>
    <t>申請書及び添付書類の内容は事実と相違ないこと</t>
    <rPh sb="13" eb="15">
      <t>ジジツ</t>
    </rPh>
    <rPh sb="16" eb="18">
      <t>ソウイ</t>
    </rPh>
    <phoneticPr fontId="1"/>
  </si>
  <si>
    <t>資本金</t>
    <rPh sb="0" eb="3">
      <t>シホンキン</t>
    </rPh>
    <phoneticPr fontId="1"/>
  </si>
  <si>
    <t>準備金・積立金</t>
    <rPh sb="0" eb="3">
      <t>ジュンビキン</t>
    </rPh>
    <rPh sb="4" eb="6">
      <t>ツミタテ</t>
    </rPh>
    <rPh sb="6" eb="7">
      <t>キン</t>
    </rPh>
    <phoneticPr fontId="1"/>
  </si>
  <si>
    <t>繰越（欠損）金</t>
    <rPh sb="0" eb="2">
      <t>クリコシ</t>
    </rPh>
    <rPh sb="3" eb="5">
      <t>ケッソン</t>
    </rPh>
    <rPh sb="6" eb="7">
      <t>キン</t>
    </rPh>
    <phoneticPr fontId="1"/>
  </si>
  <si>
    <t>計</t>
    <rPh sb="0" eb="1">
      <t>ケイ</t>
    </rPh>
    <phoneticPr fontId="1"/>
  </si>
  <si>
    <t>契約金額
（千円）</t>
    <rPh sb="0" eb="2">
      <t>ケイヤク</t>
    </rPh>
    <rPh sb="2" eb="4">
      <t>キンガク</t>
    </rPh>
    <rPh sb="6" eb="8">
      <t>センエン</t>
    </rPh>
    <phoneticPr fontId="1"/>
  </si>
  <si>
    <t>担当者</t>
    <rPh sb="0" eb="3">
      <t>タントウシャ</t>
    </rPh>
    <phoneticPr fontId="1"/>
  </si>
  <si>
    <t>（様式第5号）</t>
    <rPh sb="1" eb="3">
      <t>ヨウシキ</t>
    </rPh>
    <rPh sb="3" eb="4">
      <t>ダイ</t>
    </rPh>
    <rPh sb="5" eb="6">
      <t>ゴウ</t>
    </rPh>
    <phoneticPr fontId="1"/>
  </si>
  <si>
    <t>変更事項及び変更
年月日</t>
    <rPh sb="0" eb="2">
      <t>ヘンコウ</t>
    </rPh>
    <rPh sb="2" eb="4">
      <t>ジコウ</t>
    </rPh>
    <rPh sb="4" eb="5">
      <t>オヨ</t>
    </rPh>
    <rPh sb="6" eb="8">
      <t>ヘンコウ</t>
    </rPh>
    <rPh sb="9" eb="12">
      <t>ネンガッピ</t>
    </rPh>
    <phoneticPr fontId="1"/>
  </si>
  <si>
    <t>変更前</t>
    <rPh sb="0" eb="2">
      <t>ヘンコウ</t>
    </rPh>
    <rPh sb="2" eb="3">
      <t>マエ</t>
    </rPh>
    <phoneticPr fontId="1"/>
  </si>
  <si>
    <t>変更後</t>
    <rPh sb="0" eb="2">
      <t>ヘンコウ</t>
    </rPh>
    <rPh sb="2" eb="3">
      <t>ゴ</t>
    </rPh>
    <phoneticPr fontId="1"/>
  </si>
  <si>
    <t>（注）変更事項の内容に対する証明書類等を添付すること。</t>
    <rPh sb="1" eb="2">
      <t>チュウ</t>
    </rPh>
    <rPh sb="3" eb="5">
      <t>ヘンコウ</t>
    </rPh>
    <rPh sb="5" eb="7">
      <t>ジコウ</t>
    </rPh>
    <rPh sb="8" eb="10">
      <t>ナイヨウ</t>
    </rPh>
    <rPh sb="11" eb="12">
      <t>タイ</t>
    </rPh>
    <rPh sb="14" eb="16">
      <t>ショウメイ</t>
    </rPh>
    <rPh sb="16" eb="18">
      <t>ショルイ</t>
    </rPh>
    <rPh sb="18" eb="19">
      <t>トウ</t>
    </rPh>
    <rPh sb="20" eb="22">
      <t>テンプ</t>
    </rPh>
    <phoneticPr fontId="1"/>
  </si>
  <si>
    <t>経営状況及び損益計算書内容</t>
    <rPh sb="0" eb="2">
      <t>ケイエイ</t>
    </rPh>
    <rPh sb="2" eb="4">
      <t>ジョウキョウ</t>
    </rPh>
    <rPh sb="4" eb="5">
      <t>オヨ</t>
    </rPh>
    <rPh sb="6" eb="8">
      <t>ソンエキ</t>
    </rPh>
    <rPh sb="8" eb="11">
      <t>ケイサンショ</t>
    </rPh>
    <rPh sb="11" eb="13">
      <t>ナイヨウ</t>
    </rPh>
    <phoneticPr fontId="1"/>
  </si>
  <si>
    <t xml:space="preserve">
※別紙記載</t>
    <rPh sb="3" eb="5">
      <t>ベッシ</t>
    </rPh>
    <rPh sb="5" eb="7">
      <t>キサイ</t>
    </rPh>
    <phoneticPr fontId="1"/>
  </si>
  <si>
    <r>
      <t xml:space="preserve">繰越利益余剰金（［当期純利益］＋［前期繰越利益等］）
</t>
    </r>
    <r>
      <rPr>
        <sz val="11"/>
        <color rgb="FFFF0000"/>
        <rFont val="ＭＳ 明朝"/>
        <family val="1"/>
        <charset val="128"/>
      </rPr>
      <t>※記載無しの場合は入力不要</t>
    </r>
    <rPh sb="0" eb="2">
      <t>クリコシ</t>
    </rPh>
    <rPh sb="2" eb="4">
      <t>リエキ</t>
    </rPh>
    <rPh sb="4" eb="7">
      <t>ヨジョウキン</t>
    </rPh>
    <rPh sb="9" eb="11">
      <t>トウキ</t>
    </rPh>
    <rPh sb="11" eb="14">
      <t>ジュンリエキ</t>
    </rPh>
    <rPh sb="17" eb="19">
      <t>ゼンキ</t>
    </rPh>
    <rPh sb="19" eb="21">
      <t>クリコシ</t>
    </rPh>
    <rPh sb="21" eb="23">
      <t>リエキ</t>
    </rPh>
    <rPh sb="23" eb="24">
      <t>トウ</t>
    </rPh>
    <rPh sb="28" eb="30">
      <t>キサイ</t>
    </rPh>
    <rPh sb="30" eb="31">
      <t>ナ</t>
    </rPh>
    <rPh sb="33" eb="35">
      <t>バアイ</t>
    </rPh>
    <rPh sb="36" eb="38">
      <t>ニュウリョク</t>
    </rPh>
    <rPh sb="38" eb="40">
      <t>フヨウ</t>
    </rPh>
    <phoneticPr fontId="1"/>
  </si>
  <si>
    <t>審査基準日</t>
    <rPh sb="0" eb="2">
      <t>シンサ</t>
    </rPh>
    <rPh sb="2" eb="4">
      <t>キジュン</t>
    </rPh>
    <rPh sb="4" eb="5">
      <t>ビ</t>
    </rPh>
    <phoneticPr fontId="1"/>
  </si>
  <si>
    <t>営業月数</t>
    <rPh sb="0" eb="2">
      <t>エイギョウ</t>
    </rPh>
    <rPh sb="2" eb="4">
      <t>ゲッスウ</t>
    </rPh>
    <phoneticPr fontId="1"/>
  </si>
  <si>
    <r>
      <t xml:space="preserve">転業、廃業、休業期間（年）
</t>
    </r>
    <r>
      <rPr>
        <sz val="10"/>
        <color rgb="FFFF0000"/>
        <rFont val="ＭＳ 明朝"/>
        <family val="1"/>
        <charset val="128"/>
      </rPr>
      <t>※差引く
年数</t>
    </r>
    <rPh sb="0" eb="2">
      <t>テンギョウ</t>
    </rPh>
    <rPh sb="3" eb="5">
      <t>ハイギョウ</t>
    </rPh>
    <rPh sb="6" eb="8">
      <t>キュウギョウ</t>
    </rPh>
    <rPh sb="8" eb="10">
      <t>キカン</t>
    </rPh>
    <rPh sb="11" eb="12">
      <t>ネン</t>
    </rPh>
    <rPh sb="15" eb="17">
      <t>サシヒ</t>
    </rPh>
    <rPh sb="19" eb="20">
      <t>ネン</t>
    </rPh>
    <rPh sb="20" eb="21">
      <t>スウ</t>
    </rPh>
    <phoneticPr fontId="1"/>
  </si>
  <si>
    <r>
      <t xml:space="preserve">転業、廃業、休業期間（月）
</t>
    </r>
    <r>
      <rPr>
        <sz val="10"/>
        <color rgb="FFFF0000"/>
        <rFont val="ＭＳ 明朝"/>
        <family val="1"/>
        <charset val="128"/>
      </rPr>
      <t>※差引く
月数</t>
    </r>
    <rPh sb="0" eb="2">
      <t>テンギョウ</t>
    </rPh>
    <rPh sb="3" eb="5">
      <t>ハイギョウ</t>
    </rPh>
    <rPh sb="6" eb="8">
      <t>キュウギョウ</t>
    </rPh>
    <rPh sb="8" eb="10">
      <t>キカン</t>
    </rPh>
    <rPh sb="11" eb="12">
      <t>ツキ</t>
    </rPh>
    <rPh sb="15" eb="17">
      <t>サシヒ</t>
    </rPh>
    <rPh sb="19" eb="20">
      <t>ツキ</t>
    </rPh>
    <rPh sb="20" eb="21">
      <t>スウ</t>
    </rPh>
    <phoneticPr fontId="1"/>
  </si>
  <si>
    <t>※申請等に係る書類の送受信（結果通知含む）及び連絡等は原則メールで行います。</t>
    <rPh sb="1" eb="3">
      <t>シンセイ</t>
    </rPh>
    <rPh sb="3" eb="4">
      <t>トウ</t>
    </rPh>
    <rPh sb="5" eb="6">
      <t>カカ</t>
    </rPh>
    <rPh sb="7" eb="9">
      <t>ショルイ</t>
    </rPh>
    <rPh sb="10" eb="13">
      <t>ソウジュシン</t>
    </rPh>
    <rPh sb="14" eb="16">
      <t>ケッカ</t>
    </rPh>
    <rPh sb="16" eb="18">
      <t>ツウチ</t>
    </rPh>
    <rPh sb="18" eb="19">
      <t>フク</t>
    </rPh>
    <rPh sb="21" eb="22">
      <t>オヨ</t>
    </rPh>
    <rPh sb="23" eb="25">
      <t>レンラク</t>
    </rPh>
    <rPh sb="25" eb="26">
      <t>トウ</t>
    </rPh>
    <rPh sb="27" eb="29">
      <t>ゲンソク</t>
    </rPh>
    <rPh sb="33" eb="34">
      <t>オコナ</t>
    </rPh>
    <phoneticPr fontId="1"/>
  </si>
  <si>
    <t>エイギョウブ　オノウエ　ジロウ</t>
  </si>
  <si>
    <t>４</t>
    <phoneticPr fontId="1"/>
  </si>
  <si>
    <t>当社が、国、地方公共団体、特殊法人等から指名停止を受けた場合、当該指名停止の開始の日から起算して15日（15日目が長崎県の休日を定める条例（平成元年長崎県条例第43号）第１条各号に掲げる休日（以下「休日」という。）に該当する場合は、その翌日(休日を除く。)）以内に貴県に報告すること</t>
    <rPh sb="0" eb="2">
      <t>トウシャ</t>
    </rPh>
    <phoneticPr fontId="1"/>
  </si>
  <si>
    <t>この誓約に違反した場合において、指名停止を受け、及び資格を取り消されても異議はありません</t>
    <rPh sb="24" eb="25">
      <t>オヨ</t>
    </rPh>
    <rPh sb="26" eb="28">
      <t>シカク</t>
    </rPh>
    <rPh sb="29" eb="30">
      <t>ト</t>
    </rPh>
    <rPh sb="31" eb="32">
      <t>ケ</t>
    </rPh>
    <phoneticPr fontId="1"/>
  </si>
  <si>
    <t>この誓約に違反した場合において、指名停止を受け、及び資格を取り消されても異議はありません</t>
    <rPh sb="2" eb="4">
      <t>セイヤク</t>
    </rPh>
    <rPh sb="5" eb="7">
      <t>イハン</t>
    </rPh>
    <rPh sb="9" eb="11">
      <t>バアイ</t>
    </rPh>
    <rPh sb="16" eb="18">
      <t>シメイ</t>
    </rPh>
    <rPh sb="18" eb="20">
      <t>テイシ</t>
    </rPh>
    <rPh sb="21" eb="22">
      <t>ウ</t>
    </rPh>
    <rPh sb="24" eb="25">
      <t>オヨ</t>
    </rPh>
    <rPh sb="26" eb="28">
      <t>シカク</t>
    </rPh>
    <rPh sb="29" eb="30">
      <t>ト</t>
    </rPh>
    <rPh sb="31" eb="32">
      <t>ケ</t>
    </rPh>
    <rPh sb="36" eb="38">
      <t>イギ</t>
    </rPh>
    <phoneticPr fontId="1"/>
  </si>
  <si>
    <t>ＩＴストラテジスト</t>
    <phoneticPr fontId="1"/>
  </si>
  <si>
    <t>システムアーキテクト</t>
    <phoneticPr fontId="1"/>
  </si>
  <si>
    <t>プロジェクトマネージャ</t>
    <phoneticPr fontId="1"/>
  </si>
  <si>
    <t>ネットワークスペシャリスト</t>
    <phoneticPr fontId="1"/>
  </si>
  <si>
    <t>データベーススペシャリスト</t>
    <phoneticPr fontId="1"/>
  </si>
  <si>
    <t>エンベデッドシステムスペシャリスト</t>
    <phoneticPr fontId="1"/>
  </si>
  <si>
    <t>ＩＴサービスマネージャ</t>
    <phoneticPr fontId="1"/>
  </si>
  <si>
    <t>システム監査技術者</t>
    <rPh sb="4" eb="6">
      <t>カンサ</t>
    </rPh>
    <rPh sb="6" eb="9">
      <t>ギジュツシャ</t>
    </rPh>
    <phoneticPr fontId="1"/>
  </si>
  <si>
    <t>応用情報技術者</t>
    <rPh sb="0" eb="2">
      <t>オウヨウ</t>
    </rPh>
    <rPh sb="2" eb="4">
      <t>ジョウホウ</t>
    </rPh>
    <rPh sb="4" eb="7">
      <t>ギジュツシャ</t>
    </rPh>
    <phoneticPr fontId="1"/>
  </si>
  <si>
    <t>基本情報技術者</t>
    <rPh sb="0" eb="2">
      <t>キホン</t>
    </rPh>
    <rPh sb="2" eb="4">
      <t>ジョウホウ</t>
    </rPh>
    <rPh sb="4" eb="7">
      <t>ギジュツシャ</t>
    </rPh>
    <phoneticPr fontId="1"/>
  </si>
  <si>
    <t>ＩＴパスポート</t>
    <phoneticPr fontId="1"/>
  </si>
  <si>
    <t>情報セキュリティマネジメント</t>
    <rPh sb="0" eb="2">
      <t>ジョウホウ</t>
    </rPh>
    <phoneticPr fontId="1"/>
  </si>
  <si>
    <t>情報処理安全確保支援士</t>
    <rPh sb="0" eb="2">
      <t>ジョウホウ</t>
    </rPh>
    <rPh sb="2" eb="4">
      <t>ショリ</t>
    </rPh>
    <rPh sb="4" eb="6">
      <t>アンゼン</t>
    </rPh>
    <rPh sb="6" eb="8">
      <t>カクホ</t>
    </rPh>
    <rPh sb="8" eb="10">
      <t>シエン</t>
    </rPh>
    <rPh sb="10" eb="11">
      <t>シ</t>
    </rPh>
    <phoneticPr fontId="1"/>
  </si>
  <si>
    <r>
      <t xml:space="preserve">営業年数
</t>
    </r>
    <r>
      <rPr>
        <sz val="10.5"/>
        <color rgb="FFFF0000"/>
        <rFont val="ＭＳ 明朝"/>
        <family val="1"/>
        <charset val="128"/>
      </rPr>
      <t>※月数計算用</t>
    </r>
    <rPh sb="0" eb="2">
      <t>エイギョウ</t>
    </rPh>
    <rPh sb="2" eb="4">
      <t>ネンスウ</t>
    </rPh>
    <phoneticPr fontId="1"/>
  </si>
  <si>
    <r>
      <t xml:space="preserve">営業年数
</t>
    </r>
    <r>
      <rPr>
        <sz val="10.5"/>
        <color rgb="FFFF0000"/>
        <rFont val="ＭＳ 明朝"/>
        <family val="1"/>
        <charset val="128"/>
      </rPr>
      <t>※転記用</t>
    </r>
    <rPh sb="0" eb="2">
      <t>エイギョウ</t>
    </rPh>
    <rPh sb="2" eb="4">
      <t>ネンスウ</t>
    </rPh>
    <rPh sb="6" eb="8">
      <t>テンキ</t>
    </rPh>
    <rPh sb="8" eb="9">
      <t>ヨウ</t>
    </rPh>
    <phoneticPr fontId="1"/>
  </si>
  <si>
    <t>ﾌﾟﾗｲﾊﾞｼｰﾏｰｸ
取得年月日</t>
    <rPh sb="12" eb="14">
      <t>シュトク</t>
    </rPh>
    <rPh sb="14" eb="17">
      <t>ネンガッピ</t>
    </rPh>
    <phoneticPr fontId="1"/>
  </si>
  <si>
    <t>本店・支店等６</t>
    <rPh sb="0" eb="2">
      <t>ホンテン</t>
    </rPh>
    <rPh sb="3" eb="5">
      <t>シテン</t>
    </rPh>
    <rPh sb="5" eb="6">
      <t>トウ</t>
    </rPh>
    <phoneticPr fontId="1"/>
  </si>
  <si>
    <t>変更届の入力欄</t>
    <rPh sb="0" eb="2">
      <t>ヘンコウ</t>
    </rPh>
    <rPh sb="2" eb="3">
      <t>トドケ</t>
    </rPh>
    <rPh sb="4" eb="6">
      <t>ニュウリョク</t>
    </rPh>
    <rPh sb="6" eb="7">
      <t>ラン</t>
    </rPh>
    <phoneticPr fontId="1"/>
  </si>
  <si>
    <t>変更前</t>
    <rPh sb="0" eb="2">
      <t>ヘンコウ</t>
    </rPh>
    <rPh sb="2" eb="3">
      <t>マエ</t>
    </rPh>
    <phoneticPr fontId="1"/>
  </si>
  <si>
    <t>変更後</t>
    <rPh sb="0" eb="2">
      <t>ヘンコウ</t>
    </rPh>
    <rPh sb="2" eb="3">
      <t>ゴ</t>
    </rPh>
    <phoneticPr fontId="1"/>
  </si>
  <si>
    <t>代表者変更
令和4年7月1日</t>
    <rPh sb="0" eb="3">
      <t>ダイヒョウシャ</t>
    </rPh>
    <rPh sb="3" eb="5">
      <t>ヘンコウ</t>
    </rPh>
    <rPh sb="6" eb="8">
      <t>レイワ</t>
    </rPh>
    <rPh sb="9" eb="10">
      <t>ネン</t>
    </rPh>
    <rPh sb="11" eb="12">
      <t>ガツ</t>
    </rPh>
    <rPh sb="13" eb="14">
      <t>ニチ</t>
    </rPh>
    <phoneticPr fontId="1"/>
  </si>
  <si>
    <t>代表取締役　長崎　太郎</t>
    <rPh sb="0" eb="5">
      <t>ダイヒョウトリシマリヤク</t>
    </rPh>
    <rPh sb="6" eb="8">
      <t>ナガサキ</t>
    </rPh>
    <rPh sb="9" eb="11">
      <t>タロウ</t>
    </rPh>
    <phoneticPr fontId="1"/>
  </si>
  <si>
    <r>
      <t xml:space="preserve">7桁の郵便番号
</t>
    </r>
    <r>
      <rPr>
        <sz val="9"/>
        <color rgb="FFFF0000"/>
        <rFont val="ＭＳ 明朝"/>
        <family val="1"/>
        <charset val="128"/>
      </rPr>
      <t>※ハイフンなし</t>
    </r>
    <rPh sb="1" eb="2">
      <t>ケタ</t>
    </rPh>
    <rPh sb="3" eb="7">
      <t>ユウビンバンゴウ</t>
    </rPh>
    <phoneticPr fontId="1"/>
  </si>
  <si>
    <r>
      <t xml:space="preserve">0で始まる5桁の数字
</t>
    </r>
    <r>
      <rPr>
        <sz val="9"/>
        <color rgb="FFFF0000"/>
        <rFont val="ＭＳ 明朝"/>
        <family val="1"/>
        <charset val="128"/>
      </rPr>
      <t>※登録番号有の場合に入力</t>
    </r>
    <rPh sb="2" eb="3">
      <t>ハジ</t>
    </rPh>
    <rPh sb="6" eb="7">
      <t>ケタ</t>
    </rPh>
    <rPh sb="8" eb="10">
      <t>スウジ</t>
    </rPh>
    <rPh sb="12" eb="14">
      <t>トウロク</t>
    </rPh>
    <rPh sb="14" eb="16">
      <t>バンゴウ</t>
    </rPh>
    <rPh sb="16" eb="17">
      <t>アリ</t>
    </rPh>
    <rPh sb="18" eb="20">
      <t>バアイ</t>
    </rPh>
    <rPh sb="21" eb="23">
      <t>ニュウリョク</t>
    </rPh>
    <phoneticPr fontId="1"/>
  </si>
  <si>
    <r>
      <t xml:space="preserve">123-456-7890
</t>
    </r>
    <r>
      <rPr>
        <sz val="9"/>
        <color rgb="FFFF0000"/>
        <rFont val="ＭＳ 明朝"/>
        <family val="1"/>
        <charset val="128"/>
      </rPr>
      <t>※ハイフンあり</t>
    </r>
    <phoneticPr fontId="1"/>
  </si>
  <si>
    <r>
      <t xml:space="preserve">098-765-4321
</t>
    </r>
    <r>
      <rPr>
        <sz val="9"/>
        <color rgb="FFFF0000"/>
        <rFont val="ＭＳ 明朝"/>
        <family val="1"/>
        <charset val="128"/>
      </rPr>
      <t>※ハイフンあり</t>
    </r>
    <phoneticPr fontId="1"/>
  </si>
  <si>
    <t>佐世保市稲荷町10-20</t>
    <rPh sb="0" eb="4">
      <t>サセボシ</t>
    </rPh>
    <rPh sb="4" eb="7">
      <t>イナリマチ</t>
    </rPh>
    <phoneticPr fontId="1"/>
  </si>
  <si>
    <t>株式会社　長崎県　佐世保支店</t>
    <rPh sb="0" eb="4">
      <t>カブシキガイシャ</t>
    </rPh>
    <rPh sb="5" eb="8">
      <t>ナガサキケン</t>
    </rPh>
    <rPh sb="9" eb="12">
      <t>サセボ</t>
    </rPh>
    <rPh sb="12" eb="14">
      <t>シテン</t>
    </rPh>
    <phoneticPr fontId="1"/>
  </si>
  <si>
    <t>カブシキガイシャ　ナガサキケン　サセボシテン</t>
    <phoneticPr fontId="1"/>
  </si>
  <si>
    <t>支店長　佐世保　三郎</t>
    <rPh sb="0" eb="3">
      <t>シテンチョウ</t>
    </rPh>
    <rPh sb="4" eb="7">
      <t>サセボ</t>
    </rPh>
    <rPh sb="8" eb="10">
      <t>サブロウ</t>
    </rPh>
    <phoneticPr fontId="1"/>
  </si>
  <si>
    <t>シテンチョウ　サセボ　サブロウ</t>
    <phoneticPr fontId="1"/>
  </si>
  <si>
    <t>○○○@○○.○○.jp</t>
    <phoneticPr fontId="1"/>
  </si>
  <si>
    <t>代表取締役　諫早　史郎</t>
    <rPh sb="0" eb="2">
      <t>ダイヒョウ</t>
    </rPh>
    <rPh sb="2" eb="5">
      <t>トリシマリヤク</t>
    </rPh>
    <rPh sb="6" eb="8">
      <t>イサハヤ</t>
    </rPh>
    <rPh sb="9" eb="11">
      <t>シロウ</t>
    </rPh>
    <phoneticPr fontId="1"/>
  </si>
  <si>
    <r>
      <rPr>
        <sz val="10.5"/>
        <color rgb="FFFF0000"/>
        <rFont val="ＭＳ 明朝"/>
        <family val="1"/>
        <charset val="128"/>
      </rPr>
      <t>差引く月数がある場合に入力</t>
    </r>
    <r>
      <rPr>
        <sz val="10.5"/>
        <color theme="1"/>
        <rFont val="ＭＳ 明朝"/>
        <family val="1"/>
        <charset val="128"/>
      </rPr>
      <t xml:space="preserve">
1～12の月数</t>
    </r>
    <rPh sb="0" eb="2">
      <t>サシヒ</t>
    </rPh>
    <rPh sb="3" eb="4">
      <t>ツキ</t>
    </rPh>
    <rPh sb="4" eb="5">
      <t>スウ</t>
    </rPh>
    <rPh sb="8" eb="10">
      <t>バアイ</t>
    </rPh>
    <rPh sb="11" eb="13">
      <t>ニュウリョク</t>
    </rPh>
    <rPh sb="19" eb="20">
      <t>ツキ</t>
    </rPh>
    <rPh sb="20" eb="21">
      <t>スウ</t>
    </rPh>
    <phoneticPr fontId="1"/>
  </si>
  <si>
    <r>
      <rPr>
        <sz val="10.5"/>
        <color rgb="FFFF0000"/>
        <rFont val="ＭＳ 明朝"/>
        <family val="1"/>
        <charset val="128"/>
      </rPr>
      <t>差引く年数がある場合に入力</t>
    </r>
    <r>
      <rPr>
        <sz val="10.5"/>
        <color theme="1"/>
        <rFont val="ＭＳ 明朝"/>
        <family val="1"/>
        <charset val="128"/>
      </rPr>
      <t xml:space="preserve">
該当年数</t>
    </r>
    <rPh sb="0" eb="2">
      <t>サシヒ</t>
    </rPh>
    <rPh sb="3" eb="5">
      <t>ネンスウ</t>
    </rPh>
    <rPh sb="8" eb="10">
      <t>バアイ</t>
    </rPh>
    <rPh sb="11" eb="13">
      <t>ニュウリョク</t>
    </rPh>
    <rPh sb="14" eb="16">
      <t>ガイトウ</t>
    </rPh>
    <rPh sb="16" eb="18">
      <t>ネンスウ</t>
    </rPh>
    <rPh sb="17" eb="18">
      <t>スウ</t>
    </rPh>
    <phoneticPr fontId="1"/>
  </si>
  <si>
    <r>
      <t xml:space="preserve">金額
</t>
    </r>
    <r>
      <rPr>
        <sz val="9"/>
        <color rgb="FFFF0000"/>
        <rFont val="ＭＳ 明朝"/>
        <family val="1"/>
        <charset val="128"/>
      </rPr>
      <t>※単位は貸借対照表の単位に合わせる</t>
    </r>
    <rPh sb="0" eb="2">
      <t>キンガク</t>
    </rPh>
    <rPh sb="4" eb="6">
      <t>タンイ</t>
    </rPh>
    <rPh sb="7" eb="9">
      <t>タイシャク</t>
    </rPh>
    <rPh sb="9" eb="12">
      <t>タイショウヒョウ</t>
    </rPh>
    <rPh sb="13" eb="15">
      <t>タンイ</t>
    </rPh>
    <rPh sb="16" eb="17">
      <t>ア</t>
    </rPh>
    <phoneticPr fontId="1"/>
  </si>
  <si>
    <t>別紙（経営状況及び貸借対照表・損益計算書内容）</t>
    <rPh sb="0" eb="2">
      <t>ベッシ</t>
    </rPh>
    <rPh sb="3" eb="5">
      <t>ケイエイ</t>
    </rPh>
    <rPh sb="5" eb="7">
      <t>ジョウキョウ</t>
    </rPh>
    <rPh sb="7" eb="8">
      <t>オヨ</t>
    </rPh>
    <rPh sb="9" eb="11">
      <t>タイシャク</t>
    </rPh>
    <rPh sb="11" eb="14">
      <t>タイショウヒョウ</t>
    </rPh>
    <rPh sb="15" eb="17">
      <t>ソンエキ</t>
    </rPh>
    <rPh sb="17" eb="20">
      <t>ケイサンショ</t>
    </rPh>
    <rPh sb="20" eb="22">
      <t>ナイヨウ</t>
    </rPh>
    <phoneticPr fontId="1"/>
  </si>
  <si>
    <t>※貸借対照表及び損益計算書について、該当する科目を黄色マーカーで着色し、
余白に丸数字を記入のうえ参照箇所を明らかにすること。</t>
    <rPh sb="1" eb="3">
      <t>タイシャク</t>
    </rPh>
    <rPh sb="3" eb="6">
      <t>タイショウヒョウ</t>
    </rPh>
    <rPh sb="6" eb="7">
      <t>オヨ</t>
    </rPh>
    <rPh sb="8" eb="10">
      <t>ソンエキ</t>
    </rPh>
    <rPh sb="10" eb="13">
      <t>ケイサンショ</t>
    </rPh>
    <rPh sb="18" eb="20">
      <t>ガイトウ</t>
    </rPh>
    <rPh sb="22" eb="24">
      <t>カモク</t>
    </rPh>
    <rPh sb="25" eb="27">
      <t>キイロ</t>
    </rPh>
    <rPh sb="32" eb="34">
      <t>チャクショク</t>
    </rPh>
    <rPh sb="37" eb="39">
      <t>ヨハク</t>
    </rPh>
    <rPh sb="40" eb="41">
      <t>マル</t>
    </rPh>
    <rPh sb="41" eb="43">
      <t>スウジ</t>
    </rPh>
    <rPh sb="44" eb="46">
      <t>キニュウ</t>
    </rPh>
    <rPh sb="49" eb="51">
      <t>サンショウ</t>
    </rPh>
    <rPh sb="51" eb="53">
      <t>カショ</t>
    </rPh>
    <rPh sb="54" eb="55">
      <t>アキ</t>
    </rPh>
    <phoneticPr fontId="1"/>
  </si>
  <si>
    <t>損益計算書の科目</t>
    <rPh sb="0" eb="2">
      <t>ソンエキ</t>
    </rPh>
    <rPh sb="2" eb="5">
      <t>ケイサンショ</t>
    </rPh>
    <rPh sb="6" eb="8">
      <t>カモク</t>
    </rPh>
    <phoneticPr fontId="1"/>
  </si>
  <si>
    <r>
      <t xml:space="preserve">金額
</t>
    </r>
    <r>
      <rPr>
        <sz val="9"/>
        <color rgb="FFFF0000"/>
        <rFont val="ＭＳ 明朝"/>
        <family val="1"/>
        <charset val="128"/>
      </rPr>
      <t>※単位は損益計算書の単位に合わせる</t>
    </r>
    <rPh sb="0" eb="2">
      <t>キンガク</t>
    </rPh>
    <rPh sb="7" eb="9">
      <t>ソンエキ</t>
    </rPh>
    <rPh sb="9" eb="12">
      <t>ケイサンショ</t>
    </rPh>
    <phoneticPr fontId="1"/>
  </si>
  <si>
    <t>担当者職氏名</t>
    <rPh sb="0" eb="3">
      <t>タントウシャ</t>
    </rPh>
    <rPh sb="3" eb="4">
      <t>ショク</t>
    </rPh>
    <rPh sb="4" eb="6">
      <t>シメイ</t>
    </rPh>
    <phoneticPr fontId="1"/>
  </si>
  <si>
    <t>※単位は貸借対照表の単位に合わせること</t>
    <phoneticPr fontId="1"/>
  </si>
  <si>
    <t>自動計算</t>
    <rPh sb="0" eb="2">
      <t>ジドウ</t>
    </rPh>
    <rPh sb="2" eb="4">
      <t>ケイサン</t>
    </rPh>
    <phoneticPr fontId="1"/>
  </si>
  <si>
    <t>自動計算
※月数計算用</t>
    <rPh sb="0" eb="2">
      <t>ジドウ</t>
    </rPh>
    <rPh sb="2" eb="4">
      <t>ケイサン</t>
    </rPh>
    <rPh sb="6" eb="8">
      <t>ツキスウ</t>
    </rPh>
    <rPh sb="8" eb="11">
      <t>ケイサンヨウ</t>
    </rPh>
    <phoneticPr fontId="1"/>
  </si>
  <si>
    <t>定期：7/1現在常時雇用人数
随時：申請月の初日現在常時雇用人数</t>
    <rPh sb="0" eb="2">
      <t>テイキ</t>
    </rPh>
    <rPh sb="6" eb="8">
      <t>ゲンザイ</t>
    </rPh>
    <rPh sb="8" eb="10">
      <t>ジョウジ</t>
    </rPh>
    <rPh sb="10" eb="12">
      <t>コヨウ</t>
    </rPh>
    <rPh sb="12" eb="14">
      <t>ニンズウ</t>
    </rPh>
    <rPh sb="15" eb="17">
      <t>ズイジ</t>
    </rPh>
    <rPh sb="18" eb="20">
      <t>シンセイ</t>
    </rPh>
    <rPh sb="20" eb="21">
      <t>ツキ</t>
    </rPh>
    <rPh sb="22" eb="24">
      <t>ショニチ</t>
    </rPh>
    <rPh sb="24" eb="26">
      <t>ゲンザイ</t>
    </rPh>
    <rPh sb="26" eb="28">
      <t>ジョウジ</t>
    </rPh>
    <rPh sb="28" eb="30">
      <t>コヨウ</t>
    </rPh>
    <rPh sb="30" eb="32">
      <t>ニンズウ</t>
    </rPh>
    <phoneticPr fontId="1"/>
  </si>
  <si>
    <t>○○積算システム改修業務</t>
    <rPh sb="2" eb="4">
      <t>セキサン</t>
    </rPh>
    <rPh sb="8" eb="10">
      <t>カイシュウ</t>
    </rPh>
    <rPh sb="10" eb="12">
      <t>ギョウム</t>
    </rPh>
    <phoneticPr fontId="1"/>
  </si>
  <si>
    <t>○○アプリケーション開発を中心にソフトウェアの受託開発を行っています。公共分野の業務をサポートするパッケージシステムも多く開発しています。長崎県では○○システムなど○○分野の開発に携わっています。多くの技術者が在籍し、様々なプログラム言語に対応します。</t>
    <rPh sb="35" eb="37">
      <t>コウキョウ</t>
    </rPh>
    <rPh sb="37" eb="39">
      <t>ブンヤ</t>
    </rPh>
    <rPh sb="40" eb="42">
      <t>ギョウム</t>
    </rPh>
    <rPh sb="59" eb="60">
      <t>オオ</t>
    </rPh>
    <rPh sb="61" eb="63">
      <t>カイハツ</t>
    </rPh>
    <rPh sb="69" eb="72">
      <t>ナガサキケン</t>
    </rPh>
    <rPh sb="84" eb="86">
      <t>ブンヤ</t>
    </rPh>
    <rPh sb="87" eb="89">
      <t>カイハツ</t>
    </rPh>
    <rPh sb="90" eb="91">
      <t>タズサ</t>
    </rPh>
    <rPh sb="105" eb="107">
      <t>ザイセキ</t>
    </rPh>
    <phoneticPr fontId="1"/>
  </si>
  <si>
    <t>なお、この申請書及び添付書類の内容について、事実と相違ないことを誓約します。</t>
    <rPh sb="5" eb="8">
      <t>シンセイショ</t>
    </rPh>
    <rPh sb="8" eb="9">
      <t>オヨ</t>
    </rPh>
    <rPh sb="10" eb="12">
      <t>テンプ</t>
    </rPh>
    <rPh sb="12" eb="14">
      <t>ショルイ</t>
    </rPh>
    <rPh sb="15" eb="17">
      <t>ナイヨウ</t>
    </rPh>
    <rPh sb="22" eb="24">
      <t>ジジツ</t>
    </rPh>
    <rPh sb="25" eb="27">
      <t>ソウイ</t>
    </rPh>
    <rPh sb="32" eb="34">
      <t>セイヤク</t>
    </rPh>
    <phoneticPr fontId="1"/>
  </si>
  <si>
    <t>※申請時に登録番号を有する場合のみ記入
 （他の様式も同様）</t>
    <rPh sb="1" eb="4">
      <t>シンセイジ</t>
    </rPh>
    <rPh sb="5" eb="7">
      <t>トウロク</t>
    </rPh>
    <rPh sb="7" eb="9">
      <t>バンゴウ</t>
    </rPh>
    <rPh sb="10" eb="11">
      <t>ユウ</t>
    </rPh>
    <rPh sb="13" eb="15">
      <t>バアイ</t>
    </rPh>
    <rPh sb="17" eb="19">
      <t>キニュウ</t>
    </rPh>
    <rPh sb="22" eb="23">
      <t>タ</t>
    </rPh>
    <rPh sb="24" eb="26">
      <t>ヨウシキ</t>
    </rPh>
    <rPh sb="27" eb="29">
      <t>ドウヨウ</t>
    </rPh>
    <phoneticPr fontId="1"/>
  </si>
  <si>
    <t>資格審査申請事項変更届</t>
    <rPh sb="0" eb="2">
      <t>シカク</t>
    </rPh>
    <rPh sb="2" eb="4">
      <t>シンサ</t>
    </rPh>
    <rPh sb="6" eb="8">
      <t>ジコウ</t>
    </rPh>
    <rPh sb="8" eb="10">
      <t>ヘンコウ</t>
    </rPh>
    <rPh sb="10" eb="11">
      <t>トドケ</t>
    </rPh>
    <phoneticPr fontId="1"/>
  </si>
  <si>
    <t>所在地</t>
    <phoneticPr fontId="1"/>
  </si>
  <si>
    <t>商号又は名称</t>
    <phoneticPr fontId="1"/>
  </si>
  <si>
    <t>代表者職氏名</t>
    <phoneticPr fontId="1"/>
  </si>
  <si>
    <t>ＴＥＬ／ＦＡＸ</t>
    <phoneticPr fontId="1"/>
  </si>
  <si>
    <t>　競争入札参加資格審査申請書の記載事項について、下記のとおり変更しましたので届け出ます。</t>
    <rPh sb="1" eb="3">
      <t>キョウソウ</t>
    </rPh>
    <rPh sb="3" eb="5">
      <t>ニュウサツ</t>
    </rPh>
    <rPh sb="5" eb="7">
      <t>サンカ</t>
    </rPh>
    <rPh sb="7" eb="9">
      <t>シカク</t>
    </rPh>
    <rPh sb="9" eb="11">
      <t>シンサ</t>
    </rPh>
    <rPh sb="11" eb="14">
      <t>シンセイショ</t>
    </rPh>
    <rPh sb="15" eb="17">
      <t>キサイ</t>
    </rPh>
    <rPh sb="17" eb="19">
      <t>ジコウ</t>
    </rPh>
    <rPh sb="24" eb="26">
      <t>カキ</t>
    </rPh>
    <rPh sb="30" eb="32">
      <t>ヘンコウ</t>
    </rPh>
    <rPh sb="38" eb="39">
      <t>トド</t>
    </rPh>
    <rPh sb="40" eb="41">
      <t>デ</t>
    </rPh>
    <phoneticPr fontId="1"/>
  </si>
  <si>
    <t>記</t>
    <rPh sb="0" eb="1">
      <t>シル</t>
    </rPh>
    <phoneticPr fontId="1"/>
  </si>
  <si>
    <t>（様式第1-1号）</t>
    <rPh sb="1" eb="3">
      <t>ヨウシキ</t>
    </rPh>
    <rPh sb="3" eb="4">
      <t>ダイ</t>
    </rPh>
    <rPh sb="7" eb="8">
      <t>ゴウ</t>
    </rPh>
    <phoneticPr fontId="1"/>
  </si>
  <si>
    <t>誓約書</t>
    <rPh sb="0" eb="3">
      <t>セイヤクショ</t>
    </rPh>
    <phoneticPr fontId="1"/>
  </si>
  <si>
    <t>　</t>
    <phoneticPr fontId="1"/>
  </si>
  <si>
    <t>　下記事項について誓約します。
　なお、この誓約に違反した場合において、指名停止を受け、かつ、資格を取り消されても異議はありません。</t>
    <rPh sb="1" eb="3">
      <t>カキ</t>
    </rPh>
    <rPh sb="3" eb="5">
      <t>ジコウ</t>
    </rPh>
    <rPh sb="9" eb="11">
      <t>セイヤク</t>
    </rPh>
    <phoneticPr fontId="1"/>
  </si>
  <si>
    <t>競争入札参加資格審査申請書</t>
    <rPh sb="8" eb="10">
      <t>シンサ</t>
    </rPh>
    <phoneticPr fontId="1"/>
  </si>
  <si>
    <t>　　　　すること。</t>
    <phoneticPr fontId="1"/>
  </si>
  <si>
    <t>印</t>
    <rPh sb="0" eb="1">
      <t>イン</t>
    </rPh>
    <phoneticPr fontId="1"/>
  </si>
  <si>
    <t>入力要領</t>
    <phoneticPr fontId="1"/>
  </si>
  <si>
    <t>入力例</t>
    <phoneticPr fontId="1"/>
  </si>
  <si>
    <t>〇〇県
（都・府・道）</t>
    <rPh sb="2" eb="3">
      <t>ケン</t>
    </rPh>
    <rPh sb="5" eb="6">
      <t>ト</t>
    </rPh>
    <rPh sb="7" eb="8">
      <t>フ</t>
    </rPh>
    <rPh sb="9" eb="10">
      <t>ミチ</t>
    </rPh>
    <phoneticPr fontId="1"/>
  </si>
  <si>
    <t>変更事項及び
変更年月日</t>
    <rPh sb="0" eb="2">
      <t>ヘンコウ</t>
    </rPh>
    <rPh sb="2" eb="4">
      <t>ジコウ</t>
    </rPh>
    <rPh sb="4" eb="5">
      <t>オヨ</t>
    </rPh>
    <rPh sb="7" eb="9">
      <t>ヘンコウ</t>
    </rPh>
    <rPh sb="9" eb="12">
      <t>ネンガッピ</t>
    </rPh>
    <phoneticPr fontId="1"/>
  </si>
  <si>
    <t>長崎県知事　○○　○○　様</t>
    <rPh sb="0" eb="2">
      <t>ナガサキ</t>
    </rPh>
    <rPh sb="2" eb="5">
      <t>ケンチジ</t>
    </rPh>
    <rPh sb="12" eb="13">
      <t>サマ</t>
    </rPh>
    <phoneticPr fontId="1"/>
  </si>
  <si>
    <t>認定年月日</t>
    <rPh sb="0" eb="2">
      <t>ニンテイ</t>
    </rPh>
    <rPh sb="2" eb="5">
      <t>ネンガッピ</t>
    </rPh>
    <phoneticPr fontId="1"/>
  </si>
  <si>
    <t>１　財務関係明細書</t>
    <rPh sb="2" eb="4">
      <t>ザイム</t>
    </rPh>
    <rPh sb="4" eb="6">
      <t>カンケイ</t>
    </rPh>
    <rPh sb="6" eb="9">
      <t>メイサイショ</t>
    </rPh>
    <phoneticPr fontId="1"/>
  </si>
  <si>
    <t>２　営業概要書</t>
    <rPh sb="2" eb="4">
      <t>エイギョウ</t>
    </rPh>
    <rPh sb="4" eb="7">
      <t>ガイヨウショ</t>
    </rPh>
    <phoneticPr fontId="1"/>
  </si>
  <si>
    <t>特殊法人等とは、法律により直接に設立された法人若しくは特別の法律により特別の設立行為をもって設立された法人（総務省設置法（平成11年法律第91号）第４条第８号の規定の適用を受けない法人を除く。）、特別の法律により設立され、かつ、その設立に関し行政官庁の認可を要する法人、独立行政法人（独立行政法人通則法（平成11年法律第103号）第２条第１項に規定する独立行政法人をいう。）、地方独立行政法人（地方独立行政法人法（平成15年法律第118号）第２条第１項に規定する地方独立行政法人及び同条第２項に規定する特定地方独立行政法人をいう。）、地方公営企業（地方公営企業法（昭和27年法律第292号）第２条第１項に規定する地方公営企業をいう。）又は長崎県の出資団体をいう。</t>
    <phoneticPr fontId="1"/>
  </si>
  <si>
    <t>　　　※申請時において確定している直近の決算期の貸借対照表及び損益計算書をＰＤＦにしたものを添付</t>
    <rPh sb="4" eb="7">
      <t>シンセイジ</t>
    </rPh>
    <rPh sb="11" eb="13">
      <t>カクテイ</t>
    </rPh>
    <rPh sb="17" eb="19">
      <t>チョッキン</t>
    </rPh>
    <rPh sb="20" eb="23">
      <t>ケッサンキ</t>
    </rPh>
    <rPh sb="24" eb="26">
      <t>タイシャク</t>
    </rPh>
    <rPh sb="26" eb="29">
      <t>タイショウヒョウ</t>
    </rPh>
    <rPh sb="29" eb="30">
      <t>オヨ</t>
    </rPh>
    <rPh sb="31" eb="33">
      <t>ソンエキ</t>
    </rPh>
    <rPh sb="33" eb="36">
      <t>ケイサンショ</t>
    </rPh>
    <rPh sb="46" eb="48">
      <t>テンプ</t>
    </rPh>
    <phoneticPr fontId="1"/>
  </si>
  <si>
    <t>誓約書の
年月日</t>
    <rPh sb="0" eb="3">
      <t>セイヤクショ</t>
    </rPh>
    <rPh sb="5" eb="8">
      <t>ネンガッピ</t>
    </rPh>
    <phoneticPr fontId="1"/>
  </si>
  <si>
    <t>申請(様式1号）
変更届(様式5号)
の年月日</t>
    <rPh sb="0" eb="2">
      <t>シンセイ</t>
    </rPh>
    <rPh sb="3" eb="5">
      <t>ヨウシキ</t>
    </rPh>
    <rPh sb="6" eb="7">
      <t>ゴウ</t>
    </rPh>
    <rPh sb="9" eb="11">
      <t>ヘンコウ</t>
    </rPh>
    <rPh sb="11" eb="12">
      <t>トドケ</t>
    </rPh>
    <rPh sb="13" eb="15">
      <t>ヨウシキ</t>
    </rPh>
    <rPh sb="16" eb="17">
      <t>ゴウ</t>
    </rPh>
    <rPh sb="20" eb="23">
      <t>ネンガッピ</t>
    </rPh>
    <phoneticPr fontId="1"/>
  </si>
  <si>
    <t>部(局)課名又は地方機関名を入力</t>
    <phoneticPr fontId="1"/>
  </si>
  <si>
    <t>総務部スマート県庁推進課</t>
    <rPh sb="0" eb="2">
      <t>ソウム</t>
    </rPh>
    <rPh sb="2" eb="3">
      <t>ブ</t>
    </rPh>
    <rPh sb="7" eb="9">
      <t>ケンチョウ</t>
    </rPh>
    <rPh sb="9" eb="11">
      <t>スイシン</t>
    </rPh>
    <rPh sb="11" eb="12">
      <t>カ</t>
    </rPh>
    <phoneticPr fontId="1"/>
  </si>
  <si>
    <t>国の機関、地方公共団体、特殊法人等の名称を入力</t>
  </si>
  <si>
    <t>国の機関、地方公共団体、特殊法人等の名称を入力</t>
    <phoneticPr fontId="1"/>
  </si>
  <si>
    <t>長崎市</t>
    <rPh sb="0" eb="3">
      <t>ナガサキシ</t>
    </rPh>
    <phoneticPr fontId="1"/>
  </si>
  <si>
    <t>業種を入力</t>
    <phoneticPr fontId="1"/>
  </si>
  <si>
    <t>情報通信業</t>
    <rPh sb="0" eb="2">
      <t>ジョウホウ</t>
    </rPh>
    <rPh sb="2" eb="4">
      <t>ツウシン</t>
    </rPh>
    <rPh sb="4" eb="5">
      <t>ギョウ</t>
    </rPh>
    <phoneticPr fontId="1"/>
  </si>
  <si>
    <t>業種を入力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</si>
</sst>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0"/>
    <numFmt numFmtId="177" formatCode="000\-0000"/>
    <numFmt numFmtId="178" formatCode="0.0%"/>
    <numFmt numFmtId="179" formatCode="[$]ggge&quot;年&quot;m&quot;月&quot;d&quot;日&quot;;@" x16r2:formatCode16="[$-ja-JP-x-gannen]ggge&quot;年&quot;m&quot;月&quot;d&quot;日&quot;;@"/>
    <numFmt numFmtId="180" formatCode="[$-411]ge\.m"/>
    <numFmt numFmtId="181" formatCode="#,##0&quot;月&quot;"/>
    <numFmt numFmtId="182" formatCode="[$-411]ggge&quot;年&quot;m&quot;月&quot;d&quot;日&quot;;@"/>
    <numFmt numFmtId="183" formatCode="#,##0;&quot;△ &quot;#,##0"/>
  </numFmts>
  <fonts count="25">
    <font>
      <sz val="11"/>
      <color theme="1"/>
      <name val="游ゴシック"/>
      <family val="2"/>
      <charset val="128"/>
      <scheme val="minor"/>
    </font>
    <font>
      <sz val="6"/>
      <name val="游ゴシック"/>
      <family val="2"/>
      <charset val="128"/>
      <scheme val="minor"/>
    </font>
    <font>
      <sz val="10.5"/>
      <color theme="1"/>
      <name val="ＭＳ 明朝"/>
      <family val="1"/>
      <charset val="128"/>
    </font>
    <font>
      <sz val="16"/>
      <color theme="1"/>
      <name val="ＭＳ 明朝"/>
      <family val="1"/>
      <charset val="128"/>
    </font>
    <font>
      <b/>
      <sz val="16"/>
      <color theme="1"/>
      <name val="ＭＳ ゴシック"/>
      <family val="3"/>
      <charset val="128"/>
    </font>
    <font>
      <sz val="10.5"/>
      <color rgb="FFFF0000"/>
      <name val="ＭＳ 明朝"/>
      <family val="1"/>
      <charset val="128"/>
    </font>
    <font>
      <sz val="10"/>
      <color theme="1"/>
      <name val="ＭＳ 明朝"/>
      <family val="1"/>
      <charset val="128"/>
    </font>
    <font>
      <b/>
      <sz val="10.5"/>
      <color rgb="FFFF0000"/>
      <name val="ＭＳ 明朝"/>
      <family val="1"/>
      <charset val="128"/>
    </font>
    <font>
      <sz val="11"/>
      <color theme="1"/>
      <name val="游ゴシック"/>
      <family val="2"/>
      <charset val="128"/>
      <scheme val="minor"/>
    </font>
    <font>
      <sz val="11"/>
      <color theme="1"/>
      <name val="ＭＳ 明朝"/>
      <family val="1"/>
      <charset val="128"/>
    </font>
    <font>
      <b/>
      <sz val="11"/>
      <color theme="1"/>
      <name val="ＭＳ 明朝"/>
      <family val="1"/>
      <charset val="128"/>
    </font>
    <font>
      <b/>
      <sz val="16"/>
      <color theme="1"/>
      <name val="ＭＳ 明朝"/>
      <family val="1"/>
      <charset val="128"/>
    </font>
    <font>
      <u/>
      <sz val="11"/>
      <color theme="10"/>
      <name val="游ゴシック"/>
      <family val="2"/>
      <charset val="128"/>
      <scheme val="minor"/>
    </font>
    <font>
      <sz val="12"/>
      <color theme="1"/>
      <name val="ＭＳ 明朝"/>
      <family val="1"/>
      <charset val="128"/>
    </font>
    <font>
      <b/>
      <sz val="12"/>
      <color theme="1"/>
      <name val="ＭＳ 明朝"/>
      <family val="1"/>
      <charset val="128"/>
    </font>
    <font>
      <b/>
      <sz val="12"/>
      <color rgb="FFFF0000"/>
      <name val="ＭＳ 明朝"/>
      <family val="1"/>
      <charset val="128"/>
    </font>
    <font>
      <sz val="11"/>
      <color rgb="FFFF0000"/>
      <name val="ＭＳ 明朝"/>
      <family val="1"/>
      <charset val="128"/>
    </font>
    <font>
      <sz val="10"/>
      <color rgb="FFFF0000"/>
      <name val="ＭＳ 明朝"/>
      <family val="1"/>
      <charset val="128"/>
    </font>
    <font>
      <sz val="9"/>
      <color theme="1"/>
      <name val="ＭＳ 明朝"/>
      <family val="1"/>
      <charset val="128"/>
    </font>
    <font>
      <sz val="9"/>
      <color rgb="FFFF0000"/>
      <name val="ＭＳ 明朝"/>
      <family val="1"/>
      <charset val="128"/>
    </font>
    <font>
      <sz val="9"/>
      <color indexed="81"/>
      <name val="MS P ゴシック"/>
      <family val="3"/>
      <charset val="128"/>
    </font>
    <font>
      <b/>
      <sz val="9"/>
      <color indexed="81"/>
      <name val="MS P ゴシック"/>
      <family val="3"/>
      <charset val="128"/>
    </font>
    <font>
      <b/>
      <sz val="28"/>
      <color rgb="FFFF0000"/>
      <name val="ＭＳ 明朝"/>
      <family val="1"/>
      <charset val="128"/>
    </font>
    <font>
      <sz val="12"/>
      <name val="ＭＳ 明朝"/>
      <family val="1"/>
      <charset val="128"/>
    </font>
    <font>
      <sz val="10.5"/>
      <name val="ＭＳ 明朝"/>
      <family val="1"/>
      <charset val="128"/>
    </font>
  </fonts>
  <fills count="6">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medium">
        <color indexed="64"/>
      </left>
      <right/>
      <top style="thin">
        <color indexed="64"/>
      </top>
      <bottom style="thin">
        <color indexed="64"/>
      </bottom>
      <diagonal/>
    </border>
  </borders>
  <cellStyleXfs count="4">
    <xf numFmtId="0" fontId="0"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12" fillId="0" borderId="0" applyNumberFormat="0" applyFill="0" applyBorder="0" applyAlignment="0" applyProtection="0">
      <alignment vertical="center"/>
    </xf>
  </cellStyleXfs>
  <cellXfs count="313">
    <xf numFmtId="0" fontId="0" fillId="0" borderId="0" xfId="0">
      <alignment vertical="center"/>
    </xf>
    <xf numFmtId="0" fontId="2" fillId="0" borderId="0" xfId="0" applyFont="1">
      <alignment vertical="center"/>
    </xf>
    <xf numFmtId="0" fontId="2" fillId="0" borderId="1" xfId="0" applyFont="1" applyBorder="1">
      <alignment vertical="center"/>
    </xf>
    <xf numFmtId="0" fontId="2" fillId="0" borderId="3" xfId="0" applyFont="1" applyBorder="1">
      <alignment vertical="center"/>
    </xf>
    <xf numFmtId="0" fontId="2" fillId="0" borderId="2" xfId="0" applyFont="1" applyBorder="1">
      <alignment vertical="center"/>
    </xf>
    <xf numFmtId="0" fontId="2" fillId="0" borderId="0" xfId="0" applyFont="1" applyBorder="1">
      <alignment vertical="center"/>
    </xf>
    <xf numFmtId="0" fontId="2" fillId="0" borderId="0" xfId="0" applyFont="1" applyAlignment="1">
      <alignment vertical="center" wrapText="1"/>
    </xf>
    <xf numFmtId="0" fontId="2" fillId="0" borderId="1" xfId="0" applyFont="1" applyBorder="1" applyAlignment="1">
      <alignment vertical="center" wrapText="1"/>
    </xf>
    <xf numFmtId="0" fontId="2" fillId="0" borderId="11" xfId="0" applyFont="1" applyBorder="1">
      <alignment vertical="center"/>
    </xf>
    <xf numFmtId="0" fontId="2" fillId="0" borderId="6" xfId="0" applyFont="1" applyBorder="1">
      <alignment vertical="center"/>
    </xf>
    <xf numFmtId="49" fontId="2" fillId="0" borderId="0" xfId="0" applyNumberFormat="1" applyFont="1">
      <alignment vertical="center"/>
    </xf>
    <xf numFmtId="0" fontId="2" fillId="0" borderId="0" xfId="0" applyFont="1" applyAlignment="1">
      <alignment vertical="center" wrapText="1"/>
    </xf>
    <xf numFmtId="49" fontId="2" fillId="0" borderId="0" xfId="0" applyNumberFormat="1" applyFont="1" applyAlignment="1">
      <alignment vertical="top"/>
    </xf>
    <xf numFmtId="49" fontId="2" fillId="0" borderId="0" xfId="0" applyNumberFormat="1" applyFont="1" applyAlignment="1">
      <alignment vertical="center"/>
    </xf>
    <xf numFmtId="14" fontId="2" fillId="0" borderId="1" xfId="0" applyNumberFormat="1" applyFont="1" applyBorder="1">
      <alignment vertical="center"/>
    </xf>
    <xf numFmtId="176" fontId="2" fillId="0" borderId="1" xfId="0" applyNumberFormat="1" applyFont="1" applyBorder="1">
      <alignment vertical="center"/>
    </xf>
    <xf numFmtId="0" fontId="2" fillId="2" borderId="1" xfId="0" applyFont="1" applyFill="1" applyBorder="1">
      <alignment vertical="center"/>
    </xf>
    <xf numFmtId="176" fontId="2" fillId="2" borderId="1" xfId="0" applyNumberFormat="1" applyFont="1" applyFill="1" applyBorder="1">
      <alignment vertical="center"/>
    </xf>
    <xf numFmtId="177" fontId="2" fillId="2" borderId="1" xfId="0" applyNumberFormat="1" applyFont="1" applyFill="1" applyBorder="1">
      <alignment vertical="center"/>
    </xf>
    <xf numFmtId="14" fontId="2" fillId="2" borderId="1" xfId="0" applyNumberFormat="1" applyFont="1" applyFill="1" applyBorder="1">
      <alignment vertical="center"/>
    </xf>
    <xf numFmtId="0" fontId="2" fillId="0" borderId="0" xfId="0" applyFont="1" applyAlignment="1">
      <alignment vertical="center"/>
    </xf>
    <xf numFmtId="0" fontId="5" fillId="0" borderId="9" xfId="0" applyFont="1" applyBorder="1" applyAlignment="1">
      <alignment vertical="center" wrapText="1"/>
    </xf>
    <xf numFmtId="0" fontId="2" fillId="0" borderId="14" xfId="0" applyFont="1" applyBorder="1" applyAlignment="1">
      <alignment horizontal="center" vertical="center"/>
    </xf>
    <xf numFmtId="0" fontId="2" fillId="0" borderId="4" xfId="0" applyFont="1" applyBorder="1" applyAlignment="1">
      <alignment horizontal="center" vertical="center"/>
    </xf>
    <xf numFmtId="0" fontId="3" fillId="0" borderId="0" xfId="0" applyFont="1" applyAlignment="1">
      <alignment horizontal="left" vertical="center" indent="10"/>
    </xf>
    <xf numFmtId="0" fontId="2" fillId="0" borderId="0" xfId="0" applyFont="1" applyAlignment="1">
      <alignment horizontal="right" vertical="center"/>
    </xf>
    <xf numFmtId="0" fontId="2" fillId="0" borderId="0" xfId="0" applyFont="1" applyBorder="1" applyAlignment="1">
      <alignment vertical="center"/>
    </xf>
    <xf numFmtId="0" fontId="2" fillId="0" borderId="0" xfId="0" applyFont="1" applyBorder="1" applyAlignment="1">
      <alignment horizontal="center" vertical="center"/>
    </xf>
    <xf numFmtId="0" fontId="2" fillId="0" borderId="13" xfId="0" applyFont="1" applyBorder="1" applyAlignment="1">
      <alignment horizontal="center" vertical="center"/>
    </xf>
    <xf numFmtId="0" fontId="6" fillId="0" borderId="0" xfId="0" applyFont="1" applyAlignment="1">
      <alignment vertical="top" wrapText="1"/>
    </xf>
    <xf numFmtId="0" fontId="7" fillId="0" borderId="1" xfId="0" applyFont="1" applyBorder="1">
      <alignment vertical="center"/>
    </xf>
    <xf numFmtId="0" fontId="9" fillId="0" borderId="0" xfId="0" applyFont="1">
      <alignment vertical="center"/>
    </xf>
    <xf numFmtId="0" fontId="9" fillId="0" borderId="1" xfId="0" applyFont="1" applyBorder="1" applyAlignment="1">
      <alignment vertical="center" wrapText="1"/>
    </xf>
    <xf numFmtId="0" fontId="9" fillId="0" borderId="1" xfId="0" applyFont="1" applyBorder="1">
      <alignment vertical="center"/>
    </xf>
    <xf numFmtId="0" fontId="9" fillId="0" borderId="1" xfId="0" applyFont="1" applyBorder="1" applyAlignment="1">
      <alignment horizontal="center" vertical="center" wrapText="1"/>
    </xf>
    <xf numFmtId="0" fontId="6" fillId="0" borderId="1" xfId="0" applyFont="1" applyBorder="1" applyAlignment="1">
      <alignment vertical="center" wrapText="1"/>
    </xf>
    <xf numFmtId="178" fontId="9" fillId="0" borderId="1" xfId="2" applyNumberFormat="1" applyFont="1" applyBorder="1">
      <alignment vertical="center"/>
    </xf>
    <xf numFmtId="38" fontId="9" fillId="0" borderId="10" xfId="1" applyFont="1" applyFill="1" applyBorder="1" applyAlignment="1">
      <alignment horizontal="center" vertical="center"/>
    </xf>
    <xf numFmtId="0" fontId="9" fillId="0" borderId="10" xfId="0" applyFont="1" applyFill="1" applyBorder="1">
      <alignment vertical="center"/>
    </xf>
    <xf numFmtId="38" fontId="9" fillId="0" borderId="10" xfId="1" applyFont="1" applyFill="1" applyBorder="1">
      <alignment vertical="center"/>
    </xf>
    <xf numFmtId="0" fontId="2" fillId="0" borderId="11" xfId="0" applyFont="1" applyBorder="1" applyAlignment="1">
      <alignment vertical="center"/>
    </xf>
    <xf numFmtId="0" fontId="11" fillId="0" borderId="0" xfId="0" applyFont="1">
      <alignment vertical="center"/>
    </xf>
    <xf numFmtId="0" fontId="2" fillId="0" borderId="3" xfId="0" applyFont="1" applyBorder="1" applyAlignment="1">
      <alignment vertical="center" wrapText="1"/>
    </xf>
    <xf numFmtId="0" fontId="5" fillId="0" borderId="10" xfId="0" applyFont="1" applyBorder="1">
      <alignment vertical="center"/>
    </xf>
    <xf numFmtId="0" fontId="11" fillId="0" borderId="5" xfId="0" applyFont="1" applyBorder="1">
      <alignment vertical="center"/>
    </xf>
    <xf numFmtId="14" fontId="2" fillId="0" borderId="1" xfId="0" applyNumberFormat="1" applyFont="1" applyBorder="1" applyAlignment="1">
      <alignment vertical="center" wrapText="1"/>
    </xf>
    <xf numFmtId="38" fontId="2" fillId="0" borderId="1" xfId="1" applyFont="1" applyBorder="1">
      <alignment vertical="center"/>
    </xf>
    <xf numFmtId="0" fontId="2" fillId="0" borderId="11" xfId="0" applyFont="1" applyBorder="1" applyAlignment="1">
      <alignment vertical="center" wrapText="1"/>
    </xf>
    <xf numFmtId="0" fontId="2" fillId="0" borderId="1" xfId="0" applyFont="1" applyFill="1" applyBorder="1">
      <alignment vertical="center"/>
    </xf>
    <xf numFmtId="14" fontId="5" fillId="0" borderId="1" xfId="0" applyNumberFormat="1" applyFont="1" applyBorder="1" applyAlignment="1">
      <alignment vertical="center" wrapText="1"/>
    </xf>
    <xf numFmtId="178" fontId="2" fillId="0" borderId="1" xfId="1" applyNumberFormat="1" applyFont="1" applyBorder="1">
      <alignment vertical="center"/>
    </xf>
    <xf numFmtId="38" fontId="2" fillId="2" borderId="1" xfId="1" applyFont="1" applyFill="1" applyBorder="1">
      <alignment vertical="center"/>
    </xf>
    <xf numFmtId="0" fontId="2" fillId="0" borderId="0" xfId="0" applyFont="1" applyAlignment="1">
      <alignment vertical="center" wrapText="1"/>
    </xf>
    <xf numFmtId="0" fontId="2" fillId="0" borderId="0" xfId="0" applyFont="1" applyAlignment="1">
      <alignment horizontal="right" vertical="center"/>
    </xf>
    <xf numFmtId="0" fontId="6" fillId="0" borderId="0" xfId="0" applyFont="1" applyAlignment="1">
      <alignment vertical="top" wrapText="1"/>
    </xf>
    <xf numFmtId="0" fontId="3" fillId="0" borderId="0" xfId="0" applyFont="1" applyAlignment="1">
      <alignment horizontal="left" vertical="center" indent="10"/>
    </xf>
    <xf numFmtId="0" fontId="13" fillId="0" borderId="0" xfId="0" applyFont="1">
      <alignment vertical="center"/>
    </xf>
    <xf numFmtId="0" fontId="13" fillId="0" borderId="22" xfId="0" applyFont="1" applyBorder="1" applyAlignment="1">
      <alignment horizontal="distributed" vertical="center" indent="2"/>
    </xf>
    <xf numFmtId="0" fontId="13" fillId="0" borderId="30" xfId="0" applyFont="1" applyBorder="1" applyAlignment="1">
      <alignment vertical="center"/>
    </xf>
    <xf numFmtId="0" fontId="13" fillId="0" borderId="33" xfId="0" applyFont="1" applyBorder="1" applyAlignment="1">
      <alignment vertical="center" wrapText="1"/>
    </xf>
    <xf numFmtId="0" fontId="13" fillId="0" borderId="22" xfId="0" applyFont="1" applyBorder="1" applyAlignment="1">
      <alignment horizontal="center" vertical="center" wrapText="1"/>
    </xf>
    <xf numFmtId="0" fontId="13" fillId="0" borderId="33" xfId="0" applyFont="1" applyBorder="1" applyAlignment="1">
      <alignment vertical="center"/>
    </xf>
    <xf numFmtId="0" fontId="13" fillId="0" borderId="1"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34" xfId="0" applyFont="1" applyBorder="1">
      <alignment vertical="center"/>
    </xf>
    <xf numFmtId="0" fontId="13" fillId="0" borderId="12" xfId="0" applyFont="1" applyBorder="1">
      <alignment vertical="center"/>
    </xf>
    <xf numFmtId="0" fontId="13" fillId="0" borderId="3" xfId="0" applyFont="1" applyBorder="1">
      <alignment vertical="center"/>
    </xf>
    <xf numFmtId="0" fontId="13" fillId="0" borderId="2" xfId="0" applyFont="1" applyBorder="1">
      <alignment vertical="center"/>
    </xf>
    <xf numFmtId="0" fontId="13" fillId="0" borderId="1" xfId="0" applyFont="1" applyBorder="1">
      <alignment vertical="center"/>
    </xf>
    <xf numFmtId="0" fontId="13" fillId="0" borderId="33" xfId="0" applyFont="1" applyBorder="1">
      <alignment vertical="center"/>
    </xf>
    <xf numFmtId="0" fontId="13" fillId="0" borderId="16" xfId="0" applyFont="1" applyBorder="1">
      <alignment vertical="center"/>
    </xf>
    <xf numFmtId="0" fontId="13" fillId="0" borderId="15" xfId="0" applyFont="1" applyBorder="1">
      <alignment vertical="center"/>
    </xf>
    <xf numFmtId="0" fontId="13" fillId="0" borderId="36" xfId="0" applyFont="1" applyBorder="1">
      <alignment vertical="center"/>
    </xf>
    <xf numFmtId="0" fontId="13" fillId="0" borderId="24" xfId="0" applyFont="1" applyBorder="1">
      <alignment vertical="center"/>
    </xf>
    <xf numFmtId="0" fontId="13" fillId="0" borderId="37" xfId="0" applyFont="1" applyBorder="1">
      <alignment vertical="center"/>
    </xf>
    <xf numFmtId="0" fontId="13" fillId="0" borderId="38" xfId="0" applyFont="1" applyBorder="1">
      <alignment vertical="center"/>
    </xf>
    <xf numFmtId="0" fontId="13" fillId="0" borderId="39" xfId="0" applyFont="1" applyBorder="1">
      <alignment vertical="center"/>
    </xf>
    <xf numFmtId="0" fontId="6" fillId="0" borderId="0" xfId="0" applyFont="1">
      <alignment vertical="center"/>
    </xf>
    <xf numFmtId="0" fontId="13" fillId="0" borderId="21" xfId="0" applyFont="1" applyBorder="1" applyAlignment="1">
      <alignment horizontal="center" vertical="center" wrapText="1"/>
    </xf>
    <xf numFmtId="0" fontId="13" fillId="0" borderId="5" xfId="0" applyFont="1" applyBorder="1">
      <alignment vertical="center"/>
    </xf>
    <xf numFmtId="0" fontId="13" fillId="0" borderId="8" xfId="0" applyFont="1" applyBorder="1" applyAlignment="1">
      <alignment vertical="center"/>
    </xf>
    <xf numFmtId="0" fontId="2" fillId="0" borderId="0" xfId="0" applyFont="1" applyAlignment="1">
      <alignment vertical="center" wrapText="1"/>
    </xf>
    <xf numFmtId="0" fontId="15" fillId="0" borderId="0" xfId="0" applyFont="1" applyBorder="1" applyAlignment="1">
      <alignment vertical="center" wrapText="1"/>
    </xf>
    <xf numFmtId="0" fontId="2" fillId="0" borderId="3" xfId="0" applyFont="1" applyBorder="1" applyAlignment="1">
      <alignment vertical="center"/>
    </xf>
    <xf numFmtId="0" fontId="2" fillId="0" borderId="2" xfId="0" applyFont="1" applyBorder="1" applyAlignment="1">
      <alignment vertical="center"/>
    </xf>
    <xf numFmtId="0" fontId="2" fillId="0" borderId="10" xfId="0" applyFont="1" applyBorder="1" applyAlignment="1">
      <alignment vertical="center"/>
    </xf>
    <xf numFmtId="0" fontId="15" fillId="0" borderId="0" xfId="0" applyFont="1" applyBorder="1" applyAlignment="1">
      <alignment vertical="center" wrapText="1"/>
    </xf>
    <xf numFmtId="0" fontId="5" fillId="0" borderId="0" xfId="0" applyFont="1">
      <alignment vertical="center"/>
    </xf>
    <xf numFmtId="0" fontId="2" fillId="0" borderId="1" xfId="0" applyNumberFormat="1" applyFont="1" applyFill="1" applyBorder="1">
      <alignment vertical="center"/>
    </xf>
    <xf numFmtId="0" fontId="2" fillId="2" borderId="1" xfId="0" applyNumberFormat="1" applyFont="1" applyFill="1" applyBorder="1">
      <alignment vertical="center"/>
    </xf>
    <xf numFmtId="0" fontId="2" fillId="3" borderId="1" xfId="0" applyFont="1" applyFill="1" applyBorder="1">
      <alignment vertical="center"/>
    </xf>
    <xf numFmtId="38" fontId="9" fillId="0" borderId="1" xfId="1" applyFont="1" applyFill="1" applyBorder="1">
      <alignment vertical="center"/>
    </xf>
    <xf numFmtId="0" fontId="9" fillId="0" borderId="0" xfId="0" applyFont="1" applyFill="1" applyBorder="1" applyAlignment="1">
      <alignment horizontal="center" vertical="center" wrapText="1"/>
    </xf>
    <xf numFmtId="0" fontId="9" fillId="0" borderId="0" xfId="0" applyFont="1" applyFill="1" applyBorder="1">
      <alignment vertical="center"/>
    </xf>
    <xf numFmtId="38" fontId="9" fillId="0" borderId="0" xfId="1" applyFont="1" applyFill="1" applyBorder="1" applyAlignment="1">
      <alignment horizontal="center" vertical="center"/>
    </xf>
    <xf numFmtId="38" fontId="9" fillId="0" borderId="0" xfId="1" applyFont="1" applyFill="1" applyBorder="1">
      <alignment vertical="center"/>
    </xf>
    <xf numFmtId="0" fontId="9" fillId="0" borderId="0" xfId="0" applyFont="1" applyBorder="1" applyAlignment="1">
      <alignment vertical="center" wrapText="1"/>
    </xf>
    <xf numFmtId="9" fontId="13" fillId="0" borderId="22" xfId="0" applyNumberFormat="1" applyFont="1" applyBorder="1">
      <alignment vertical="center"/>
    </xf>
    <xf numFmtId="178" fontId="13" fillId="0" borderId="22" xfId="0" applyNumberFormat="1" applyFont="1" applyBorder="1">
      <alignment vertical="center"/>
    </xf>
    <xf numFmtId="9" fontId="13" fillId="0" borderId="27" xfId="0" applyNumberFormat="1" applyFont="1" applyBorder="1">
      <alignment vertical="center"/>
    </xf>
    <xf numFmtId="0" fontId="14" fillId="0" borderId="0" xfId="0" applyFont="1" applyBorder="1" applyAlignment="1">
      <alignment horizontal="center" vertical="center"/>
    </xf>
    <xf numFmtId="0" fontId="13" fillId="0" borderId="0" xfId="0" applyFont="1" applyBorder="1" applyAlignment="1">
      <alignment horizontal="center" vertical="center" wrapText="1"/>
    </xf>
    <xf numFmtId="0" fontId="13" fillId="0" borderId="0" xfId="0" applyFont="1" applyBorder="1">
      <alignment vertical="center"/>
    </xf>
    <xf numFmtId="180" fontId="13" fillId="0" borderId="6" xfId="0" applyNumberFormat="1" applyFont="1" applyBorder="1" applyAlignment="1">
      <alignment horizontal="left" vertical="center" shrinkToFit="1"/>
    </xf>
    <xf numFmtId="180" fontId="13" fillId="0" borderId="9" xfId="0" applyNumberFormat="1" applyFont="1" applyBorder="1" applyAlignment="1">
      <alignment horizontal="left" vertical="center" shrinkToFit="1"/>
    </xf>
    <xf numFmtId="180" fontId="2" fillId="2" borderId="1" xfId="0" applyNumberFormat="1" applyFont="1" applyFill="1" applyBorder="1">
      <alignment vertical="center"/>
    </xf>
    <xf numFmtId="38" fontId="2" fillId="0" borderId="1" xfId="1" applyFont="1" applyFill="1" applyBorder="1">
      <alignment vertical="center"/>
    </xf>
    <xf numFmtId="0" fontId="2" fillId="4" borderId="0" xfId="0" applyFont="1" applyFill="1" applyAlignment="1">
      <alignment vertical="center"/>
    </xf>
    <xf numFmtId="38" fontId="13" fillId="0" borderId="22" xfId="1" applyFont="1" applyBorder="1">
      <alignment vertical="center"/>
    </xf>
    <xf numFmtId="38" fontId="13" fillId="0" borderId="25" xfId="1" applyFont="1" applyBorder="1">
      <alignment vertical="center"/>
    </xf>
    <xf numFmtId="176" fontId="2" fillId="0" borderId="1" xfId="0" applyNumberFormat="1" applyFont="1" applyBorder="1" applyAlignment="1">
      <alignment vertical="center" wrapText="1"/>
    </xf>
    <xf numFmtId="0" fontId="2" fillId="0" borderId="1" xfId="0" applyNumberFormat="1" applyFont="1" applyBorder="1">
      <alignment vertical="center"/>
    </xf>
    <xf numFmtId="38" fontId="9" fillId="2" borderId="1" xfId="1" applyFont="1" applyFill="1" applyBorder="1" applyAlignment="1">
      <alignment horizontal="center" vertical="center"/>
    </xf>
    <xf numFmtId="0" fontId="2" fillId="0" borderId="1" xfId="0" applyFont="1" applyFill="1" applyBorder="1" applyAlignment="1">
      <alignment vertical="center" wrapText="1"/>
    </xf>
    <xf numFmtId="14" fontId="5" fillId="0" borderId="1" xfId="0" applyNumberFormat="1" applyFont="1" applyBorder="1">
      <alignment vertical="center"/>
    </xf>
    <xf numFmtId="0" fontId="2" fillId="0" borderId="1" xfId="1" applyNumberFormat="1" applyFont="1" applyBorder="1">
      <alignment vertical="center"/>
    </xf>
    <xf numFmtId="0" fontId="2" fillId="0" borderId="10" xfId="0" applyFont="1" applyBorder="1">
      <alignment vertical="center"/>
    </xf>
    <xf numFmtId="0" fontId="5" fillId="0" borderId="10" xfId="0" applyFont="1" applyBorder="1" applyAlignment="1">
      <alignment vertical="center" wrapText="1"/>
    </xf>
    <xf numFmtId="0" fontId="2" fillId="0" borderId="10" xfId="0" applyFont="1" applyBorder="1" applyAlignment="1">
      <alignment vertical="center" wrapText="1"/>
    </xf>
    <xf numFmtId="0" fontId="2" fillId="0" borderId="0" xfId="0" applyNumberFormat="1" applyFont="1" applyBorder="1" applyAlignment="1">
      <alignment vertical="center"/>
    </xf>
    <xf numFmtId="0" fontId="2" fillId="0" borderId="1" xfId="0" applyNumberFormat="1" applyFont="1" applyBorder="1" applyAlignment="1">
      <alignment horizontal="distributed" vertical="center" indent="1"/>
    </xf>
    <xf numFmtId="0" fontId="2" fillId="0" borderId="0" xfId="0" applyFont="1" applyBorder="1" applyAlignment="1">
      <alignment horizontal="distributed" vertical="center"/>
    </xf>
    <xf numFmtId="0" fontId="18" fillId="0" borderId="0" xfId="0" applyFont="1" applyBorder="1" applyAlignment="1">
      <alignment horizontal="distributed" vertical="center"/>
    </xf>
    <xf numFmtId="0" fontId="2" fillId="0" borderId="0" xfId="0" applyFont="1" applyAlignment="1">
      <alignment vertical="top"/>
    </xf>
    <xf numFmtId="0" fontId="2" fillId="0" borderId="3" xfId="0" applyFont="1" applyBorder="1" applyAlignment="1">
      <alignment vertical="center"/>
    </xf>
    <xf numFmtId="0" fontId="2" fillId="0" borderId="10" xfId="0" applyFont="1" applyBorder="1" applyAlignment="1">
      <alignment vertical="center"/>
    </xf>
    <xf numFmtId="0" fontId="2" fillId="0" borderId="1" xfId="0" applyNumberFormat="1" applyFont="1" applyBorder="1" applyAlignment="1">
      <alignment vertical="center" textRotation="255"/>
    </xf>
    <xf numFmtId="0" fontId="5" fillId="0" borderId="1" xfId="0" applyFont="1" applyBorder="1" applyAlignment="1">
      <alignment vertical="center" wrapText="1"/>
    </xf>
    <xf numFmtId="0" fontId="3" fillId="0" borderId="0" xfId="0" applyFont="1" applyAlignment="1">
      <alignment horizontal="left" vertical="center" indent="10"/>
    </xf>
    <xf numFmtId="0" fontId="2" fillId="0" borderId="0" xfId="0" applyFont="1" applyAlignment="1">
      <alignment vertical="center"/>
    </xf>
    <xf numFmtId="0" fontId="6" fillId="0" borderId="0" xfId="0" applyFont="1" applyAlignment="1">
      <alignment vertical="top" wrapText="1"/>
    </xf>
    <xf numFmtId="0" fontId="2" fillId="0" borderId="0" xfId="0" applyFont="1" applyAlignment="1">
      <alignment vertical="center" wrapText="1"/>
    </xf>
    <xf numFmtId="0" fontId="2" fillId="0" borderId="0" xfId="0" applyFont="1" applyBorder="1" applyAlignment="1">
      <alignment vertical="center"/>
    </xf>
    <xf numFmtId="0" fontId="2" fillId="0" borderId="2" xfId="0" applyFont="1" applyBorder="1" applyAlignment="1">
      <alignment horizontal="center" vertical="center"/>
    </xf>
    <xf numFmtId="0" fontId="2" fillId="0" borderId="0" xfId="0" applyFont="1" applyBorder="1" applyAlignment="1">
      <alignment vertical="center" shrinkToFit="1"/>
    </xf>
    <xf numFmtId="0" fontId="9" fillId="0" borderId="0" xfId="0" applyFont="1" applyAlignment="1">
      <alignment vertical="center" shrinkToFit="1"/>
    </xf>
    <xf numFmtId="0" fontId="2" fillId="0" borderId="1" xfId="0" applyFont="1" applyBorder="1" applyAlignment="1" applyProtection="1">
      <alignment vertical="center" wrapText="1"/>
    </xf>
    <xf numFmtId="0" fontId="2" fillId="2" borderId="1" xfId="0" applyFont="1" applyFill="1" applyBorder="1" applyAlignment="1" applyProtection="1">
      <alignment vertical="center" wrapText="1"/>
      <protection locked="0"/>
    </xf>
    <xf numFmtId="14" fontId="2" fillId="2" borderId="1" xfId="0" applyNumberFormat="1" applyFont="1" applyFill="1" applyBorder="1" applyProtection="1">
      <alignment vertical="center"/>
      <protection locked="0"/>
    </xf>
    <xf numFmtId="176" fontId="2" fillId="2" borderId="1" xfId="0" applyNumberFormat="1" applyFont="1" applyFill="1" applyBorder="1" applyProtection="1">
      <alignment vertical="center"/>
      <protection locked="0"/>
    </xf>
    <xf numFmtId="177" fontId="2" fillId="2" borderId="1" xfId="0" applyNumberFormat="1" applyFont="1" applyFill="1" applyBorder="1" applyProtection="1">
      <alignment vertical="center"/>
      <protection locked="0"/>
    </xf>
    <xf numFmtId="0" fontId="2" fillId="2" borderId="1" xfId="0" applyFont="1" applyFill="1" applyBorder="1" applyProtection="1">
      <alignment vertical="center"/>
      <protection locked="0"/>
    </xf>
    <xf numFmtId="0" fontId="12" fillId="2" borderId="1" xfId="3" applyFill="1" applyBorder="1" applyAlignment="1" applyProtection="1">
      <alignment vertical="center" wrapText="1"/>
      <protection locked="0"/>
    </xf>
    <xf numFmtId="0" fontId="22" fillId="4" borderId="0" xfId="0" applyFont="1" applyFill="1" applyAlignment="1">
      <alignment vertical="center"/>
    </xf>
    <xf numFmtId="0" fontId="2" fillId="4" borderId="0" xfId="0" applyFont="1" applyFill="1" applyBorder="1">
      <alignment vertical="center"/>
    </xf>
    <xf numFmtId="0" fontId="2" fillId="4" borderId="1" xfId="0" applyFont="1" applyFill="1" applyBorder="1" applyAlignment="1">
      <alignment vertical="center" wrapText="1"/>
    </xf>
    <xf numFmtId="0" fontId="2" fillId="2" borderId="1" xfId="0" applyNumberFormat="1" applyFont="1" applyFill="1" applyBorder="1" applyProtection="1">
      <alignment vertical="center"/>
      <protection locked="0"/>
    </xf>
    <xf numFmtId="38" fontId="2" fillId="2" borderId="1" xfId="1" applyFont="1" applyFill="1" applyBorder="1" applyProtection="1">
      <alignment vertical="center"/>
      <protection locked="0"/>
    </xf>
    <xf numFmtId="180" fontId="2" fillId="2" borderId="1" xfId="0" applyNumberFormat="1" applyFont="1" applyFill="1" applyBorder="1" applyProtection="1">
      <alignment vertical="center"/>
      <protection locked="0"/>
    </xf>
    <xf numFmtId="0" fontId="2" fillId="0" borderId="0" xfId="0" applyFont="1" applyAlignment="1" applyProtection="1">
      <alignment horizontal="left" vertical="center" indent="1"/>
      <protection locked="0"/>
    </xf>
    <xf numFmtId="0" fontId="2" fillId="0" borderId="0" xfId="0" applyFont="1" applyProtection="1">
      <alignment vertical="center"/>
      <protection locked="0"/>
    </xf>
    <xf numFmtId="0" fontId="2" fillId="0" borderId="0" xfId="0" applyFont="1" applyAlignment="1">
      <alignment vertical="center"/>
    </xf>
    <xf numFmtId="0" fontId="2" fillId="5" borderId="3" xfId="0" applyFont="1" applyFill="1" applyBorder="1" applyAlignment="1">
      <alignment vertical="center" wrapText="1"/>
    </xf>
    <xf numFmtId="14" fontId="2" fillId="5" borderId="1" xfId="0" applyNumberFormat="1" applyFont="1" applyFill="1" applyBorder="1">
      <alignment vertical="center"/>
    </xf>
    <xf numFmtId="0" fontId="7" fillId="5" borderId="0" xfId="0" applyFont="1" applyFill="1" applyAlignment="1">
      <alignment vertical="center" wrapText="1"/>
    </xf>
    <xf numFmtId="14" fontId="2" fillId="0" borderId="0" xfId="0" applyNumberFormat="1" applyFont="1">
      <alignment vertical="center"/>
    </xf>
    <xf numFmtId="0" fontId="2" fillId="0" borderId="1" xfId="0" applyNumberFormat="1" applyFont="1" applyFill="1" applyBorder="1" applyAlignment="1">
      <alignment vertical="center" wrapText="1"/>
    </xf>
    <xf numFmtId="14" fontId="2" fillId="2" borderId="1" xfId="0" applyNumberFormat="1" applyFont="1" applyFill="1" applyBorder="1" applyAlignment="1" applyProtection="1">
      <alignment vertical="center" wrapText="1"/>
      <protection locked="0"/>
    </xf>
    <xf numFmtId="183" fontId="13" fillId="0" borderId="22" xfId="0" applyNumberFormat="1" applyFont="1" applyBorder="1" applyAlignment="1">
      <alignment vertical="center"/>
    </xf>
    <xf numFmtId="183" fontId="13" fillId="0" borderId="25" xfId="0" applyNumberFormat="1" applyFont="1" applyBorder="1" applyAlignment="1">
      <alignment vertical="center"/>
    </xf>
    <xf numFmtId="0" fontId="24" fillId="0" borderId="1" xfId="0" applyFont="1" applyBorder="1" applyAlignment="1">
      <alignment vertical="center" wrapText="1"/>
    </xf>
    <xf numFmtId="0" fontId="2" fillId="0" borderId="3" xfId="0" applyNumberFormat="1" applyFont="1" applyBorder="1" applyAlignment="1">
      <alignment horizontal="distributed" vertical="center" indent="1"/>
    </xf>
    <xf numFmtId="0" fontId="2" fillId="0" borderId="2" xfId="0" applyNumberFormat="1" applyFont="1" applyBorder="1" applyAlignment="1">
      <alignment horizontal="distributed" vertical="center" indent="1"/>
    </xf>
    <xf numFmtId="0" fontId="2" fillId="0" borderId="0" xfId="0" applyFont="1" applyAlignment="1">
      <alignment horizontal="right" vertical="center"/>
    </xf>
    <xf numFmtId="0" fontId="6" fillId="0" borderId="43" xfId="0" applyFont="1" applyBorder="1" applyAlignment="1">
      <alignment vertical="center"/>
    </xf>
    <xf numFmtId="0" fontId="6" fillId="0" borderId="45" xfId="0" applyFont="1" applyBorder="1" applyAlignment="1">
      <alignment vertical="center"/>
    </xf>
    <xf numFmtId="0" fontId="18" fillId="0" borderId="43" xfId="0" applyFont="1" applyBorder="1" applyAlignment="1">
      <alignment vertical="center"/>
    </xf>
    <xf numFmtId="0" fontId="18" fillId="0" borderId="44" xfId="0" applyFont="1" applyBorder="1" applyAlignment="1">
      <alignment vertical="center"/>
    </xf>
    <xf numFmtId="0" fontId="18" fillId="0" borderId="45" xfId="0" applyFont="1" applyBorder="1" applyAlignment="1">
      <alignment vertical="center"/>
    </xf>
    <xf numFmtId="0" fontId="2" fillId="0" borderId="8" xfId="0" applyFont="1" applyBorder="1" applyAlignment="1">
      <alignment vertical="center"/>
    </xf>
    <xf numFmtId="0" fontId="2" fillId="0" borderId="9" xfId="0" applyFont="1" applyBorder="1" applyAlignment="1">
      <alignment vertical="center"/>
    </xf>
    <xf numFmtId="0" fontId="2" fillId="0" borderId="17" xfId="0" applyFont="1" applyBorder="1" applyAlignment="1">
      <alignment vertical="center"/>
    </xf>
    <xf numFmtId="0" fontId="6" fillId="0" borderId="5" xfId="0" applyFont="1" applyBorder="1" applyAlignment="1">
      <alignment vertical="center"/>
    </xf>
    <xf numFmtId="0" fontId="6" fillId="0" borderId="6" xfId="0" applyFont="1" applyBorder="1" applyAlignment="1">
      <alignment vertical="center"/>
    </xf>
    <xf numFmtId="0" fontId="2" fillId="0" borderId="3" xfId="0" applyFont="1" applyBorder="1" applyAlignment="1">
      <alignment vertical="center"/>
    </xf>
    <xf numFmtId="0" fontId="2" fillId="0" borderId="2" xfId="0" applyFont="1" applyBorder="1" applyAlignment="1">
      <alignment vertical="center"/>
    </xf>
    <xf numFmtId="0" fontId="18" fillId="0" borderId="51" xfId="0" applyFont="1" applyBorder="1" applyAlignment="1">
      <alignment vertical="center" wrapText="1"/>
    </xf>
    <xf numFmtId="0" fontId="18" fillId="0" borderId="0" xfId="0" applyFont="1" applyBorder="1" applyAlignment="1">
      <alignment vertical="center" wrapText="1"/>
    </xf>
    <xf numFmtId="0" fontId="6" fillId="0" borderId="0" xfId="0" applyFont="1" applyAlignment="1">
      <alignment vertical="top" wrapText="1"/>
    </xf>
    <xf numFmtId="0" fontId="2" fillId="0" borderId="1" xfId="0" applyFont="1" applyBorder="1" applyAlignment="1">
      <alignment vertical="center"/>
    </xf>
    <xf numFmtId="0" fontId="2" fillId="0" borderId="1" xfId="0" applyFont="1" applyBorder="1" applyAlignment="1">
      <alignment horizontal="center" vertical="center"/>
    </xf>
    <xf numFmtId="0" fontId="2" fillId="0" borderId="1" xfId="0" applyFont="1" applyBorder="1" applyAlignment="1">
      <alignment horizontal="center" vertical="center" shrinkToFit="1"/>
    </xf>
    <xf numFmtId="0" fontId="2" fillId="0" borderId="0" xfId="0" applyFont="1" applyAlignment="1">
      <alignment vertical="center" wrapText="1"/>
    </xf>
    <xf numFmtId="0" fontId="4" fillId="0" borderId="0" xfId="0" applyFont="1" applyAlignment="1">
      <alignment horizontal="center" vertical="center"/>
    </xf>
    <xf numFmtId="0" fontId="4" fillId="0" borderId="7" xfId="0" applyFont="1" applyBorder="1" applyAlignment="1">
      <alignment horizontal="center" vertical="center"/>
    </xf>
    <xf numFmtId="0" fontId="2" fillId="0" borderId="1" xfId="0" applyFont="1" applyBorder="1" applyAlignment="1">
      <alignment vertical="center" shrinkToFit="1"/>
    </xf>
    <xf numFmtId="0" fontId="2" fillId="0" borderId="3" xfId="0" applyFont="1" applyBorder="1" applyAlignment="1">
      <alignment horizontal="left" vertical="center" shrinkToFit="1"/>
    </xf>
    <xf numFmtId="0" fontId="2" fillId="0" borderId="10" xfId="0" applyFont="1" applyBorder="1" applyAlignment="1">
      <alignment horizontal="left" vertical="center" shrinkToFit="1"/>
    </xf>
    <xf numFmtId="0" fontId="2" fillId="0" borderId="2" xfId="0" applyFont="1" applyBorder="1" applyAlignment="1">
      <alignment horizontal="left" vertical="center" shrinkToFit="1"/>
    </xf>
    <xf numFmtId="0" fontId="2" fillId="0" borderId="15" xfId="0" applyFont="1" applyBorder="1" applyAlignment="1">
      <alignment vertical="center" shrinkToFit="1"/>
    </xf>
    <xf numFmtId="0" fontId="3" fillId="0" borderId="0" xfId="0" applyFont="1" applyAlignment="1">
      <alignment horizontal="center" vertical="center"/>
    </xf>
    <xf numFmtId="0" fontId="3" fillId="0" borderId="0" xfId="0" applyFont="1" applyAlignment="1">
      <alignment horizontal="left" vertical="center" indent="10"/>
    </xf>
    <xf numFmtId="0" fontId="2" fillId="0" borderId="0" xfId="0" applyFont="1" applyAlignment="1">
      <alignment vertical="center"/>
    </xf>
    <xf numFmtId="0" fontId="2" fillId="0" borderId="5" xfId="0" applyFont="1" applyBorder="1" applyAlignment="1">
      <alignment vertical="center"/>
    </xf>
    <xf numFmtId="0" fontId="2" fillId="0" borderId="6" xfId="0" applyFont="1" applyBorder="1" applyAlignment="1">
      <alignment vertical="center"/>
    </xf>
    <xf numFmtId="0" fontId="2" fillId="0" borderId="11" xfId="0" applyFont="1" applyBorder="1" applyAlignment="1">
      <alignment vertical="center"/>
    </xf>
    <xf numFmtId="0" fontId="2" fillId="0" borderId="10" xfId="0" applyFont="1" applyBorder="1" applyAlignment="1">
      <alignment vertical="center"/>
    </xf>
    <xf numFmtId="0" fontId="2" fillId="0" borderId="8" xfId="0" applyFont="1" applyBorder="1" applyAlignment="1">
      <alignment horizontal="left" vertical="center" shrinkToFit="1"/>
    </xf>
    <xf numFmtId="0" fontId="2" fillId="0" borderId="17" xfId="0" applyFont="1" applyBorder="1" applyAlignment="1">
      <alignment horizontal="left" vertical="center" shrinkToFit="1"/>
    </xf>
    <xf numFmtId="0" fontId="2" fillId="0" borderId="9" xfId="0" applyFont="1" applyBorder="1" applyAlignment="1">
      <alignment horizontal="left" vertical="center" shrinkToFit="1"/>
    </xf>
    <xf numFmtId="0" fontId="9" fillId="0" borderId="41" xfId="0" applyFont="1" applyBorder="1" applyAlignment="1">
      <alignment vertical="center" wrapText="1"/>
    </xf>
    <xf numFmtId="0" fontId="9" fillId="0" borderId="38" xfId="0" applyFont="1" applyBorder="1" applyAlignment="1">
      <alignment vertical="center" wrapText="1"/>
    </xf>
    <xf numFmtId="0" fontId="9" fillId="0" borderId="39" xfId="0" applyFont="1" applyBorder="1" applyAlignment="1">
      <alignment vertical="center" wrapText="1"/>
    </xf>
    <xf numFmtId="0" fontId="13" fillId="0" borderId="37" xfId="0" applyFont="1" applyBorder="1" applyAlignment="1">
      <alignment vertical="center" wrapText="1"/>
    </xf>
    <xf numFmtId="0" fontId="13" fillId="0" borderId="38" xfId="0" applyFont="1" applyBorder="1" applyAlignment="1">
      <alignment vertical="center" wrapText="1"/>
    </xf>
    <xf numFmtId="0" fontId="13" fillId="0" borderId="42" xfId="0" applyFont="1" applyBorder="1" applyAlignment="1">
      <alignment vertical="center" wrapText="1"/>
    </xf>
    <xf numFmtId="0" fontId="13" fillId="0" borderId="3" xfId="0" applyFont="1" applyBorder="1" applyAlignment="1">
      <alignment vertical="center" wrapText="1"/>
    </xf>
    <xf numFmtId="0" fontId="13" fillId="0" borderId="10" xfId="0" applyFont="1" applyBorder="1" applyAlignment="1">
      <alignment vertical="center" wrapText="1"/>
    </xf>
    <xf numFmtId="0" fontId="13" fillId="0" borderId="35" xfId="0" applyFont="1" applyBorder="1" applyAlignment="1">
      <alignment vertical="center" wrapText="1"/>
    </xf>
    <xf numFmtId="0" fontId="9" fillId="0" borderId="52" xfId="0" applyFont="1" applyBorder="1" applyAlignment="1">
      <alignment vertical="center" wrapText="1"/>
    </xf>
    <xf numFmtId="0" fontId="9" fillId="0" borderId="10" xfId="0" applyFont="1" applyBorder="1" applyAlignment="1">
      <alignment vertical="center" wrapText="1"/>
    </xf>
    <xf numFmtId="0" fontId="9" fillId="0" borderId="2" xfId="0" applyFont="1" applyBorder="1" applyAlignment="1">
      <alignment vertical="center" wrapText="1"/>
    </xf>
    <xf numFmtId="0" fontId="13" fillId="0" borderId="21" xfId="0" applyFont="1" applyBorder="1" applyAlignment="1">
      <alignment horizontal="distributed" vertical="center" indent="1"/>
    </xf>
    <xf numFmtId="0" fontId="13" fillId="0" borderId="1" xfId="0" applyFont="1" applyBorder="1" applyAlignment="1">
      <alignment horizontal="distributed" vertical="center" indent="1"/>
    </xf>
    <xf numFmtId="183" fontId="13" fillId="0" borderId="1" xfId="0" applyNumberFormat="1" applyFont="1" applyBorder="1" applyAlignment="1">
      <alignment vertical="center"/>
    </xf>
    <xf numFmtId="0" fontId="13" fillId="0" borderId="3" xfId="0" applyFont="1" applyBorder="1" applyAlignment="1">
      <alignment horizontal="distributed" vertical="center" indent="8"/>
    </xf>
    <xf numFmtId="0" fontId="13" fillId="0" borderId="10" xfId="0" applyFont="1" applyBorder="1" applyAlignment="1">
      <alignment horizontal="distributed" vertical="center" indent="8"/>
    </xf>
    <xf numFmtId="0" fontId="13" fillId="0" borderId="35" xfId="0" applyFont="1" applyBorder="1" applyAlignment="1">
      <alignment horizontal="distributed" vertical="center" indent="8"/>
    </xf>
    <xf numFmtId="0" fontId="13" fillId="0" borderId="52" xfId="0" applyFont="1" applyBorder="1" applyAlignment="1">
      <alignment horizontal="distributed" vertical="center" indent="3"/>
    </xf>
    <xf numFmtId="0" fontId="13" fillId="0" borderId="10" xfId="0" applyFont="1" applyBorder="1" applyAlignment="1">
      <alignment horizontal="distributed" vertical="center" indent="3"/>
    </xf>
    <xf numFmtId="0" fontId="13" fillId="0" borderId="2" xfId="0" applyFont="1" applyBorder="1" applyAlignment="1">
      <alignment horizontal="distributed" vertical="center" indent="3"/>
    </xf>
    <xf numFmtId="0" fontId="14" fillId="0" borderId="28" xfId="0" applyFont="1" applyBorder="1" applyAlignment="1">
      <alignment horizontal="center" vertical="center"/>
    </xf>
    <xf numFmtId="0" fontId="14" fillId="0" borderId="15" xfId="0" applyFont="1" applyBorder="1" applyAlignment="1">
      <alignment horizontal="center" vertical="center"/>
    </xf>
    <xf numFmtId="0" fontId="14" fillId="0" borderId="29" xfId="0" applyFont="1" applyBorder="1" applyAlignment="1">
      <alignment horizontal="center" vertical="center"/>
    </xf>
    <xf numFmtId="0" fontId="14" fillId="0" borderId="18" xfId="0" applyFont="1" applyBorder="1" applyAlignment="1">
      <alignment horizontal="center" vertical="center"/>
    </xf>
    <xf numFmtId="0" fontId="14" fillId="0" borderId="19" xfId="0" applyFont="1" applyBorder="1" applyAlignment="1">
      <alignment horizontal="center" vertical="center"/>
    </xf>
    <xf numFmtId="0" fontId="14" fillId="0" borderId="20" xfId="0" applyFont="1" applyBorder="1" applyAlignment="1">
      <alignment horizontal="center" vertical="center"/>
    </xf>
    <xf numFmtId="0" fontId="13" fillId="0" borderId="21" xfId="0" applyFont="1" applyBorder="1" applyAlignment="1">
      <alignment horizontal="distributed" vertical="center" wrapText="1" indent="1"/>
    </xf>
    <xf numFmtId="0" fontId="13" fillId="0" borderId="1" xfId="0" applyFont="1" applyBorder="1" applyAlignment="1">
      <alignment horizontal="distributed" vertical="center" wrapText="1" indent="1"/>
    </xf>
    <xf numFmtId="179" fontId="13" fillId="0" borderId="1" xfId="0" applyNumberFormat="1" applyFont="1" applyBorder="1" applyAlignment="1">
      <alignment vertical="center" wrapText="1"/>
    </xf>
    <xf numFmtId="0" fontId="13" fillId="0" borderId="1" xfId="0" applyFont="1" applyBorder="1" applyAlignment="1">
      <alignment horizontal="right" vertical="center"/>
    </xf>
    <xf numFmtId="0" fontId="13" fillId="0" borderId="22" xfId="0" applyFont="1" applyBorder="1" applyAlignment="1">
      <alignment horizontal="right" vertical="center"/>
    </xf>
    <xf numFmtId="0" fontId="13" fillId="0" borderId="23" xfId="0" applyFont="1" applyBorder="1" applyAlignment="1">
      <alignment horizontal="distributed" vertical="center" wrapText="1" indent="1"/>
    </xf>
    <xf numFmtId="0" fontId="13" fillId="0" borderId="24" xfId="0" applyFont="1" applyBorder="1" applyAlignment="1">
      <alignment horizontal="distributed" vertical="center" wrapText="1" indent="1"/>
    </xf>
    <xf numFmtId="179" fontId="13" fillId="0" borderId="24" xfId="0" applyNumberFormat="1" applyFont="1" applyBorder="1" applyAlignment="1">
      <alignment vertical="center" wrapText="1"/>
    </xf>
    <xf numFmtId="0" fontId="13" fillId="0" borderId="24" xfId="0" applyFont="1" applyBorder="1" applyAlignment="1">
      <alignment horizontal="distributed" vertical="center" indent="1"/>
    </xf>
    <xf numFmtId="182" fontId="13" fillId="0" borderId="1" xfId="0" applyNumberFormat="1" applyFont="1" applyBorder="1" applyAlignment="1">
      <alignment horizontal="right" vertical="center"/>
    </xf>
    <xf numFmtId="182" fontId="13" fillId="0" borderId="22" xfId="0" applyNumberFormat="1" applyFont="1" applyBorder="1" applyAlignment="1">
      <alignment horizontal="right" vertical="center"/>
    </xf>
    <xf numFmtId="0" fontId="23" fillId="0" borderId="1" xfId="0" applyFont="1" applyBorder="1" applyAlignment="1">
      <alignment horizontal="center" vertical="center"/>
    </xf>
    <xf numFmtId="0" fontId="13" fillId="0" borderId="1" xfId="0" applyFont="1" applyBorder="1" applyAlignment="1">
      <alignment horizontal="center" vertical="center"/>
    </xf>
    <xf numFmtId="181" fontId="13" fillId="0" borderId="24" xfId="0" applyNumberFormat="1" applyFont="1" applyBorder="1" applyAlignment="1">
      <alignment vertical="center" wrapText="1"/>
    </xf>
    <xf numFmtId="181" fontId="13" fillId="0" borderId="25" xfId="0" applyNumberFormat="1" applyFont="1" applyBorder="1" applyAlignment="1">
      <alignment vertical="center" wrapText="1"/>
    </xf>
    <xf numFmtId="0" fontId="13" fillId="0" borderId="23" xfId="0" applyFont="1" applyBorder="1" applyAlignment="1">
      <alignment horizontal="center" vertical="center"/>
    </xf>
    <xf numFmtId="0" fontId="13" fillId="0" borderId="24" xfId="0" applyFont="1" applyBorder="1" applyAlignment="1">
      <alignment horizontal="center" vertical="center"/>
    </xf>
    <xf numFmtId="183" fontId="13" fillId="0" borderId="24" xfId="0" applyNumberFormat="1" applyFont="1" applyBorder="1" applyAlignment="1">
      <alignment vertical="center"/>
    </xf>
    <xf numFmtId="0" fontId="13" fillId="0" borderId="21" xfId="0" applyFont="1" applyBorder="1" applyAlignment="1">
      <alignment horizontal="distributed" vertical="center" indent="2"/>
    </xf>
    <xf numFmtId="0" fontId="13" fillId="0" borderId="1" xfId="0" applyFont="1" applyBorder="1" applyAlignment="1">
      <alignment horizontal="distributed" vertical="center" indent="2"/>
    </xf>
    <xf numFmtId="0" fontId="13" fillId="0" borderId="23" xfId="0" applyFont="1" applyBorder="1" applyAlignment="1">
      <alignment horizontal="distributed" vertical="center" indent="1"/>
    </xf>
    <xf numFmtId="182" fontId="13" fillId="0" borderId="24" xfId="0" applyNumberFormat="1" applyFont="1" applyBorder="1" applyAlignment="1">
      <alignment horizontal="right" vertical="center"/>
    </xf>
    <xf numFmtId="182" fontId="13" fillId="0" borderId="25" xfId="0" applyNumberFormat="1" applyFont="1" applyBorder="1" applyAlignment="1">
      <alignment horizontal="right" vertical="center"/>
    </xf>
    <xf numFmtId="0" fontId="13" fillId="0" borderId="3" xfId="0" applyFont="1" applyBorder="1" applyAlignment="1">
      <alignment vertical="center"/>
    </xf>
    <xf numFmtId="0" fontId="13" fillId="0" borderId="10" xfId="0" applyFont="1" applyBorder="1" applyAlignment="1">
      <alignment vertical="center"/>
    </xf>
    <xf numFmtId="0" fontId="13" fillId="0" borderId="2" xfId="0" applyFont="1" applyBorder="1" applyAlignment="1">
      <alignment vertical="center"/>
    </xf>
    <xf numFmtId="0" fontId="13" fillId="0" borderId="37" xfId="0" applyFont="1" applyBorder="1" applyAlignment="1">
      <alignment vertical="center"/>
    </xf>
    <xf numFmtId="0" fontId="13" fillId="0" borderId="38" xfId="0" applyFont="1" applyBorder="1" applyAlignment="1">
      <alignment vertical="center"/>
    </xf>
    <xf numFmtId="0" fontId="13" fillId="0" borderId="39" xfId="0" applyFont="1" applyBorder="1" applyAlignment="1">
      <alignment vertical="center"/>
    </xf>
    <xf numFmtId="0" fontId="14" fillId="0" borderId="21" xfId="0" applyFont="1" applyBorder="1" applyAlignment="1">
      <alignment horizontal="center" vertical="center"/>
    </xf>
    <xf numFmtId="0" fontId="14" fillId="0" borderId="1" xfId="0" applyFont="1" applyBorder="1" applyAlignment="1">
      <alignment horizontal="center" vertical="center"/>
    </xf>
    <xf numFmtId="0" fontId="14" fillId="0" borderId="22" xfId="0" applyFont="1" applyBorder="1" applyAlignment="1">
      <alignment horizontal="center" vertical="center"/>
    </xf>
    <xf numFmtId="0" fontId="13" fillId="0" borderId="46" xfId="0" applyFont="1" applyBorder="1" applyAlignment="1">
      <alignment horizontal="center" vertical="top" wrapText="1"/>
    </xf>
    <xf numFmtId="0" fontId="13" fillId="0" borderId="11" xfId="0" applyFont="1" applyBorder="1" applyAlignment="1">
      <alignment horizontal="center" vertical="top" wrapText="1"/>
    </xf>
    <xf numFmtId="0" fontId="13" fillId="0" borderId="47" xfId="0" applyFont="1" applyBorder="1" applyAlignment="1">
      <alignment horizontal="center" vertical="top" wrapText="1"/>
    </xf>
    <xf numFmtId="0" fontId="13" fillId="0" borderId="33" xfId="0" applyFont="1" applyBorder="1" applyAlignment="1">
      <alignment horizontal="center" vertical="top" wrapText="1"/>
    </xf>
    <xf numFmtId="0" fontId="13" fillId="0" borderId="0" xfId="0" applyFont="1" applyBorder="1" applyAlignment="1">
      <alignment horizontal="center" vertical="top" wrapText="1"/>
    </xf>
    <xf numFmtId="0" fontId="13" fillId="0" borderId="48" xfId="0" applyFont="1" applyBorder="1" applyAlignment="1">
      <alignment horizontal="center" vertical="top" wrapText="1"/>
    </xf>
    <xf numFmtId="0" fontId="13" fillId="0" borderId="36" xfId="0" applyFont="1" applyBorder="1" applyAlignment="1">
      <alignment horizontal="center" vertical="top" wrapText="1"/>
    </xf>
    <xf numFmtId="0" fontId="13" fillId="0" borderId="49" xfId="0" applyFont="1" applyBorder="1" applyAlignment="1">
      <alignment horizontal="center" vertical="top" wrapText="1"/>
    </xf>
    <xf numFmtId="0" fontId="13" fillId="0" borderId="50" xfId="0" applyFont="1" applyBorder="1" applyAlignment="1">
      <alignment horizontal="center" vertical="top" wrapText="1"/>
    </xf>
    <xf numFmtId="38" fontId="13" fillId="0" borderId="3" xfId="1" applyFont="1" applyBorder="1" applyAlignment="1">
      <alignment vertical="center"/>
    </xf>
    <xf numFmtId="38" fontId="13" fillId="0" borderId="2" xfId="1" applyFont="1" applyBorder="1" applyAlignment="1">
      <alignment vertical="center"/>
    </xf>
    <xf numFmtId="38" fontId="13" fillId="0" borderId="3" xfId="0" applyNumberFormat="1" applyFont="1" applyBorder="1" applyAlignment="1">
      <alignment vertical="center"/>
    </xf>
    <xf numFmtId="0" fontId="13" fillId="0" borderId="5" xfId="0" applyFont="1" applyBorder="1" applyAlignment="1">
      <alignment vertical="center"/>
    </xf>
    <xf numFmtId="0" fontId="13" fillId="0" borderId="11" xfId="0" applyFont="1" applyBorder="1" applyAlignment="1">
      <alignment vertical="center"/>
    </xf>
    <xf numFmtId="0" fontId="13" fillId="0" borderId="6" xfId="0" applyFont="1" applyBorder="1" applyAlignment="1">
      <alignment vertical="center"/>
    </xf>
    <xf numFmtId="0" fontId="13" fillId="0" borderId="3"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2" xfId="0" applyFont="1" applyBorder="1" applyAlignment="1">
      <alignment horizontal="center" vertical="center" wrapText="1"/>
    </xf>
    <xf numFmtId="0" fontId="14" fillId="0" borderId="31" xfId="0" applyFont="1" applyBorder="1" applyAlignment="1">
      <alignment horizontal="center" vertical="center"/>
    </xf>
    <xf numFmtId="0" fontId="14" fillId="0" borderId="32" xfId="0" applyFont="1" applyBorder="1" applyAlignment="1">
      <alignment horizontal="center" vertical="center"/>
    </xf>
    <xf numFmtId="0" fontId="13" fillId="0" borderId="12" xfId="0" applyFont="1" applyBorder="1" applyAlignment="1">
      <alignment horizontal="center" vertical="center" textRotation="255"/>
    </xf>
    <xf numFmtId="0" fontId="13" fillId="0" borderId="16" xfId="0" applyFont="1" applyBorder="1" applyAlignment="1">
      <alignment horizontal="center" vertical="center" textRotation="255"/>
    </xf>
    <xf numFmtId="0" fontId="13" fillId="0" borderId="15" xfId="0" applyFont="1" applyBorder="1" applyAlignment="1">
      <alignment horizontal="center" vertical="center" textRotation="255"/>
    </xf>
    <xf numFmtId="0" fontId="10" fillId="0" borderId="1" xfId="0" applyFont="1" applyBorder="1" applyAlignment="1">
      <alignment horizontal="center" vertical="center"/>
    </xf>
    <xf numFmtId="0" fontId="15" fillId="0" borderId="0" xfId="0" applyFont="1" applyBorder="1" applyAlignment="1">
      <alignment vertical="center" wrapText="1"/>
    </xf>
    <xf numFmtId="0" fontId="13" fillId="0" borderId="41" xfId="0" applyFont="1" applyBorder="1" applyAlignment="1">
      <alignment vertical="top" wrapText="1"/>
    </xf>
    <xf numFmtId="0" fontId="13" fillId="0" borderId="38" xfId="0" applyFont="1" applyBorder="1" applyAlignment="1">
      <alignment vertical="top" wrapText="1"/>
    </xf>
    <xf numFmtId="0" fontId="13" fillId="0" borderId="42" xfId="0" applyFont="1" applyBorder="1" applyAlignment="1">
      <alignment vertical="top" wrapText="1"/>
    </xf>
    <xf numFmtId="0" fontId="13" fillId="0" borderId="26" xfId="0" applyFont="1" applyBorder="1" applyAlignment="1">
      <alignment horizontal="center" vertical="center" textRotation="255"/>
    </xf>
    <xf numFmtId="0" fontId="13" fillId="0" borderId="34" xfId="0" applyFont="1" applyBorder="1" applyAlignment="1">
      <alignment horizontal="center" vertical="center" textRotation="255"/>
    </xf>
    <xf numFmtId="0" fontId="13" fillId="0" borderId="40" xfId="0" applyFont="1" applyBorder="1" applyAlignment="1">
      <alignment horizontal="center" vertical="center" textRotation="255"/>
    </xf>
    <xf numFmtId="0" fontId="6" fillId="0" borderId="1" xfId="0" applyFont="1" applyBorder="1" applyAlignment="1">
      <alignment vertical="center" wrapText="1"/>
    </xf>
    <xf numFmtId="0" fontId="9" fillId="0" borderId="1" xfId="0" applyFont="1" applyBorder="1" applyAlignment="1">
      <alignment vertical="center" wrapText="1"/>
    </xf>
    <xf numFmtId="38" fontId="13" fillId="0" borderId="22" xfId="1" applyFont="1" applyBorder="1" applyAlignment="1">
      <alignment vertical="center"/>
    </xf>
    <xf numFmtId="0" fontId="13" fillId="0" borderId="1" xfId="0" applyFont="1" applyBorder="1" applyAlignment="1">
      <alignment horizontal="center" vertical="center" wrapText="1"/>
    </xf>
    <xf numFmtId="0" fontId="13" fillId="0" borderId="28" xfId="0" applyFont="1" applyBorder="1" applyAlignment="1">
      <alignment horizontal="center" vertical="center" textRotation="255"/>
    </xf>
    <xf numFmtId="0" fontId="2" fillId="0" borderId="0" xfId="0" applyFont="1" applyBorder="1" applyAlignment="1">
      <alignment vertical="center" shrinkToFit="1"/>
    </xf>
    <xf numFmtId="0" fontId="9" fillId="0" borderId="0" xfId="0" applyFont="1" applyAlignment="1">
      <alignment vertical="center" shrinkToFit="1"/>
    </xf>
    <xf numFmtId="0" fontId="18" fillId="0" borderId="0" xfId="0" applyFont="1" applyBorder="1" applyAlignment="1">
      <alignment vertical="center" shrinkToFit="1"/>
    </xf>
    <xf numFmtId="0" fontId="2" fillId="0" borderId="0" xfId="0" applyFont="1" applyBorder="1" applyAlignment="1">
      <alignment vertical="center"/>
    </xf>
    <xf numFmtId="0" fontId="11" fillId="0" borderId="0" xfId="0" applyFont="1" applyBorder="1" applyAlignment="1">
      <alignment horizontal="center" vertical="center"/>
    </xf>
    <xf numFmtId="0" fontId="6" fillId="0" borderId="0" xfId="0" applyFont="1" applyBorder="1" applyAlignment="1">
      <alignment vertical="center"/>
    </xf>
    <xf numFmtId="0" fontId="2" fillId="0" borderId="0" xfId="0" applyFont="1" applyAlignment="1">
      <alignment vertical="top" wrapText="1"/>
    </xf>
    <xf numFmtId="0" fontId="2" fillId="0" borderId="0" xfId="0" applyFont="1" applyAlignment="1">
      <alignment vertical="distributed" wrapText="1"/>
    </xf>
    <xf numFmtId="0" fontId="2" fillId="0" borderId="0" xfId="0" applyFont="1" applyAlignment="1">
      <alignment vertical="distributed"/>
    </xf>
    <xf numFmtId="0" fontId="2" fillId="0" borderId="3" xfId="0" applyFont="1" applyBorder="1" applyAlignment="1">
      <alignment horizontal="center" vertical="center"/>
    </xf>
    <xf numFmtId="0" fontId="2" fillId="0" borderId="10" xfId="0" applyFont="1" applyBorder="1" applyAlignment="1">
      <alignment horizontal="center" vertical="center"/>
    </xf>
    <xf numFmtId="0" fontId="2" fillId="0" borderId="2" xfId="0" applyFont="1" applyBorder="1" applyAlignment="1">
      <alignment horizontal="center" vertical="center"/>
    </xf>
    <xf numFmtId="0" fontId="3" fillId="0" borderId="0" xfId="0" applyFont="1" applyAlignment="1">
      <alignment horizontal="distributed" vertical="center" indent="18"/>
    </xf>
    <xf numFmtId="0" fontId="2" fillId="0" borderId="0" xfId="0" applyFont="1" applyAlignment="1">
      <alignment horizontal="center" vertical="center"/>
    </xf>
    <xf numFmtId="0" fontId="2" fillId="0" borderId="1" xfId="0" applyFont="1" applyBorder="1" applyAlignment="1">
      <alignment horizontal="distributed" vertical="center" wrapText="1" indent="1"/>
    </xf>
    <xf numFmtId="0" fontId="2" fillId="0" borderId="1" xfId="0" applyFont="1" applyBorder="1" applyAlignment="1">
      <alignment horizontal="distributed" vertical="center" indent="1"/>
    </xf>
    <xf numFmtId="0" fontId="2" fillId="0" borderId="1" xfId="0" applyFont="1" applyBorder="1" applyAlignment="1">
      <alignment horizontal="distributed" vertical="center" indent="5"/>
    </xf>
    <xf numFmtId="0" fontId="2" fillId="0" borderId="1" xfId="0" applyFont="1" applyBorder="1" applyAlignment="1">
      <alignment vertical="top" wrapText="1"/>
    </xf>
  </cellXfs>
  <cellStyles count="4">
    <cellStyle name="パーセント" xfId="2" builtinId="5"/>
    <cellStyle name="ハイパーリンク" xfId="3" builtinId="8"/>
    <cellStyle name="桁区切り" xfId="1" builtinId="6"/>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Spin" dx="22" fmlaLink="$P$4" max="10000" min="1" page="10"/>
</file>

<file path=xl/ctrlProps/ctrlProp2.xml><?xml version="1.0" encoding="utf-8"?>
<formControlPr xmlns="http://schemas.microsoft.com/office/spreadsheetml/2009/9/main" objectType="Spin" dx="22" fmlaLink="$S$2" max="10000" min="1" page="10"/>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42</xdr:row>
          <xdr:rowOff>0</xdr:rowOff>
        </xdr:from>
        <xdr:to>
          <xdr:col>13</xdr:col>
          <xdr:colOff>1076324</xdr:colOff>
          <xdr:row>44</xdr:row>
          <xdr:rowOff>9525</xdr:rowOff>
        </xdr:to>
        <xdr:pic>
          <xdr:nvPicPr>
            <xdr:cNvPr id="5" name="図 4">
              <a:extLst>
                <a:ext uri="{FF2B5EF4-FFF2-40B4-BE49-F238E27FC236}">
                  <a16:creationId xmlns:a16="http://schemas.microsoft.com/office/drawing/2014/main" id="{00000000-0008-0000-0100-000005000000}"/>
                </a:ext>
              </a:extLst>
            </xdr:cNvPr>
            <xdr:cNvPicPr>
              <a:picLocks noChangeAspect="1" noChangeArrowheads="1"/>
              <a:extLst>
                <a:ext uri="{84589F7E-364E-4C9E-8A38-B11213B215E9}">
                  <a14:cameraTool cellRange="$X$43:$AD$44" spid="_x0000_s1789"/>
                </a:ext>
              </a:extLst>
            </xdr:cNvPicPr>
          </xdr:nvPicPr>
          <xdr:blipFill>
            <a:blip xmlns:r="http://schemas.openxmlformats.org/officeDocument/2006/relationships" r:embed="rId1"/>
            <a:srcRect/>
            <a:stretch>
              <a:fillRect/>
            </a:stretch>
          </xdr:blipFill>
          <xdr:spPr bwMode="auto">
            <a:xfrm>
              <a:off x="1639957" y="8555935"/>
              <a:ext cx="5018846" cy="614155"/>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xdr:from>
          <xdr:col>16</xdr:col>
          <xdr:colOff>19050</xdr:colOff>
          <xdr:row>3</xdr:row>
          <xdr:rowOff>9525</xdr:rowOff>
        </xdr:from>
        <xdr:to>
          <xdr:col>16</xdr:col>
          <xdr:colOff>257175</xdr:colOff>
          <xdr:row>4</xdr:row>
          <xdr:rowOff>19050</xdr:rowOff>
        </xdr:to>
        <xdr:sp macro="" textlink="">
          <xdr:nvSpPr>
            <xdr:cNvPr id="1457" name="Spinner 433" hidden="1">
              <a:extLst>
                <a:ext uri="{63B3BB69-23CF-44E3-9099-C40C66FF867C}">
                  <a14:compatExt spid="_x0000_s1457"/>
                </a:ext>
                <a:ext uri="{FF2B5EF4-FFF2-40B4-BE49-F238E27FC236}">
                  <a16:creationId xmlns:a16="http://schemas.microsoft.com/office/drawing/2014/main" id="{00000000-0008-0000-0100-0000B105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38</xdr:row>
          <xdr:rowOff>149087</xdr:rowOff>
        </xdr:from>
        <xdr:to>
          <xdr:col>13</xdr:col>
          <xdr:colOff>270841</xdr:colOff>
          <xdr:row>42</xdr:row>
          <xdr:rowOff>0</xdr:rowOff>
        </xdr:to>
        <xdr:pic>
          <xdr:nvPicPr>
            <xdr:cNvPr id="6" name="図 5">
              <a:extLst>
                <a:ext uri="{FF2B5EF4-FFF2-40B4-BE49-F238E27FC236}">
                  <a16:creationId xmlns:a16="http://schemas.microsoft.com/office/drawing/2014/main" id="{00000000-0008-0000-0100-000006000000}"/>
                </a:ext>
              </a:extLst>
            </xdr:cNvPr>
            <xdr:cNvPicPr>
              <a:picLocks noChangeAspect="1" noChangeArrowheads="1"/>
              <a:extLst>
                <a:ext uri="{84589F7E-364E-4C9E-8A38-B11213B215E9}">
                  <a14:cameraTool cellRange="$R$40:$W$42" spid="_x0000_s1790"/>
                </a:ext>
              </a:extLst>
            </xdr:cNvPicPr>
          </xdr:nvPicPr>
          <xdr:blipFill>
            <a:blip xmlns:r="http://schemas.openxmlformats.org/officeDocument/2006/relationships" r:embed="rId2"/>
            <a:srcRect/>
            <a:stretch>
              <a:fillRect/>
            </a:stretch>
          </xdr:blipFill>
          <xdr:spPr bwMode="auto">
            <a:xfrm>
              <a:off x="1714500" y="8506239"/>
              <a:ext cx="4213363" cy="662609"/>
            </a:xfrm>
            <a:prstGeom prst="rect">
              <a:avLst/>
            </a:prstGeom>
            <a:solidFill>
              <a:srgbClr val="FFFFFF" mc:Ignorable="a14" a14:legacySpreadsheetColorIndex="9"/>
            </a:solidFill>
            <a:ln w="9525">
              <a:no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19050</xdr:colOff>
          <xdr:row>1</xdr:row>
          <xdr:rowOff>0</xdr:rowOff>
        </xdr:from>
        <xdr:to>
          <xdr:col>19</xdr:col>
          <xdr:colOff>295275</xdr:colOff>
          <xdr:row>2</xdr:row>
          <xdr:rowOff>9525</xdr:rowOff>
        </xdr:to>
        <xdr:sp macro="" textlink="">
          <xdr:nvSpPr>
            <xdr:cNvPr id="22553" name="Spinner 25" hidden="1">
              <a:extLst>
                <a:ext uri="{63B3BB69-23CF-44E3-9099-C40C66FF867C}">
                  <a14:compatExt spid="_x0000_s22553"/>
                </a:ext>
                <a:ext uri="{FF2B5EF4-FFF2-40B4-BE49-F238E27FC236}">
                  <a16:creationId xmlns:a16="http://schemas.microsoft.com/office/drawing/2014/main" id="{00000000-0008-0000-0300-0000195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5</xdr:row>
          <xdr:rowOff>0</xdr:rowOff>
        </xdr:from>
        <xdr:to>
          <xdr:col>3</xdr:col>
          <xdr:colOff>3225248</xdr:colOff>
          <xdr:row>8</xdr:row>
          <xdr:rowOff>9526</xdr:rowOff>
        </xdr:to>
        <xdr:pic>
          <xdr:nvPicPr>
            <xdr:cNvPr id="2" name="図 1">
              <a:extLst>
                <a:ext uri="{FF2B5EF4-FFF2-40B4-BE49-F238E27FC236}">
                  <a16:creationId xmlns:a16="http://schemas.microsoft.com/office/drawing/2014/main" id="{00000000-0008-0000-0400-000002000000}"/>
                </a:ext>
              </a:extLst>
            </xdr:cNvPr>
            <xdr:cNvPicPr>
              <a:picLocks noChangeAspect="1" noChangeArrowheads="1"/>
              <a:extLst>
                <a:ext uri="{84589F7E-364E-4C9E-8A38-B11213B215E9}">
                  <a14:cameraTool cellRange="$I$6:$L$8" spid="_x0000_s23800"/>
                </a:ext>
              </a:extLst>
            </xdr:cNvPicPr>
          </xdr:nvPicPr>
          <xdr:blipFill>
            <a:blip xmlns:r="http://schemas.openxmlformats.org/officeDocument/2006/relationships" r:embed="rId1"/>
            <a:srcRect/>
            <a:stretch>
              <a:fillRect/>
            </a:stretch>
          </xdr:blipFill>
          <xdr:spPr bwMode="auto">
            <a:xfrm>
              <a:off x="298174" y="1209261"/>
              <a:ext cx="3705639" cy="1185656"/>
            </a:xfrm>
            <a:prstGeom prst="rect">
              <a:avLst/>
            </a:prstGeom>
            <a:noFill/>
            <a:ln w="9525">
              <a:noFill/>
              <a:miter lim="800000"/>
              <a:headEnd/>
              <a:tailEnd/>
            </a:ln>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6E497-FCF2-4205-A72A-6ABDC8F8B786}">
  <sheetPr>
    <tabColor rgb="FFFFFF00"/>
  </sheetPr>
  <dimension ref="A1:HP24"/>
  <sheetViews>
    <sheetView tabSelected="1" view="pageBreakPreview" topLeftCell="D5" zoomScaleNormal="100" zoomScaleSheetLayoutView="100" workbookViewId="0">
      <selection activeCell="FR7" sqref="FR7:FR8"/>
    </sheetView>
  </sheetViews>
  <sheetFormatPr defaultRowHeight="12.75" outlineLevelRow="1" outlineLevelCol="1"/>
  <cols>
    <col min="1" max="1" width="3.625" style="1" hidden="1" customWidth="1" outlineLevel="1"/>
    <col min="2" max="2" width="10.625" style="1" hidden="1" customWidth="1" outlineLevel="1"/>
    <col min="3" max="3" width="9" style="1" hidden="1" customWidth="1" outlineLevel="1"/>
    <col min="4" max="4" width="4.625" style="1" customWidth="1" collapsed="1"/>
    <col min="5" max="5" width="15.375" style="1" customWidth="1"/>
    <col min="6" max="6" width="11.125" style="1" customWidth="1"/>
    <col min="7" max="8" width="9" style="1"/>
    <col min="9" max="9" width="15.625" style="1" customWidth="1"/>
    <col min="10" max="10" width="24.625" style="1" customWidth="1"/>
    <col min="11" max="11" width="24.625" style="1" hidden="1" customWidth="1" outlineLevel="1"/>
    <col min="12" max="12" width="20.625" style="1" customWidth="1" collapsed="1"/>
    <col min="13" max="13" width="24.625" style="1" customWidth="1"/>
    <col min="14" max="14" width="20.625" style="1" customWidth="1"/>
    <col min="15" max="15" width="24.625" style="1" customWidth="1"/>
    <col min="16" max="17" width="12.25" style="1" bestFit="1" customWidth="1"/>
    <col min="18" max="18" width="9" style="1"/>
    <col min="19" max="19" width="15.625" style="1" customWidth="1"/>
    <col min="20" max="20" width="24.625" style="1" customWidth="1"/>
    <col min="21" max="21" width="24.625" style="1" hidden="1" customWidth="1" outlineLevel="1"/>
    <col min="22" max="22" width="20.625" style="1" customWidth="1" collapsed="1"/>
    <col min="23" max="23" width="24.625" style="1" customWidth="1"/>
    <col min="24" max="24" width="20.625" style="1" customWidth="1"/>
    <col min="25" max="25" width="24.625" style="1" customWidth="1"/>
    <col min="26" max="27" width="12.25" style="1" bestFit="1" customWidth="1"/>
    <col min="28" max="28" width="28.625" style="1" customWidth="1"/>
    <col min="29" max="29" width="20.625" style="1" customWidth="1"/>
    <col min="30" max="30" width="24.625" style="1" customWidth="1"/>
    <col min="31" max="34" width="16.125" style="1" customWidth="1"/>
    <col min="35" max="37" width="20.625" style="1" customWidth="1"/>
    <col min="38" max="38" width="11.125" style="1" customWidth="1"/>
    <col min="39" max="40" width="10.625" style="1" customWidth="1"/>
    <col min="41" max="44" width="9" style="1" customWidth="1"/>
    <col min="45" max="45" width="11.125" style="1" customWidth="1"/>
    <col min="46" max="46" width="9" style="1"/>
    <col min="47" max="49" width="11.125" style="1" customWidth="1"/>
    <col min="50" max="61" width="14.625" style="1" customWidth="1"/>
    <col min="62" max="62" width="20.625" style="1" customWidth="1"/>
    <col min="63" max="63" width="15.625" style="1" customWidth="1"/>
    <col min="64" max="64" width="24.625" style="1" customWidth="1"/>
    <col min="65" max="65" width="24.625" style="1" hidden="1" customWidth="1" outlineLevel="1"/>
    <col min="66" max="66" width="20.625" style="1" customWidth="1" collapsed="1"/>
    <col min="67" max="67" width="15.625" style="1" customWidth="1"/>
    <col min="68" max="68" width="24.625" style="1" customWidth="1"/>
    <col min="69" max="69" width="24.625" style="1" hidden="1" customWidth="1" outlineLevel="1"/>
    <col min="70" max="70" width="20.625" style="1" customWidth="1" collapsed="1"/>
    <col min="71" max="71" width="15.625" style="1" customWidth="1"/>
    <col min="72" max="72" width="24.625" style="1" customWidth="1"/>
    <col min="73" max="73" width="24.625" style="1" hidden="1" customWidth="1" outlineLevel="1"/>
    <col min="74" max="74" width="20.625" style="1" customWidth="1" collapsed="1"/>
    <col min="75" max="75" width="15.625" style="1" customWidth="1"/>
    <col min="76" max="76" width="24.625" style="1" customWidth="1"/>
    <col min="77" max="77" width="24.625" style="1" hidden="1" customWidth="1" outlineLevel="1"/>
    <col min="78" max="78" width="20.625" style="1" customWidth="1" collapsed="1"/>
    <col min="79" max="79" width="15.625" style="1" customWidth="1"/>
    <col min="80" max="80" width="24.625" style="1" customWidth="1"/>
    <col min="81" max="81" width="24.625" style="1" hidden="1" customWidth="1" outlineLevel="1"/>
    <col min="82" max="82" width="20.625" style="1" customWidth="1" collapsed="1"/>
    <col min="83" max="83" width="15.625" style="1" customWidth="1"/>
    <col min="84" max="84" width="24.625" style="1" customWidth="1"/>
    <col min="85" max="85" width="24.625" style="1" hidden="1" customWidth="1" outlineLevel="1"/>
    <col min="86" max="86" width="16.125" style="1" customWidth="1" collapsed="1"/>
    <col min="87" max="103" width="16.125" style="1" customWidth="1"/>
    <col min="104" max="119" width="14.125" style="1" customWidth="1"/>
    <col min="120" max="126" width="13.625" style="1" customWidth="1"/>
    <col min="127" max="148" width="11.625" style="1" customWidth="1"/>
    <col min="149" max="149" width="17.625" style="1" customWidth="1"/>
    <col min="150" max="151" width="11.625" style="1" customWidth="1"/>
    <col min="152" max="152" width="21.125" style="1" customWidth="1"/>
    <col min="153" max="153" width="11.625" style="1" customWidth="1"/>
    <col min="154" max="154" width="17.625" style="1" customWidth="1"/>
    <col min="155" max="156" width="11.625" style="1" customWidth="1"/>
    <col min="157" max="157" width="21.125" style="1" customWidth="1"/>
    <col min="158" max="158" width="11.625" style="1" customWidth="1"/>
    <col min="159" max="159" width="17.625" style="1" customWidth="1"/>
    <col min="160" max="161" width="11.625" style="1" customWidth="1"/>
    <col min="162" max="162" width="21.125" style="1" customWidth="1"/>
    <col min="163" max="163" width="11.625" style="1" customWidth="1"/>
    <col min="164" max="164" width="17.625" style="1" customWidth="1"/>
    <col min="165" max="166" width="11.625" style="1" customWidth="1"/>
    <col min="167" max="167" width="21.125" style="1" customWidth="1"/>
    <col min="168" max="168" width="11.625" style="1" customWidth="1"/>
    <col min="169" max="169" width="17.625" style="1" customWidth="1"/>
    <col min="170" max="171" width="11.625" style="1" customWidth="1"/>
    <col min="172" max="172" width="21.125" style="1" customWidth="1"/>
    <col min="173" max="173" width="11.625" style="1" customWidth="1"/>
    <col min="174" max="174" width="17.625" style="1" customWidth="1"/>
    <col min="175" max="176" width="11.625" style="1" customWidth="1"/>
    <col min="177" max="177" width="21.125" style="1" customWidth="1"/>
    <col min="178" max="178" width="11.625" style="1" customWidth="1"/>
    <col min="179" max="179" width="17.625" style="1" customWidth="1"/>
    <col min="180" max="181" width="11.625" style="1" customWidth="1"/>
    <col min="182" max="182" width="21.125" style="1" customWidth="1"/>
    <col min="183" max="183" width="11.625" style="1" customWidth="1"/>
    <col min="184" max="184" width="17.625" style="1" customWidth="1"/>
    <col min="185" max="186" width="11.625" style="1" customWidth="1"/>
    <col min="187" max="187" width="21.125" style="1" customWidth="1"/>
    <col min="188" max="188" width="11.625" style="1" customWidth="1"/>
    <col min="189" max="189" width="17.625" style="1" customWidth="1"/>
    <col min="190" max="191" width="11.625" style="1" customWidth="1"/>
    <col min="192" max="192" width="21.125" style="1" customWidth="1"/>
    <col min="193" max="193" width="11.625" style="1" customWidth="1"/>
    <col min="194" max="194" width="17.625" style="1" customWidth="1"/>
    <col min="195" max="196" width="11.625" style="1" customWidth="1"/>
    <col min="197" max="197" width="21.125" style="1" customWidth="1"/>
    <col min="198" max="198" width="11.625" style="1" customWidth="1"/>
    <col min="199" max="199" width="17.625" style="1" customWidth="1"/>
    <col min="200" max="201" width="11.625" style="1" customWidth="1"/>
    <col min="202" max="202" width="21.125" style="1" customWidth="1"/>
    <col min="203" max="203" width="11.625" style="1" customWidth="1"/>
    <col min="204" max="204" width="17.625" style="1" customWidth="1"/>
    <col min="205" max="206" width="11.625" style="1" customWidth="1"/>
    <col min="207" max="207" width="21.125" style="1" customWidth="1"/>
    <col min="208" max="208" width="11.625" style="1" customWidth="1"/>
    <col min="209" max="209" width="17.625" style="1" customWidth="1"/>
    <col min="210" max="211" width="11.625" style="1" customWidth="1"/>
    <col min="212" max="212" width="21.125" style="1" customWidth="1"/>
    <col min="213" max="213" width="11.625" style="1" customWidth="1"/>
    <col min="214" max="214" width="17.625" style="1" customWidth="1"/>
    <col min="215" max="216" width="11.625" style="1" customWidth="1"/>
    <col min="217" max="217" width="21.125" style="1" customWidth="1"/>
    <col min="218" max="218" width="11.625" style="1" customWidth="1"/>
    <col min="219" max="219" width="17.625" style="1" customWidth="1"/>
    <col min="220" max="221" width="11.625" style="1" customWidth="1"/>
    <col min="222" max="222" width="21.125" style="1" customWidth="1"/>
    <col min="223" max="223" width="11.625" style="1" customWidth="1"/>
    <col min="224" max="224" width="55.625" style="1" customWidth="1"/>
    <col min="225" max="16384" width="9" style="1"/>
  </cols>
  <sheetData>
    <row r="1" spans="2:224" hidden="1" outlineLevel="1"/>
    <row r="2" spans="2:224" hidden="1" outlineLevel="1">
      <c r="B2" s="87" t="s">
        <v>233</v>
      </c>
    </row>
    <row r="3" spans="2:224" ht="16.5" hidden="1" customHeight="1" outlineLevel="1">
      <c r="B3" s="14" t="e">
        <f>EOMONTH(E9,-1)+1</f>
        <v>#NUM!</v>
      </c>
      <c r="D3" s="1">
        <f>COLUMN()-3</f>
        <v>1</v>
      </c>
      <c r="E3" s="1">
        <f t="shared" ref="E3:CD3" si="0">COLUMN()-3</f>
        <v>2</v>
      </c>
      <c r="F3" s="1">
        <f t="shared" si="0"/>
        <v>3</v>
      </c>
      <c r="G3" s="1">
        <f t="shared" si="0"/>
        <v>4</v>
      </c>
      <c r="H3" s="1">
        <f t="shared" si="0"/>
        <v>5</v>
      </c>
      <c r="I3" s="1">
        <f t="shared" si="0"/>
        <v>6</v>
      </c>
      <c r="J3" s="1">
        <f t="shared" si="0"/>
        <v>7</v>
      </c>
      <c r="K3" s="1">
        <f t="shared" si="0"/>
        <v>8</v>
      </c>
      <c r="L3" s="1">
        <f t="shared" si="0"/>
        <v>9</v>
      </c>
      <c r="M3" s="1">
        <f t="shared" si="0"/>
        <v>10</v>
      </c>
      <c r="N3" s="1">
        <f t="shared" si="0"/>
        <v>11</v>
      </c>
      <c r="O3" s="1">
        <f t="shared" si="0"/>
        <v>12</v>
      </c>
      <c r="P3" s="1">
        <f t="shared" si="0"/>
        <v>13</v>
      </c>
      <c r="Q3" s="1">
        <f t="shared" si="0"/>
        <v>14</v>
      </c>
      <c r="R3" s="1">
        <f t="shared" si="0"/>
        <v>15</v>
      </c>
      <c r="S3" s="1">
        <f t="shared" si="0"/>
        <v>16</v>
      </c>
      <c r="T3" s="1">
        <f t="shared" si="0"/>
        <v>17</v>
      </c>
      <c r="U3" s="1">
        <f t="shared" si="0"/>
        <v>18</v>
      </c>
      <c r="V3" s="1">
        <f t="shared" si="0"/>
        <v>19</v>
      </c>
      <c r="W3" s="1">
        <f t="shared" si="0"/>
        <v>20</v>
      </c>
      <c r="X3" s="1">
        <f t="shared" si="0"/>
        <v>21</v>
      </c>
      <c r="Y3" s="1">
        <f t="shared" si="0"/>
        <v>22</v>
      </c>
      <c r="Z3" s="1">
        <f t="shared" si="0"/>
        <v>23</v>
      </c>
      <c r="AA3" s="1">
        <f t="shared" si="0"/>
        <v>24</v>
      </c>
      <c r="AB3" s="1">
        <f t="shared" si="0"/>
        <v>25</v>
      </c>
      <c r="AC3" s="1">
        <f t="shared" si="0"/>
        <v>26</v>
      </c>
      <c r="AD3" s="1">
        <f t="shared" si="0"/>
        <v>27</v>
      </c>
      <c r="AE3" s="1">
        <f t="shared" si="0"/>
        <v>28</v>
      </c>
      <c r="AF3" s="1">
        <f t="shared" si="0"/>
        <v>29</v>
      </c>
      <c r="AG3" s="1">
        <f t="shared" si="0"/>
        <v>30</v>
      </c>
      <c r="AH3" s="1">
        <f t="shared" si="0"/>
        <v>31</v>
      </c>
      <c r="AI3" s="1">
        <f t="shared" si="0"/>
        <v>32</v>
      </c>
      <c r="AJ3" s="1">
        <f t="shared" si="0"/>
        <v>33</v>
      </c>
      <c r="AK3" s="1">
        <f t="shared" si="0"/>
        <v>34</v>
      </c>
      <c r="AL3" s="1">
        <f t="shared" si="0"/>
        <v>35</v>
      </c>
      <c r="AM3" s="1">
        <f t="shared" si="0"/>
        <v>36</v>
      </c>
      <c r="AN3" s="1">
        <f t="shared" si="0"/>
        <v>37</v>
      </c>
      <c r="AO3" s="1">
        <f t="shared" si="0"/>
        <v>38</v>
      </c>
      <c r="AP3" s="1">
        <f t="shared" si="0"/>
        <v>39</v>
      </c>
      <c r="AQ3" s="1">
        <f t="shared" si="0"/>
        <v>40</v>
      </c>
      <c r="AR3" s="1">
        <f t="shared" si="0"/>
        <v>41</v>
      </c>
      <c r="AS3" s="1">
        <f t="shared" si="0"/>
        <v>42</v>
      </c>
      <c r="AT3" s="1">
        <f t="shared" si="0"/>
        <v>43</v>
      </c>
      <c r="AU3" s="1">
        <f t="shared" si="0"/>
        <v>44</v>
      </c>
      <c r="AV3" s="1">
        <f t="shared" si="0"/>
        <v>45</v>
      </c>
      <c r="AW3" s="1">
        <f t="shared" si="0"/>
        <v>46</v>
      </c>
      <c r="AX3" s="1">
        <f t="shared" si="0"/>
        <v>47</v>
      </c>
      <c r="AY3" s="1">
        <f t="shared" si="0"/>
        <v>48</v>
      </c>
      <c r="AZ3" s="1">
        <f t="shared" si="0"/>
        <v>49</v>
      </c>
      <c r="BA3" s="1">
        <f t="shared" si="0"/>
        <v>50</v>
      </c>
      <c r="BB3" s="1">
        <f t="shared" si="0"/>
        <v>51</v>
      </c>
      <c r="BC3" s="1">
        <f t="shared" si="0"/>
        <v>52</v>
      </c>
      <c r="BD3" s="1">
        <f t="shared" si="0"/>
        <v>53</v>
      </c>
      <c r="BE3" s="1">
        <f t="shared" si="0"/>
        <v>54</v>
      </c>
      <c r="BF3" s="1">
        <f t="shared" si="0"/>
        <v>55</v>
      </c>
      <c r="BG3" s="1">
        <f t="shared" si="0"/>
        <v>56</v>
      </c>
      <c r="BH3" s="1">
        <f t="shared" si="0"/>
        <v>57</v>
      </c>
      <c r="BI3" s="1">
        <f t="shared" si="0"/>
        <v>58</v>
      </c>
      <c r="BJ3" s="1">
        <f t="shared" si="0"/>
        <v>59</v>
      </c>
      <c r="BK3" s="1">
        <f t="shared" si="0"/>
        <v>60</v>
      </c>
      <c r="BL3" s="1">
        <f t="shared" si="0"/>
        <v>61</v>
      </c>
      <c r="BM3" s="1">
        <f t="shared" si="0"/>
        <v>62</v>
      </c>
      <c r="BN3" s="1">
        <f t="shared" si="0"/>
        <v>63</v>
      </c>
      <c r="BO3" s="1">
        <f t="shared" si="0"/>
        <v>64</v>
      </c>
      <c r="BP3" s="1">
        <f t="shared" si="0"/>
        <v>65</v>
      </c>
      <c r="BQ3" s="1">
        <f t="shared" si="0"/>
        <v>66</v>
      </c>
      <c r="BR3" s="1">
        <f t="shared" si="0"/>
        <v>67</v>
      </c>
      <c r="BS3" s="1">
        <f t="shared" si="0"/>
        <v>68</v>
      </c>
      <c r="BT3" s="1">
        <f t="shared" si="0"/>
        <v>69</v>
      </c>
      <c r="BU3" s="1">
        <f t="shared" si="0"/>
        <v>70</v>
      </c>
      <c r="BV3" s="1">
        <f t="shared" si="0"/>
        <v>71</v>
      </c>
      <c r="BW3" s="1">
        <f t="shared" si="0"/>
        <v>72</v>
      </c>
      <c r="BX3" s="1">
        <f t="shared" si="0"/>
        <v>73</v>
      </c>
      <c r="BY3" s="1">
        <f t="shared" si="0"/>
        <v>74</v>
      </c>
      <c r="BZ3" s="1">
        <f t="shared" si="0"/>
        <v>75</v>
      </c>
      <c r="CA3" s="1">
        <f t="shared" si="0"/>
        <v>76</v>
      </c>
      <c r="CB3" s="1">
        <f t="shared" si="0"/>
        <v>77</v>
      </c>
      <c r="CC3" s="1">
        <f t="shared" si="0"/>
        <v>78</v>
      </c>
      <c r="CD3" s="1">
        <f t="shared" si="0"/>
        <v>79</v>
      </c>
      <c r="CE3" s="1">
        <f t="shared" ref="CE3:EO3" si="1">COLUMN()-3</f>
        <v>80</v>
      </c>
      <c r="CF3" s="1">
        <f t="shared" si="1"/>
        <v>81</v>
      </c>
      <c r="CG3" s="1">
        <f t="shared" si="1"/>
        <v>82</v>
      </c>
      <c r="CH3" s="1">
        <f t="shared" si="1"/>
        <v>83</v>
      </c>
      <c r="CI3" s="1">
        <f t="shared" si="1"/>
        <v>84</v>
      </c>
      <c r="CJ3" s="1">
        <f t="shared" si="1"/>
        <v>85</v>
      </c>
      <c r="CK3" s="1">
        <f t="shared" si="1"/>
        <v>86</v>
      </c>
      <c r="CL3" s="1">
        <f t="shared" si="1"/>
        <v>87</v>
      </c>
      <c r="CM3" s="1">
        <f t="shared" si="1"/>
        <v>88</v>
      </c>
      <c r="CN3" s="1">
        <f t="shared" si="1"/>
        <v>89</v>
      </c>
      <c r="CO3" s="1">
        <f t="shared" si="1"/>
        <v>90</v>
      </c>
      <c r="CP3" s="1">
        <f t="shared" si="1"/>
        <v>91</v>
      </c>
      <c r="CQ3" s="1">
        <f t="shared" si="1"/>
        <v>92</v>
      </c>
      <c r="CR3" s="1">
        <f t="shared" si="1"/>
        <v>93</v>
      </c>
      <c r="CS3" s="1">
        <f t="shared" si="1"/>
        <v>94</v>
      </c>
      <c r="CT3" s="1">
        <f t="shared" si="1"/>
        <v>95</v>
      </c>
      <c r="CU3" s="1">
        <f t="shared" si="1"/>
        <v>96</v>
      </c>
      <c r="CV3" s="1">
        <f t="shared" si="1"/>
        <v>97</v>
      </c>
      <c r="CW3" s="1">
        <f t="shared" si="1"/>
        <v>98</v>
      </c>
      <c r="CX3" s="1">
        <f t="shared" si="1"/>
        <v>99</v>
      </c>
      <c r="CY3" s="1">
        <f t="shared" si="1"/>
        <v>100</v>
      </c>
      <c r="CZ3" s="1">
        <f t="shared" si="1"/>
        <v>101</v>
      </c>
      <c r="DA3" s="1">
        <f t="shared" si="1"/>
        <v>102</v>
      </c>
      <c r="DB3" s="1">
        <f t="shared" si="1"/>
        <v>103</v>
      </c>
      <c r="DC3" s="1">
        <f t="shared" si="1"/>
        <v>104</v>
      </c>
      <c r="DD3" s="1">
        <f t="shared" si="1"/>
        <v>105</v>
      </c>
      <c r="DE3" s="1">
        <f t="shared" si="1"/>
        <v>106</v>
      </c>
      <c r="DF3" s="1">
        <f t="shared" si="1"/>
        <v>107</v>
      </c>
      <c r="DG3" s="1">
        <f t="shared" si="1"/>
        <v>108</v>
      </c>
      <c r="DH3" s="1">
        <f t="shared" si="1"/>
        <v>109</v>
      </c>
      <c r="DI3" s="1">
        <f t="shared" si="1"/>
        <v>110</v>
      </c>
      <c r="DJ3" s="1">
        <f t="shared" si="1"/>
        <v>111</v>
      </c>
      <c r="DK3" s="1">
        <f t="shared" si="1"/>
        <v>112</v>
      </c>
      <c r="DL3" s="1">
        <f t="shared" si="1"/>
        <v>113</v>
      </c>
      <c r="DM3" s="1">
        <f t="shared" si="1"/>
        <v>114</v>
      </c>
      <c r="DN3" s="1">
        <f t="shared" si="1"/>
        <v>115</v>
      </c>
      <c r="DO3" s="1">
        <f t="shared" si="1"/>
        <v>116</v>
      </c>
      <c r="DP3" s="1">
        <f t="shared" si="1"/>
        <v>117</v>
      </c>
      <c r="DQ3" s="1">
        <f t="shared" si="1"/>
        <v>118</v>
      </c>
      <c r="DR3" s="1">
        <f t="shared" si="1"/>
        <v>119</v>
      </c>
      <c r="DS3" s="1">
        <f t="shared" si="1"/>
        <v>120</v>
      </c>
      <c r="DT3" s="1">
        <f t="shared" si="1"/>
        <v>121</v>
      </c>
      <c r="DU3" s="1">
        <f t="shared" si="1"/>
        <v>122</v>
      </c>
      <c r="DV3" s="1">
        <f t="shared" si="1"/>
        <v>123</v>
      </c>
      <c r="DW3" s="1">
        <f t="shared" si="1"/>
        <v>124</v>
      </c>
      <c r="DX3" s="1">
        <f t="shared" si="1"/>
        <v>125</v>
      </c>
      <c r="DY3" s="1">
        <f t="shared" si="1"/>
        <v>126</v>
      </c>
      <c r="DZ3" s="1">
        <f t="shared" si="1"/>
        <v>127</v>
      </c>
      <c r="EA3" s="1">
        <f t="shared" si="1"/>
        <v>128</v>
      </c>
      <c r="EB3" s="1">
        <f t="shared" si="1"/>
        <v>129</v>
      </c>
      <c r="EC3" s="1">
        <f t="shared" si="1"/>
        <v>130</v>
      </c>
      <c r="ED3" s="1">
        <f t="shared" si="1"/>
        <v>131</v>
      </c>
      <c r="EE3" s="1">
        <f t="shared" si="1"/>
        <v>132</v>
      </c>
      <c r="EF3" s="1">
        <f t="shared" si="1"/>
        <v>133</v>
      </c>
      <c r="EG3" s="1">
        <f t="shared" si="1"/>
        <v>134</v>
      </c>
      <c r="EH3" s="1">
        <f t="shared" si="1"/>
        <v>135</v>
      </c>
      <c r="EI3" s="1">
        <f t="shared" si="1"/>
        <v>136</v>
      </c>
      <c r="EJ3" s="1">
        <f t="shared" si="1"/>
        <v>137</v>
      </c>
      <c r="EK3" s="1">
        <f t="shared" si="1"/>
        <v>138</v>
      </c>
      <c r="EL3" s="1">
        <f t="shared" si="1"/>
        <v>139</v>
      </c>
      <c r="EM3" s="1">
        <f t="shared" si="1"/>
        <v>140</v>
      </c>
      <c r="EN3" s="1">
        <f t="shared" si="1"/>
        <v>141</v>
      </c>
      <c r="EO3" s="1">
        <f t="shared" si="1"/>
        <v>142</v>
      </c>
      <c r="EP3" s="1">
        <f t="shared" ref="EP3:HA3" si="2">COLUMN()-3</f>
        <v>143</v>
      </c>
      <c r="EQ3" s="1">
        <f t="shared" si="2"/>
        <v>144</v>
      </c>
      <c r="ER3" s="1">
        <f t="shared" si="2"/>
        <v>145</v>
      </c>
      <c r="ES3" s="1">
        <f t="shared" si="2"/>
        <v>146</v>
      </c>
      <c r="ET3" s="1">
        <f t="shared" si="2"/>
        <v>147</v>
      </c>
      <c r="EU3" s="1">
        <f t="shared" si="2"/>
        <v>148</v>
      </c>
      <c r="EV3" s="1">
        <f t="shared" si="2"/>
        <v>149</v>
      </c>
      <c r="EW3" s="1">
        <f t="shared" si="2"/>
        <v>150</v>
      </c>
      <c r="EX3" s="1">
        <f t="shared" si="2"/>
        <v>151</v>
      </c>
      <c r="EY3" s="1">
        <f t="shared" si="2"/>
        <v>152</v>
      </c>
      <c r="EZ3" s="1">
        <f t="shared" si="2"/>
        <v>153</v>
      </c>
      <c r="FA3" s="1">
        <f t="shared" si="2"/>
        <v>154</v>
      </c>
      <c r="FB3" s="1">
        <f t="shared" si="2"/>
        <v>155</v>
      </c>
      <c r="FC3" s="1">
        <f t="shared" si="2"/>
        <v>156</v>
      </c>
      <c r="FD3" s="1">
        <f t="shared" si="2"/>
        <v>157</v>
      </c>
      <c r="FE3" s="1">
        <f t="shared" si="2"/>
        <v>158</v>
      </c>
      <c r="FF3" s="1">
        <f t="shared" si="2"/>
        <v>159</v>
      </c>
      <c r="FG3" s="1">
        <f t="shared" si="2"/>
        <v>160</v>
      </c>
      <c r="FH3" s="1">
        <f t="shared" si="2"/>
        <v>161</v>
      </c>
      <c r="FI3" s="1">
        <f t="shared" si="2"/>
        <v>162</v>
      </c>
      <c r="FJ3" s="1">
        <f t="shared" si="2"/>
        <v>163</v>
      </c>
      <c r="FK3" s="1">
        <f t="shared" si="2"/>
        <v>164</v>
      </c>
      <c r="FL3" s="1">
        <f t="shared" si="2"/>
        <v>165</v>
      </c>
      <c r="FM3" s="1">
        <f t="shared" si="2"/>
        <v>166</v>
      </c>
      <c r="FN3" s="1">
        <f t="shared" si="2"/>
        <v>167</v>
      </c>
      <c r="FO3" s="1">
        <f t="shared" si="2"/>
        <v>168</v>
      </c>
      <c r="FP3" s="1">
        <f t="shared" si="2"/>
        <v>169</v>
      </c>
      <c r="FQ3" s="1">
        <f t="shared" si="2"/>
        <v>170</v>
      </c>
      <c r="FR3" s="1">
        <f t="shared" si="2"/>
        <v>171</v>
      </c>
      <c r="FS3" s="1">
        <f t="shared" si="2"/>
        <v>172</v>
      </c>
      <c r="FT3" s="1">
        <f t="shared" si="2"/>
        <v>173</v>
      </c>
      <c r="FU3" s="1">
        <f t="shared" si="2"/>
        <v>174</v>
      </c>
      <c r="FV3" s="1">
        <f t="shared" si="2"/>
        <v>175</v>
      </c>
      <c r="FW3" s="1">
        <f t="shared" si="2"/>
        <v>176</v>
      </c>
      <c r="FX3" s="1">
        <f t="shared" si="2"/>
        <v>177</v>
      </c>
      <c r="FY3" s="1">
        <f t="shared" si="2"/>
        <v>178</v>
      </c>
      <c r="FZ3" s="1">
        <f t="shared" si="2"/>
        <v>179</v>
      </c>
      <c r="GA3" s="1">
        <f t="shared" si="2"/>
        <v>180</v>
      </c>
      <c r="GB3" s="1">
        <f t="shared" si="2"/>
        <v>181</v>
      </c>
      <c r="GC3" s="1">
        <f t="shared" si="2"/>
        <v>182</v>
      </c>
      <c r="GD3" s="1">
        <f t="shared" si="2"/>
        <v>183</v>
      </c>
      <c r="GE3" s="1">
        <f t="shared" si="2"/>
        <v>184</v>
      </c>
      <c r="GF3" s="1">
        <f t="shared" si="2"/>
        <v>185</v>
      </c>
      <c r="GG3" s="1">
        <f t="shared" si="2"/>
        <v>186</v>
      </c>
      <c r="GH3" s="1">
        <f t="shared" si="2"/>
        <v>187</v>
      </c>
      <c r="GI3" s="1">
        <f t="shared" si="2"/>
        <v>188</v>
      </c>
      <c r="GJ3" s="1">
        <f t="shared" si="2"/>
        <v>189</v>
      </c>
      <c r="GK3" s="1">
        <f t="shared" si="2"/>
        <v>190</v>
      </c>
      <c r="GL3" s="1">
        <f t="shared" si="2"/>
        <v>191</v>
      </c>
      <c r="GM3" s="1">
        <f t="shared" si="2"/>
        <v>192</v>
      </c>
      <c r="GN3" s="1">
        <f t="shared" si="2"/>
        <v>193</v>
      </c>
      <c r="GO3" s="1">
        <f t="shared" si="2"/>
        <v>194</v>
      </c>
      <c r="GP3" s="1">
        <f t="shared" si="2"/>
        <v>195</v>
      </c>
      <c r="GQ3" s="1">
        <f t="shared" si="2"/>
        <v>196</v>
      </c>
      <c r="GR3" s="1">
        <f t="shared" si="2"/>
        <v>197</v>
      </c>
      <c r="GS3" s="1">
        <f t="shared" si="2"/>
        <v>198</v>
      </c>
      <c r="GT3" s="1">
        <f t="shared" si="2"/>
        <v>199</v>
      </c>
      <c r="GU3" s="1">
        <f t="shared" si="2"/>
        <v>200</v>
      </c>
      <c r="GV3" s="1">
        <f t="shared" si="2"/>
        <v>201</v>
      </c>
      <c r="GW3" s="1">
        <f t="shared" si="2"/>
        <v>202</v>
      </c>
      <c r="GX3" s="1">
        <f t="shared" si="2"/>
        <v>203</v>
      </c>
      <c r="GY3" s="1">
        <f t="shared" si="2"/>
        <v>204</v>
      </c>
      <c r="GZ3" s="1">
        <f t="shared" si="2"/>
        <v>205</v>
      </c>
      <c r="HA3" s="1">
        <f t="shared" si="2"/>
        <v>206</v>
      </c>
      <c r="HB3" s="1">
        <f t="shared" ref="HB3:HP3" si="3">COLUMN()-3</f>
        <v>207</v>
      </c>
      <c r="HC3" s="1">
        <f t="shared" si="3"/>
        <v>208</v>
      </c>
      <c r="HD3" s="1">
        <f t="shared" si="3"/>
        <v>209</v>
      </c>
      <c r="HE3" s="1">
        <f t="shared" si="3"/>
        <v>210</v>
      </c>
      <c r="HF3" s="1">
        <f t="shared" si="3"/>
        <v>211</v>
      </c>
      <c r="HG3" s="1">
        <f t="shared" si="3"/>
        <v>212</v>
      </c>
      <c r="HH3" s="1">
        <f t="shared" si="3"/>
        <v>213</v>
      </c>
      <c r="HI3" s="1">
        <f t="shared" si="3"/>
        <v>214</v>
      </c>
      <c r="HJ3" s="1">
        <f t="shared" si="3"/>
        <v>215</v>
      </c>
      <c r="HK3" s="1">
        <f t="shared" si="3"/>
        <v>216</v>
      </c>
      <c r="HL3" s="1">
        <f t="shared" si="3"/>
        <v>217</v>
      </c>
      <c r="HM3" s="1">
        <f t="shared" si="3"/>
        <v>218</v>
      </c>
      <c r="HN3" s="1">
        <f t="shared" si="3"/>
        <v>219</v>
      </c>
      <c r="HO3" s="1">
        <f t="shared" si="3"/>
        <v>220</v>
      </c>
      <c r="HP3" s="1">
        <f t="shared" si="3"/>
        <v>221</v>
      </c>
    </row>
    <row r="4" spans="2:224" ht="54" customHeight="1" collapsed="1">
      <c r="E4" s="41" t="s">
        <v>129</v>
      </c>
      <c r="F4" s="41"/>
      <c r="I4" s="155"/>
      <c r="AI4" s="143" t="s">
        <v>260</v>
      </c>
      <c r="AJ4" s="107"/>
      <c r="AK4" s="107"/>
      <c r="AL4" s="41" t="s">
        <v>152</v>
      </c>
      <c r="CH4" s="41" t="s">
        <v>153</v>
      </c>
      <c r="ES4" s="41" t="s">
        <v>164</v>
      </c>
      <c r="ET4" s="41"/>
      <c r="EU4" s="41"/>
      <c r="EV4" s="41"/>
      <c r="EW4" s="41"/>
      <c r="EX4" s="41"/>
      <c r="EY4" s="41"/>
      <c r="EZ4" s="41"/>
      <c r="FA4" s="41"/>
      <c r="FB4" s="41"/>
      <c r="FC4" s="41"/>
      <c r="FD4" s="41"/>
      <c r="FE4" s="41"/>
      <c r="FF4" s="41"/>
      <c r="FG4" s="41"/>
      <c r="FH4" s="41"/>
      <c r="FI4" s="41"/>
      <c r="FJ4" s="41"/>
      <c r="FK4" s="41"/>
      <c r="FL4" s="41"/>
      <c r="FM4" s="41"/>
      <c r="FN4" s="41"/>
      <c r="FO4" s="41"/>
      <c r="FP4" s="41"/>
      <c r="FQ4" s="41"/>
      <c r="FR4" s="41"/>
      <c r="FS4" s="41"/>
      <c r="FT4" s="41"/>
      <c r="FU4" s="41"/>
      <c r="FV4" s="41"/>
      <c r="FW4" s="41"/>
      <c r="FX4" s="41"/>
      <c r="FY4" s="41"/>
      <c r="FZ4" s="41"/>
      <c r="GA4" s="41"/>
      <c r="GB4" s="41"/>
      <c r="GC4" s="41"/>
      <c r="GD4" s="41"/>
      <c r="GE4" s="41"/>
      <c r="GF4" s="41"/>
      <c r="GG4" s="41"/>
      <c r="GH4" s="41"/>
      <c r="GI4" s="41"/>
      <c r="GJ4" s="41"/>
      <c r="GK4" s="41"/>
      <c r="GL4" s="41"/>
      <c r="GM4" s="41"/>
      <c r="GN4" s="41"/>
      <c r="GO4" s="41"/>
      <c r="GP4" s="41"/>
      <c r="GQ4" s="41"/>
      <c r="GR4" s="41"/>
      <c r="GS4" s="41"/>
      <c r="GT4" s="41"/>
      <c r="GU4" s="41"/>
      <c r="GV4" s="41"/>
      <c r="GW4" s="41"/>
      <c r="GX4" s="41"/>
      <c r="GY4" s="41"/>
      <c r="GZ4" s="41"/>
      <c r="HA4" s="41"/>
      <c r="HB4" s="41"/>
      <c r="HC4" s="41"/>
      <c r="HD4" s="41"/>
      <c r="HE4" s="41"/>
      <c r="HF4" s="41"/>
      <c r="HG4" s="41"/>
      <c r="HH4" s="41"/>
      <c r="HI4" s="41"/>
      <c r="HJ4" s="41"/>
      <c r="HK4" s="41"/>
      <c r="HL4" s="41"/>
      <c r="HM4" s="41"/>
      <c r="HN4" s="41"/>
      <c r="HO4" s="41"/>
      <c r="HP4" s="41"/>
    </row>
    <row r="5" spans="2:224" ht="54.75" customHeight="1">
      <c r="F5" s="154" t="s">
        <v>316</v>
      </c>
      <c r="H5" s="44" t="s">
        <v>24</v>
      </c>
      <c r="I5" s="8"/>
      <c r="J5" s="8"/>
      <c r="K5" s="8"/>
      <c r="L5" s="8"/>
      <c r="M5" s="8"/>
      <c r="N5" s="8"/>
      <c r="O5" s="8"/>
      <c r="P5" s="8"/>
      <c r="Q5" s="9"/>
      <c r="R5" s="44" t="s">
        <v>25</v>
      </c>
      <c r="S5" s="8"/>
      <c r="T5" s="8"/>
      <c r="U5" s="8"/>
      <c r="V5" s="8"/>
      <c r="W5" s="8"/>
      <c r="X5" s="8"/>
      <c r="Y5" s="8"/>
      <c r="Z5" s="8"/>
      <c r="AA5" s="9"/>
      <c r="AB5" s="8"/>
      <c r="AC5" s="44" t="s">
        <v>224</v>
      </c>
      <c r="AD5" s="8"/>
      <c r="AE5" s="7" t="s">
        <v>141</v>
      </c>
      <c r="AF5" s="42" t="s">
        <v>139</v>
      </c>
      <c r="AG5" s="43" t="s">
        <v>140</v>
      </c>
      <c r="AH5" s="4"/>
      <c r="AI5" s="144"/>
      <c r="AJ5" s="144"/>
      <c r="AK5" s="144"/>
      <c r="AX5" s="3" t="s">
        <v>143</v>
      </c>
      <c r="AY5" s="116"/>
      <c r="AZ5" s="116"/>
      <c r="BA5" s="4"/>
      <c r="BB5" s="3" t="s">
        <v>144</v>
      </c>
      <c r="BC5" s="116"/>
      <c r="BD5" s="116"/>
      <c r="BE5" s="4"/>
      <c r="BF5" s="3" t="s">
        <v>145</v>
      </c>
      <c r="BG5" s="116"/>
      <c r="BH5" s="116"/>
      <c r="BI5" s="4"/>
      <c r="BJ5" s="3" t="s">
        <v>147</v>
      </c>
      <c r="BK5" s="116"/>
      <c r="BL5" s="116"/>
      <c r="BM5" s="4"/>
      <c r="BN5" s="3" t="s">
        <v>148</v>
      </c>
      <c r="BO5" s="116"/>
      <c r="BP5" s="116"/>
      <c r="BQ5" s="4"/>
      <c r="BR5" s="3" t="s">
        <v>149</v>
      </c>
      <c r="BS5" s="116"/>
      <c r="BT5" s="116"/>
      <c r="BU5" s="4"/>
      <c r="BV5" s="3" t="s">
        <v>150</v>
      </c>
      <c r="BW5" s="116"/>
      <c r="BX5" s="116"/>
      <c r="BY5" s="4"/>
      <c r="BZ5" s="3" t="s">
        <v>151</v>
      </c>
      <c r="CA5" s="116"/>
      <c r="CB5" s="116"/>
      <c r="CC5" s="4"/>
      <c r="CD5" s="3" t="s">
        <v>259</v>
      </c>
      <c r="CE5" s="116"/>
      <c r="CF5" s="116"/>
      <c r="CG5" s="4"/>
      <c r="CH5" s="42" t="s">
        <v>154</v>
      </c>
      <c r="CI5" s="116"/>
      <c r="CJ5" s="116"/>
      <c r="CK5" s="116"/>
      <c r="CL5" s="116"/>
      <c r="CM5" s="116"/>
      <c r="CN5" s="116"/>
      <c r="CO5" s="116"/>
      <c r="CP5" s="116"/>
      <c r="CQ5" s="117"/>
      <c r="CR5" s="117"/>
      <c r="CS5" s="116"/>
      <c r="CT5" s="118" t="s">
        <v>156</v>
      </c>
      <c r="CU5" s="116"/>
      <c r="CV5" s="116"/>
      <c r="CW5" s="116"/>
      <c r="CX5" s="116"/>
      <c r="CY5" s="4"/>
      <c r="CZ5" s="8" t="s">
        <v>52</v>
      </c>
      <c r="DA5" s="8"/>
      <c r="DB5" s="8"/>
      <c r="DC5" s="8"/>
      <c r="DD5" s="8"/>
      <c r="DE5" s="8"/>
      <c r="DF5" s="8"/>
      <c r="DG5" s="8"/>
      <c r="DH5" s="8"/>
      <c r="DI5" s="8"/>
      <c r="DJ5" s="8"/>
      <c r="DK5" s="8"/>
      <c r="DL5" s="8"/>
      <c r="DM5" s="8"/>
      <c r="DN5" s="8"/>
      <c r="DO5" s="8"/>
      <c r="DP5" s="42" t="s">
        <v>158</v>
      </c>
      <c r="DQ5" s="116"/>
      <c r="DR5" s="116"/>
      <c r="DS5" s="116"/>
      <c r="DT5" s="116"/>
      <c r="DU5" s="4"/>
      <c r="DV5" s="47" t="s">
        <v>162</v>
      </c>
      <c r="DW5" s="3" t="s">
        <v>163</v>
      </c>
      <c r="DX5" s="116"/>
      <c r="DY5" s="116"/>
      <c r="DZ5" s="116"/>
      <c r="EA5" s="116"/>
      <c r="EB5" s="116"/>
      <c r="EC5" s="116"/>
      <c r="ED5" s="116"/>
      <c r="EE5" s="116"/>
      <c r="EF5" s="116"/>
      <c r="EG5" s="116"/>
      <c r="EH5" s="116"/>
      <c r="EI5" s="116"/>
      <c r="EJ5" s="116"/>
      <c r="EK5" s="116"/>
      <c r="EL5" s="116"/>
      <c r="EM5" s="116"/>
      <c r="EN5" s="116"/>
      <c r="EO5" s="116"/>
      <c r="EP5" s="116"/>
      <c r="EQ5" s="116"/>
      <c r="ER5" s="4"/>
      <c r="ES5" s="83" t="s">
        <v>165</v>
      </c>
      <c r="ET5" s="85"/>
      <c r="EU5" s="85"/>
      <c r="EV5" s="85"/>
      <c r="EW5" s="85"/>
      <c r="EX5" s="124"/>
      <c r="EY5" s="85"/>
      <c r="EZ5" s="85"/>
      <c r="FA5" s="125"/>
      <c r="FB5" s="85"/>
      <c r="FC5" s="124"/>
      <c r="FD5" s="85"/>
      <c r="FE5" s="85"/>
      <c r="FF5" s="125"/>
      <c r="FG5" s="85"/>
      <c r="FH5" s="124"/>
      <c r="FI5" s="85"/>
      <c r="FJ5" s="85"/>
      <c r="FK5" s="125"/>
      <c r="FL5" s="85"/>
      <c r="FM5" s="124"/>
      <c r="FN5" s="85"/>
      <c r="FO5" s="85"/>
      <c r="FP5" s="125"/>
      <c r="FQ5" s="85"/>
      <c r="FR5" s="124"/>
      <c r="FS5" s="85"/>
      <c r="FT5" s="85"/>
      <c r="FU5" s="125"/>
      <c r="FV5" s="85"/>
      <c r="FW5" s="124"/>
      <c r="FX5" s="85"/>
      <c r="FY5" s="85"/>
      <c r="FZ5" s="125"/>
      <c r="GA5" s="85"/>
      <c r="GB5" s="124"/>
      <c r="GC5" s="85"/>
      <c r="GD5" s="85"/>
      <c r="GE5" s="125"/>
      <c r="GF5" s="85"/>
      <c r="GG5" s="124"/>
      <c r="GH5" s="85"/>
      <c r="GI5" s="85"/>
      <c r="GJ5" s="125"/>
      <c r="GK5" s="85"/>
      <c r="GL5" s="124"/>
      <c r="GM5" s="85"/>
      <c r="GN5" s="85"/>
      <c r="GO5" s="125"/>
      <c r="GP5" s="85"/>
      <c r="GQ5" s="124"/>
      <c r="GR5" s="85"/>
      <c r="GS5" s="85"/>
      <c r="GT5" s="125"/>
      <c r="GU5" s="85"/>
      <c r="GV5" s="124"/>
      <c r="GW5" s="85"/>
      <c r="GX5" s="85"/>
      <c r="GY5" s="125"/>
      <c r="GZ5" s="85"/>
      <c r="HA5" s="124"/>
      <c r="HB5" s="85"/>
      <c r="HC5" s="85"/>
      <c r="HD5" s="125"/>
      <c r="HE5" s="85"/>
      <c r="HF5" s="124"/>
      <c r="HG5" s="85"/>
      <c r="HH5" s="85"/>
      <c r="HI5" s="125"/>
      <c r="HJ5" s="85"/>
      <c r="HK5" s="124"/>
      <c r="HL5" s="85"/>
      <c r="HM5" s="85"/>
      <c r="HN5" s="125"/>
      <c r="HO5" s="84"/>
      <c r="HP5" s="40"/>
    </row>
    <row r="6" spans="2:224" ht="99.75" customHeight="1">
      <c r="D6" s="2" t="s">
        <v>33</v>
      </c>
      <c r="E6" s="7" t="s">
        <v>317</v>
      </c>
      <c r="F6" s="152" t="s">
        <v>316</v>
      </c>
      <c r="G6" s="3" t="s">
        <v>16</v>
      </c>
      <c r="H6" s="2" t="s">
        <v>17</v>
      </c>
      <c r="I6" s="7" t="s">
        <v>31</v>
      </c>
      <c r="J6" s="7" t="s">
        <v>32</v>
      </c>
      <c r="K6" s="7" t="s">
        <v>18</v>
      </c>
      <c r="L6" s="2" t="s">
        <v>19</v>
      </c>
      <c r="M6" s="2" t="s">
        <v>20</v>
      </c>
      <c r="N6" s="2" t="s">
        <v>21</v>
      </c>
      <c r="O6" s="2" t="s">
        <v>20</v>
      </c>
      <c r="P6" s="2" t="s">
        <v>22</v>
      </c>
      <c r="Q6" s="2" t="s">
        <v>23</v>
      </c>
      <c r="R6" s="2" t="s">
        <v>4</v>
      </c>
      <c r="S6" s="7" t="s">
        <v>31</v>
      </c>
      <c r="T6" s="7" t="s">
        <v>32</v>
      </c>
      <c r="U6" s="7" t="s">
        <v>5</v>
      </c>
      <c r="V6" s="2" t="s">
        <v>7</v>
      </c>
      <c r="W6" s="2" t="s">
        <v>6</v>
      </c>
      <c r="X6" s="2" t="s">
        <v>15</v>
      </c>
      <c r="Y6" s="2" t="s">
        <v>6</v>
      </c>
      <c r="Z6" s="2" t="s">
        <v>8</v>
      </c>
      <c r="AA6" s="2" t="s">
        <v>9</v>
      </c>
      <c r="AB6" s="7" t="s">
        <v>207</v>
      </c>
      <c r="AC6" s="2" t="s">
        <v>208</v>
      </c>
      <c r="AD6" s="2" t="s">
        <v>6</v>
      </c>
      <c r="AE6" s="21"/>
      <c r="AF6" s="7" t="s">
        <v>42</v>
      </c>
      <c r="AG6" s="7" t="s">
        <v>43</v>
      </c>
      <c r="AH6" s="7" t="s">
        <v>44</v>
      </c>
      <c r="AI6" s="145" t="s">
        <v>309</v>
      </c>
      <c r="AJ6" s="145" t="s">
        <v>261</v>
      </c>
      <c r="AK6" s="145" t="s">
        <v>262</v>
      </c>
      <c r="AL6" s="7" t="s">
        <v>130</v>
      </c>
      <c r="AM6" s="7" t="s">
        <v>235</v>
      </c>
      <c r="AN6" s="7" t="s">
        <v>236</v>
      </c>
      <c r="AO6" s="7" t="s">
        <v>125</v>
      </c>
      <c r="AP6" s="7" t="s">
        <v>256</v>
      </c>
      <c r="AQ6" s="7" t="s">
        <v>234</v>
      </c>
      <c r="AR6" s="7" t="s">
        <v>257</v>
      </c>
      <c r="AS6" s="7" t="s">
        <v>135</v>
      </c>
      <c r="AT6" s="7" t="s">
        <v>127</v>
      </c>
      <c r="AU6" s="7" t="s">
        <v>137</v>
      </c>
      <c r="AV6" s="7" t="s">
        <v>138</v>
      </c>
      <c r="AW6" s="7" t="s">
        <v>258</v>
      </c>
      <c r="AX6" s="7" t="s">
        <v>118</v>
      </c>
      <c r="AY6" s="7" t="s">
        <v>142</v>
      </c>
      <c r="AZ6" s="7" t="s">
        <v>119</v>
      </c>
      <c r="BA6" s="7" t="s">
        <v>67</v>
      </c>
      <c r="BB6" s="7" t="s">
        <v>118</v>
      </c>
      <c r="BC6" s="7" t="s">
        <v>142</v>
      </c>
      <c r="BD6" s="7" t="s">
        <v>119</v>
      </c>
      <c r="BE6" s="7" t="s">
        <v>67</v>
      </c>
      <c r="BF6" s="7" t="s">
        <v>118</v>
      </c>
      <c r="BG6" s="7" t="s">
        <v>142</v>
      </c>
      <c r="BH6" s="7" t="s">
        <v>119</v>
      </c>
      <c r="BI6" s="7" t="s">
        <v>67</v>
      </c>
      <c r="BJ6" s="2" t="s">
        <v>115</v>
      </c>
      <c r="BK6" s="7" t="s">
        <v>31</v>
      </c>
      <c r="BL6" s="7" t="s">
        <v>32</v>
      </c>
      <c r="BM6" s="7" t="s">
        <v>5</v>
      </c>
      <c r="BN6" s="2" t="s">
        <v>115</v>
      </c>
      <c r="BO6" s="7" t="s">
        <v>31</v>
      </c>
      <c r="BP6" s="7" t="s">
        <v>32</v>
      </c>
      <c r="BQ6" s="7" t="s">
        <v>5</v>
      </c>
      <c r="BR6" s="2" t="s">
        <v>115</v>
      </c>
      <c r="BS6" s="7" t="s">
        <v>31</v>
      </c>
      <c r="BT6" s="7" t="s">
        <v>32</v>
      </c>
      <c r="BU6" s="7" t="s">
        <v>5</v>
      </c>
      <c r="BV6" s="2" t="s">
        <v>115</v>
      </c>
      <c r="BW6" s="7" t="s">
        <v>31</v>
      </c>
      <c r="BX6" s="7" t="s">
        <v>32</v>
      </c>
      <c r="BY6" s="7" t="s">
        <v>5</v>
      </c>
      <c r="BZ6" s="2" t="s">
        <v>115</v>
      </c>
      <c r="CA6" s="7" t="s">
        <v>31</v>
      </c>
      <c r="CB6" s="7" t="s">
        <v>32</v>
      </c>
      <c r="CC6" s="7" t="s">
        <v>5</v>
      </c>
      <c r="CD6" s="2" t="s">
        <v>115</v>
      </c>
      <c r="CE6" s="7" t="s">
        <v>31</v>
      </c>
      <c r="CF6" s="7" t="s">
        <v>32</v>
      </c>
      <c r="CG6" s="7" t="s">
        <v>5</v>
      </c>
      <c r="CH6" s="7" t="s">
        <v>57</v>
      </c>
      <c r="CI6" s="7" t="s">
        <v>58</v>
      </c>
      <c r="CJ6" s="7" t="s">
        <v>59</v>
      </c>
      <c r="CK6" s="7" t="s">
        <v>60</v>
      </c>
      <c r="CL6" s="7" t="s">
        <v>61</v>
      </c>
      <c r="CM6" s="7" t="s">
        <v>62</v>
      </c>
      <c r="CN6" s="7" t="s">
        <v>63</v>
      </c>
      <c r="CO6" s="7" t="s">
        <v>64</v>
      </c>
      <c r="CP6" s="7" t="s">
        <v>155</v>
      </c>
      <c r="CQ6" s="137"/>
      <c r="CR6" s="137"/>
      <c r="CS6" s="7" t="s">
        <v>66</v>
      </c>
      <c r="CT6" s="137"/>
      <c r="CU6" s="137"/>
      <c r="CV6" s="137"/>
      <c r="CW6" s="137"/>
      <c r="CX6" s="137"/>
      <c r="CY6" s="7" t="s">
        <v>66</v>
      </c>
      <c r="CZ6" s="7" t="s">
        <v>200</v>
      </c>
      <c r="DA6" s="7" t="s">
        <v>201</v>
      </c>
      <c r="DB6" s="7" t="s">
        <v>202</v>
      </c>
      <c r="DC6" s="7" t="s">
        <v>203</v>
      </c>
      <c r="DD6" s="7" t="s">
        <v>204</v>
      </c>
      <c r="DE6" s="7" t="s">
        <v>53</v>
      </c>
      <c r="DF6" s="7" t="s">
        <v>195</v>
      </c>
      <c r="DG6" s="35" t="s">
        <v>85</v>
      </c>
      <c r="DH6" s="35" t="s">
        <v>86</v>
      </c>
      <c r="DI6" s="35" t="s">
        <v>87</v>
      </c>
      <c r="DJ6" s="35" t="s">
        <v>88</v>
      </c>
      <c r="DK6" s="7" t="s">
        <v>196</v>
      </c>
      <c r="DL6" s="7" t="s">
        <v>197</v>
      </c>
      <c r="DM6" s="7" t="s">
        <v>205</v>
      </c>
      <c r="DN6" s="7" t="s">
        <v>198</v>
      </c>
      <c r="DO6" s="7" t="s">
        <v>199</v>
      </c>
      <c r="DP6" s="7" t="s">
        <v>157</v>
      </c>
      <c r="DQ6" s="7" t="s">
        <v>159</v>
      </c>
      <c r="DR6" s="7" t="s">
        <v>160</v>
      </c>
      <c r="DS6" s="7" t="s">
        <v>161</v>
      </c>
      <c r="DT6" s="7" t="s">
        <v>78</v>
      </c>
      <c r="DU6" s="7" t="s">
        <v>79</v>
      </c>
      <c r="DV6" s="7"/>
      <c r="DW6" s="113" t="s">
        <v>243</v>
      </c>
      <c r="DX6" s="113" t="s">
        <v>244</v>
      </c>
      <c r="DY6" s="113" t="s">
        <v>245</v>
      </c>
      <c r="DZ6" s="113" t="s">
        <v>246</v>
      </c>
      <c r="EA6" s="113" t="s">
        <v>247</v>
      </c>
      <c r="EB6" s="113" t="s">
        <v>248</v>
      </c>
      <c r="EC6" s="113" t="s">
        <v>249</v>
      </c>
      <c r="ED6" s="113" t="s">
        <v>250</v>
      </c>
      <c r="EE6" s="113" t="s">
        <v>251</v>
      </c>
      <c r="EF6" s="113" t="s">
        <v>252</v>
      </c>
      <c r="EG6" s="113" t="s">
        <v>253</v>
      </c>
      <c r="EH6" s="113" t="s">
        <v>254</v>
      </c>
      <c r="EI6" s="113" t="s">
        <v>255</v>
      </c>
      <c r="EJ6" s="137"/>
      <c r="EK6" s="137"/>
      <c r="EL6" s="137"/>
      <c r="EM6" s="137"/>
      <c r="EN6" s="137"/>
      <c r="EO6" s="137"/>
      <c r="EP6" s="137"/>
      <c r="EQ6" s="137"/>
      <c r="ER6" s="137"/>
      <c r="ES6" s="7" t="s">
        <v>167</v>
      </c>
      <c r="ET6" s="7" t="s">
        <v>166</v>
      </c>
      <c r="EU6" s="7" t="s">
        <v>168</v>
      </c>
      <c r="EV6" s="7" t="s">
        <v>169</v>
      </c>
      <c r="EW6" s="7" t="s">
        <v>170</v>
      </c>
      <c r="EX6" s="7" t="s">
        <v>171</v>
      </c>
      <c r="EY6" s="7" t="s">
        <v>166</v>
      </c>
      <c r="EZ6" s="7" t="s">
        <v>168</v>
      </c>
      <c r="FA6" s="7" t="s">
        <v>169</v>
      </c>
      <c r="FB6" s="7" t="s">
        <v>170</v>
      </c>
      <c r="FC6" s="7" t="s">
        <v>172</v>
      </c>
      <c r="FD6" s="7" t="s">
        <v>166</v>
      </c>
      <c r="FE6" s="7" t="s">
        <v>168</v>
      </c>
      <c r="FF6" s="7" t="s">
        <v>169</v>
      </c>
      <c r="FG6" s="7" t="s">
        <v>170</v>
      </c>
      <c r="FH6" s="7" t="s">
        <v>173</v>
      </c>
      <c r="FI6" s="7" t="s">
        <v>166</v>
      </c>
      <c r="FJ6" s="7" t="s">
        <v>168</v>
      </c>
      <c r="FK6" s="7" t="s">
        <v>169</v>
      </c>
      <c r="FL6" s="7" t="s">
        <v>170</v>
      </c>
      <c r="FM6" s="7" t="s">
        <v>174</v>
      </c>
      <c r="FN6" s="7" t="s">
        <v>166</v>
      </c>
      <c r="FO6" s="7" t="s">
        <v>168</v>
      </c>
      <c r="FP6" s="7" t="s">
        <v>169</v>
      </c>
      <c r="FQ6" s="7" t="s">
        <v>170</v>
      </c>
      <c r="FR6" s="7" t="s">
        <v>175</v>
      </c>
      <c r="FS6" s="7" t="s">
        <v>176</v>
      </c>
      <c r="FT6" s="7" t="s">
        <v>177</v>
      </c>
      <c r="FU6" s="7" t="s">
        <v>178</v>
      </c>
      <c r="FV6" s="7" t="s">
        <v>179</v>
      </c>
      <c r="FW6" s="7" t="s">
        <v>180</v>
      </c>
      <c r="FX6" s="7" t="s">
        <v>176</v>
      </c>
      <c r="FY6" s="7" t="s">
        <v>177</v>
      </c>
      <c r="FZ6" s="7" t="s">
        <v>178</v>
      </c>
      <c r="GA6" s="7" t="s">
        <v>179</v>
      </c>
      <c r="GB6" s="7" t="s">
        <v>190</v>
      </c>
      <c r="GC6" s="7" t="s">
        <v>176</v>
      </c>
      <c r="GD6" s="7" t="s">
        <v>177</v>
      </c>
      <c r="GE6" s="7" t="s">
        <v>178</v>
      </c>
      <c r="GF6" s="7" t="s">
        <v>179</v>
      </c>
      <c r="GG6" s="7" t="s">
        <v>191</v>
      </c>
      <c r="GH6" s="7" t="s">
        <v>176</v>
      </c>
      <c r="GI6" s="7" t="s">
        <v>177</v>
      </c>
      <c r="GJ6" s="7" t="s">
        <v>178</v>
      </c>
      <c r="GK6" s="7" t="s">
        <v>179</v>
      </c>
      <c r="GL6" s="7" t="s">
        <v>192</v>
      </c>
      <c r="GM6" s="7" t="s">
        <v>176</v>
      </c>
      <c r="GN6" s="7" t="s">
        <v>177</v>
      </c>
      <c r="GO6" s="7" t="s">
        <v>178</v>
      </c>
      <c r="GP6" s="7" t="s">
        <v>179</v>
      </c>
      <c r="GQ6" s="7" t="s">
        <v>181</v>
      </c>
      <c r="GR6" s="7" t="s">
        <v>182</v>
      </c>
      <c r="GS6" s="7" t="s">
        <v>183</v>
      </c>
      <c r="GT6" s="7" t="s">
        <v>184</v>
      </c>
      <c r="GU6" s="7" t="s">
        <v>185</v>
      </c>
      <c r="GV6" s="7" t="s">
        <v>186</v>
      </c>
      <c r="GW6" s="7" t="s">
        <v>182</v>
      </c>
      <c r="GX6" s="7" t="s">
        <v>183</v>
      </c>
      <c r="GY6" s="7" t="s">
        <v>184</v>
      </c>
      <c r="GZ6" s="7" t="s">
        <v>185</v>
      </c>
      <c r="HA6" s="7" t="s">
        <v>187</v>
      </c>
      <c r="HB6" s="7" t="s">
        <v>182</v>
      </c>
      <c r="HC6" s="7" t="s">
        <v>183</v>
      </c>
      <c r="HD6" s="7" t="s">
        <v>184</v>
      </c>
      <c r="HE6" s="7" t="s">
        <v>185</v>
      </c>
      <c r="HF6" s="7" t="s">
        <v>188</v>
      </c>
      <c r="HG6" s="7" t="s">
        <v>182</v>
      </c>
      <c r="HH6" s="7" t="s">
        <v>183</v>
      </c>
      <c r="HI6" s="7" t="s">
        <v>184</v>
      </c>
      <c r="HJ6" s="7" t="s">
        <v>185</v>
      </c>
      <c r="HK6" s="7" t="s">
        <v>189</v>
      </c>
      <c r="HL6" s="7" t="s">
        <v>182</v>
      </c>
      <c r="HM6" s="7" t="s">
        <v>183</v>
      </c>
      <c r="HN6" s="7" t="s">
        <v>184</v>
      </c>
      <c r="HO6" s="7" t="s">
        <v>185</v>
      </c>
      <c r="HP6" s="7" t="s">
        <v>193</v>
      </c>
    </row>
    <row r="7" spans="2:224" ht="97.5" customHeight="1">
      <c r="D7" s="126" t="s">
        <v>306</v>
      </c>
      <c r="E7" s="14" t="s">
        <v>131</v>
      </c>
      <c r="F7" s="153" t="s">
        <v>131</v>
      </c>
      <c r="G7" s="110" t="s">
        <v>266</v>
      </c>
      <c r="H7" s="7" t="s">
        <v>265</v>
      </c>
      <c r="I7" s="7" t="s">
        <v>308</v>
      </c>
      <c r="J7" s="7" t="s">
        <v>132</v>
      </c>
      <c r="K7" s="127" t="s">
        <v>133</v>
      </c>
      <c r="L7" s="7" t="s">
        <v>37</v>
      </c>
      <c r="M7" s="7" t="s">
        <v>36</v>
      </c>
      <c r="N7" s="7" t="s">
        <v>38</v>
      </c>
      <c r="O7" s="7" t="s">
        <v>39</v>
      </c>
      <c r="P7" s="7" t="s">
        <v>267</v>
      </c>
      <c r="Q7" s="7" t="s">
        <v>268</v>
      </c>
      <c r="R7" s="7" t="s">
        <v>265</v>
      </c>
      <c r="S7" s="7" t="s">
        <v>308</v>
      </c>
      <c r="T7" s="7" t="s">
        <v>132</v>
      </c>
      <c r="U7" s="127" t="s">
        <v>133</v>
      </c>
      <c r="V7" s="7" t="s">
        <v>270</v>
      </c>
      <c r="W7" s="7" t="s">
        <v>271</v>
      </c>
      <c r="X7" s="7" t="s">
        <v>272</v>
      </c>
      <c r="Y7" s="7" t="s">
        <v>273</v>
      </c>
      <c r="Z7" s="7" t="s">
        <v>267</v>
      </c>
      <c r="AA7" s="7" t="s">
        <v>268</v>
      </c>
      <c r="AB7" s="7" t="s">
        <v>274</v>
      </c>
      <c r="AC7" s="7" t="s">
        <v>210</v>
      </c>
      <c r="AD7" s="7" t="s">
        <v>238</v>
      </c>
      <c r="AE7" s="7" t="s">
        <v>45</v>
      </c>
      <c r="AF7" s="7" t="s">
        <v>46</v>
      </c>
      <c r="AG7" s="7" t="s">
        <v>46</v>
      </c>
      <c r="AH7" s="7" t="s">
        <v>46</v>
      </c>
      <c r="AI7" s="145" t="s">
        <v>263</v>
      </c>
      <c r="AJ7" s="145" t="s">
        <v>264</v>
      </c>
      <c r="AK7" s="145" t="s">
        <v>275</v>
      </c>
      <c r="AL7" s="14" t="s">
        <v>131</v>
      </c>
      <c r="AM7" s="45" t="s">
        <v>277</v>
      </c>
      <c r="AN7" s="45" t="s">
        <v>276</v>
      </c>
      <c r="AO7" s="114" t="s">
        <v>134</v>
      </c>
      <c r="AP7" s="49" t="s">
        <v>286</v>
      </c>
      <c r="AQ7" s="114" t="s">
        <v>134</v>
      </c>
      <c r="AR7" s="114" t="s">
        <v>134</v>
      </c>
      <c r="AS7" s="14" t="s">
        <v>131</v>
      </c>
      <c r="AT7" s="14" t="s">
        <v>136</v>
      </c>
      <c r="AU7" s="14" t="s">
        <v>131</v>
      </c>
      <c r="AV7" s="14" t="s">
        <v>131</v>
      </c>
      <c r="AW7" s="14" t="s">
        <v>131</v>
      </c>
      <c r="AX7" s="45" t="s">
        <v>146</v>
      </c>
      <c r="AY7" s="45" t="s">
        <v>146</v>
      </c>
      <c r="AZ7" s="45" t="s">
        <v>146</v>
      </c>
      <c r="BA7" s="49" t="s">
        <v>134</v>
      </c>
      <c r="BB7" s="45" t="s">
        <v>146</v>
      </c>
      <c r="BC7" s="45" t="s">
        <v>146</v>
      </c>
      <c r="BD7" s="45" t="s">
        <v>146</v>
      </c>
      <c r="BE7" s="49" t="s">
        <v>134</v>
      </c>
      <c r="BF7" s="45" t="s">
        <v>146</v>
      </c>
      <c r="BG7" s="45" t="s">
        <v>146</v>
      </c>
      <c r="BH7" s="45" t="s">
        <v>146</v>
      </c>
      <c r="BI7" s="49" t="s">
        <v>134</v>
      </c>
      <c r="BJ7" s="7" t="s">
        <v>37</v>
      </c>
      <c r="BK7" s="7" t="s">
        <v>308</v>
      </c>
      <c r="BL7" s="7" t="s">
        <v>132</v>
      </c>
      <c r="BM7" s="127" t="s">
        <v>133</v>
      </c>
      <c r="BN7" s="7" t="s">
        <v>37</v>
      </c>
      <c r="BO7" s="7" t="s">
        <v>308</v>
      </c>
      <c r="BP7" s="7" t="s">
        <v>132</v>
      </c>
      <c r="BQ7" s="127" t="s">
        <v>133</v>
      </c>
      <c r="BR7" s="7" t="s">
        <v>37</v>
      </c>
      <c r="BS7" s="7" t="s">
        <v>308</v>
      </c>
      <c r="BT7" s="7" t="s">
        <v>132</v>
      </c>
      <c r="BU7" s="127" t="s">
        <v>133</v>
      </c>
      <c r="BV7" s="7" t="s">
        <v>37</v>
      </c>
      <c r="BW7" s="7" t="s">
        <v>308</v>
      </c>
      <c r="BX7" s="7" t="s">
        <v>132</v>
      </c>
      <c r="BY7" s="127" t="s">
        <v>133</v>
      </c>
      <c r="BZ7" s="7" t="s">
        <v>37</v>
      </c>
      <c r="CA7" s="7" t="s">
        <v>308</v>
      </c>
      <c r="CB7" s="7" t="s">
        <v>132</v>
      </c>
      <c r="CC7" s="127" t="s">
        <v>133</v>
      </c>
      <c r="CD7" s="7" t="s">
        <v>37</v>
      </c>
      <c r="CE7" s="7" t="s">
        <v>308</v>
      </c>
      <c r="CF7" s="7" t="s">
        <v>132</v>
      </c>
      <c r="CG7" s="127" t="s">
        <v>133</v>
      </c>
      <c r="CH7" s="45" t="s">
        <v>146</v>
      </c>
      <c r="CI7" s="45" t="s">
        <v>146</v>
      </c>
      <c r="CJ7" s="45" t="s">
        <v>146</v>
      </c>
      <c r="CK7" s="45" t="s">
        <v>146</v>
      </c>
      <c r="CL7" s="45" t="s">
        <v>146</v>
      </c>
      <c r="CM7" s="45" t="s">
        <v>146</v>
      </c>
      <c r="CN7" s="45" t="s">
        <v>146</v>
      </c>
      <c r="CO7" s="45" t="s">
        <v>146</v>
      </c>
      <c r="CP7" s="45" t="s">
        <v>146</v>
      </c>
      <c r="CQ7" s="45" t="s">
        <v>146</v>
      </c>
      <c r="CR7" s="45" t="s">
        <v>146</v>
      </c>
      <c r="CS7" s="45" t="s">
        <v>146</v>
      </c>
      <c r="CT7" s="45" t="s">
        <v>146</v>
      </c>
      <c r="CU7" s="45" t="s">
        <v>146</v>
      </c>
      <c r="CV7" s="45" t="s">
        <v>146</v>
      </c>
      <c r="CW7" s="45" t="s">
        <v>146</v>
      </c>
      <c r="CX7" s="45" t="s">
        <v>146</v>
      </c>
      <c r="CY7" s="45" t="s">
        <v>146</v>
      </c>
      <c r="CZ7" s="49" t="s">
        <v>284</v>
      </c>
      <c r="DA7" s="49" t="s">
        <v>284</v>
      </c>
      <c r="DB7" s="49" t="s">
        <v>284</v>
      </c>
      <c r="DC7" s="49" t="s">
        <v>284</v>
      </c>
      <c r="DD7" s="49" t="s">
        <v>284</v>
      </c>
      <c r="DE7" s="49" t="s">
        <v>284</v>
      </c>
      <c r="DF7" s="49" t="s">
        <v>284</v>
      </c>
      <c r="DG7" s="49" t="s">
        <v>285</v>
      </c>
      <c r="DH7" s="49" t="s">
        <v>285</v>
      </c>
      <c r="DI7" s="49" t="s">
        <v>285</v>
      </c>
      <c r="DJ7" s="49" t="s">
        <v>285</v>
      </c>
      <c r="DK7" s="49" t="s">
        <v>284</v>
      </c>
      <c r="DL7" s="49" t="s">
        <v>284</v>
      </c>
      <c r="DM7" s="49" t="s">
        <v>284</v>
      </c>
      <c r="DN7" s="49" t="s">
        <v>284</v>
      </c>
      <c r="DO7" s="49" t="s">
        <v>206</v>
      </c>
      <c r="DP7" s="7" t="s">
        <v>287</v>
      </c>
      <c r="DQ7" s="7" t="s">
        <v>287</v>
      </c>
      <c r="DR7" s="7" t="s">
        <v>287</v>
      </c>
      <c r="DS7" s="7" t="s">
        <v>287</v>
      </c>
      <c r="DT7" s="7" t="s">
        <v>287</v>
      </c>
      <c r="DU7" s="7" t="s">
        <v>287</v>
      </c>
      <c r="DV7" s="7" t="s">
        <v>287</v>
      </c>
      <c r="DW7" s="2"/>
      <c r="DX7" s="2"/>
      <c r="DY7" s="2"/>
      <c r="DZ7" s="2"/>
      <c r="EA7" s="2"/>
      <c r="EB7" s="2"/>
      <c r="EC7" s="2"/>
      <c r="ED7" s="2"/>
      <c r="EE7" s="2"/>
      <c r="EF7" s="2"/>
      <c r="EG7" s="2"/>
      <c r="EH7" s="2"/>
      <c r="EI7" s="2"/>
      <c r="EJ7" s="2"/>
      <c r="EK7" s="2"/>
      <c r="EL7" s="2"/>
      <c r="EM7" s="2"/>
      <c r="EN7" s="2"/>
      <c r="EO7" s="2"/>
      <c r="EP7" s="2"/>
      <c r="EQ7" s="2"/>
      <c r="ER7" s="2"/>
      <c r="ES7" s="160" t="s">
        <v>318</v>
      </c>
      <c r="ET7" s="14" t="s">
        <v>131</v>
      </c>
      <c r="EU7" s="14" t="s">
        <v>131</v>
      </c>
      <c r="EV7" s="7" t="s">
        <v>288</v>
      </c>
      <c r="EW7" s="45" t="s">
        <v>146</v>
      </c>
      <c r="EX7" s="160" t="s">
        <v>318</v>
      </c>
      <c r="EY7" s="14" t="s">
        <v>131</v>
      </c>
      <c r="EZ7" s="14" t="s">
        <v>131</v>
      </c>
      <c r="FA7" s="7" t="s">
        <v>288</v>
      </c>
      <c r="FB7" s="45" t="s">
        <v>146</v>
      </c>
      <c r="FC7" s="160" t="s">
        <v>318</v>
      </c>
      <c r="FD7" s="14" t="s">
        <v>131</v>
      </c>
      <c r="FE7" s="14" t="s">
        <v>131</v>
      </c>
      <c r="FF7" s="7" t="s">
        <v>288</v>
      </c>
      <c r="FG7" s="45" t="s">
        <v>146</v>
      </c>
      <c r="FH7" s="160" t="s">
        <v>318</v>
      </c>
      <c r="FI7" s="14" t="s">
        <v>131</v>
      </c>
      <c r="FJ7" s="14" t="s">
        <v>131</v>
      </c>
      <c r="FK7" s="7" t="s">
        <v>288</v>
      </c>
      <c r="FL7" s="45" t="s">
        <v>146</v>
      </c>
      <c r="FM7" s="160" t="s">
        <v>318</v>
      </c>
      <c r="FN7" s="14" t="s">
        <v>131</v>
      </c>
      <c r="FO7" s="14" t="s">
        <v>131</v>
      </c>
      <c r="FP7" s="7" t="s">
        <v>288</v>
      </c>
      <c r="FQ7" s="45" t="s">
        <v>146</v>
      </c>
      <c r="FR7" s="160" t="s">
        <v>321</v>
      </c>
      <c r="FS7" s="14" t="s">
        <v>131</v>
      </c>
      <c r="FT7" s="14" t="s">
        <v>131</v>
      </c>
      <c r="FU7" s="7" t="s">
        <v>288</v>
      </c>
      <c r="FV7" s="45" t="s">
        <v>146</v>
      </c>
      <c r="FW7" s="160" t="s">
        <v>321</v>
      </c>
      <c r="FX7" s="14" t="s">
        <v>131</v>
      </c>
      <c r="FY7" s="14" t="s">
        <v>131</v>
      </c>
      <c r="FZ7" s="7" t="s">
        <v>288</v>
      </c>
      <c r="GA7" s="45" t="s">
        <v>146</v>
      </c>
      <c r="GB7" s="160" t="s">
        <v>320</v>
      </c>
      <c r="GC7" s="14" t="s">
        <v>131</v>
      </c>
      <c r="GD7" s="14" t="s">
        <v>131</v>
      </c>
      <c r="GE7" s="7" t="s">
        <v>288</v>
      </c>
      <c r="GF7" s="45" t="s">
        <v>146</v>
      </c>
      <c r="GG7" s="160" t="s">
        <v>320</v>
      </c>
      <c r="GH7" s="14" t="s">
        <v>131</v>
      </c>
      <c r="GI7" s="14" t="s">
        <v>131</v>
      </c>
      <c r="GJ7" s="7" t="s">
        <v>288</v>
      </c>
      <c r="GK7" s="45" t="s">
        <v>146</v>
      </c>
      <c r="GL7" s="160" t="s">
        <v>321</v>
      </c>
      <c r="GM7" s="14" t="s">
        <v>131</v>
      </c>
      <c r="GN7" s="14" t="s">
        <v>131</v>
      </c>
      <c r="GO7" s="7" t="s">
        <v>288</v>
      </c>
      <c r="GP7" s="45" t="s">
        <v>146</v>
      </c>
      <c r="GQ7" s="160" t="s">
        <v>323</v>
      </c>
      <c r="GR7" s="14" t="s">
        <v>131</v>
      </c>
      <c r="GS7" s="14" t="s">
        <v>131</v>
      </c>
      <c r="GT7" s="7" t="s">
        <v>288</v>
      </c>
      <c r="GU7" s="45" t="s">
        <v>146</v>
      </c>
      <c r="GV7" s="160" t="s">
        <v>325</v>
      </c>
      <c r="GW7" s="14" t="s">
        <v>131</v>
      </c>
      <c r="GX7" s="14" t="s">
        <v>131</v>
      </c>
      <c r="GY7" s="7" t="s">
        <v>288</v>
      </c>
      <c r="GZ7" s="45" t="s">
        <v>146</v>
      </c>
      <c r="HA7" s="160" t="s">
        <v>323</v>
      </c>
      <c r="HB7" s="14" t="s">
        <v>131</v>
      </c>
      <c r="HC7" s="14" t="s">
        <v>131</v>
      </c>
      <c r="HD7" s="7" t="s">
        <v>288</v>
      </c>
      <c r="HE7" s="45" t="s">
        <v>146</v>
      </c>
      <c r="HF7" s="160" t="s">
        <v>323</v>
      </c>
      <c r="HG7" s="14" t="s">
        <v>131</v>
      </c>
      <c r="HH7" s="14" t="s">
        <v>131</v>
      </c>
      <c r="HI7" s="7" t="s">
        <v>288</v>
      </c>
      <c r="HJ7" s="45" t="s">
        <v>146</v>
      </c>
      <c r="HK7" s="160" t="s">
        <v>323</v>
      </c>
      <c r="HL7" s="14" t="s">
        <v>131</v>
      </c>
      <c r="HM7" s="14" t="s">
        <v>131</v>
      </c>
      <c r="HN7" s="7" t="s">
        <v>288</v>
      </c>
      <c r="HO7" s="45" t="s">
        <v>146</v>
      </c>
      <c r="HP7" s="2"/>
    </row>
    <row r="8" spans="2:224" ht="88.5" customHeight="1">
      <c r="D8" s="126" t="s">
        <v>307</v>
      </c>
      <c r="E8" s="14">
        <v>44743</v>
      </c>
      <c r="F8" s="153">
        <v>44743</v>
      </c>
      <c r="G8" s="15">
        <v>0</v>
      </c>
      <c r="H8" s="2">
        <v>1234567</v>
      </c>
      <c r="I8" s="7" t="s">
        <v>34</v>
      </c>
      <c r="J8" s="7" t="s">
        <v>35</v>
      </c>
      <c r="K8" s="7"/>
      <c r="L8" s="7" t="s">
        <v>37</v>
      </c>
      <c r="M8" s="7" t="s">
        <v>36</v>
      </c>
      <c r="N8" s="7" t="s">
        <v>38</v>
      </c>
      <c r="O8" s="7" t="s">
        <v>39</v>
      </c>
      <c r="P8" s="2" t="s">
        <v>40</v>
      </c>
      <c r="Q8" s="2" t="s">
        <v>41</v>
      </c>
      <c r="R8" s="2">
        <v>1234567</v>
      </c>
      <c r="S8" s="7" t="s">
        <v>34</v>
      </c>
      <c r="T8" s="7" t="s">
        <v>269</v>
      </c>
      <c r="U8" s="7"/>
      <c r="V8" s="7" t="s">
        <v>270</v>
      </c>
      <c r="W8" s="7" t="s">
        <v>271</v>
      </c>
      <c r="X8" s="7" t="s">
        <v>272</v>
      </c>
      <c r="Y8" s="7" t="s">
        <v>273</v>
      </c>
      <c r="Z8" s="2" t="s">
        <v>40</v>
      </c>
      <c r="AA8" s="2" t="s">
        <v>41</v>
      </c>
      <c r="AB8" s="7" t="s">
        <v>274</v>
      </c>
      <c r="AC8" s="7" t="s">
        <v>210</v>
      </c>
      <c r="AD8" s="7" t="s">
        <v>238</v>
      </c>
      <c r="AE8" s="2">
        <v>1</v>
      </c>
      <c r="AF8" s="2">
        <v>1</v>
      </c>
      <c r="AG8" s="2">
        <v>1</v>
      </c>
      <c r="AH8" s="2">
        <v>1</v>
      </c>
      <c r="AI8" s="145" t="s">
        <v>263</v>
      </c>
      <c r="AJ8" s="145" t="s">
        <v>264</v>
      </c>
      <c r="AK8" s="145" t="s">
        <v>275</v>
      </c>
      <c r="AL8" s="14">
        <v>29434</v>
      </c>
      <c r="AM8" s="111">
        <v>1</v>
      </c>
      <c r="AN8" s="111">
        <v>1</v>
      </c>
      <c r="AO8" s="14"/>
      <c r="AP8" s="14"/>
      <c r="AQ8" s="14"/>
      <c r="AR8" s="14"/>
      <c r="AS8" s="14">
        <v>29434</v>
      </c>
      <c r="AT8" s="111">
        <v>1</v>
      </c>
      <c r="AU8" s="14">
        <v>36861</v>
      </c>
      <c r="AV8" s="14">
        <v>36861</v>
      </c>
      <c r="AW8" s="14">
        <v>36861</v>
      </c>
      <c r="AX8" s="115">
        <v>123456</v>
      </c>
      <c r="AY8" s="115">
        <v>123456</v>
      </c>
      <c r="AZ8" s="115">
        <v>123456</v>
      </c>
      <c r="BA8" s="115"/>
      <c r="BB8" s="115">
        <v>123456</v>
      </c>
      <c r="BC8" s="115">
        <v>123456</v>
      </c>
      <c r="BD8" s="115">
        <v>123456</v>
      </c>
      <c r="BE8" s="115"/>
      <c r="BF8" s="115">
        <v>123456</v>
      </c>
      <c r="BG8" s="115">
        <v>123456</v>
      </c>
      <c r="BH8" s="115">
        <v>123456</v>
      </c>
      <c r="BI8" s="46"/>
      <c r="BJ8" s="7" t="s">
        <v>37</v>
      </c>
      <c r="BK8" s="7" t="s">
        <v>34</v>
      </c>
      <c r="BL8" s="7" t="s">
        <v>35</v>
      </c>
      <c r="BM8" s="7"/>
      <c r="BN8" s="7" t="s">
        <v>37</v>
      </c>
      <c r="BO8" s="7" t="s">
        <v>34</v>
      </c>
      <c r="BP8" s="7" t="s">
        <v>35</v>
      </c>
      <c r="BQ8" s="7"/>
      <c r="BR8" s="7" t="s">
        <v>37</v>
      </c>
      <c r="BS8" s="7" t="s">
        <v>34</v>
      </c>
      <c r="BT8" s="7" t="s">
        <v>35</v>
      </c>
      <c r="BU8" s="7"/>
      <c r="BV8" s="7" t="s">
        <v>37</v>
      </c>
      <c r="BW8" s="7" t="s">
        <v>34</v>
      </c>
      <c r="BX8" s="7" t="s">
        <v>35</v>
      </c>
      <c r="BY8" s="7"/>
      <c r="BZ8" s="7" t="s">
        <v>37</v>
      </c>
      <c r="CA8" s="7" t="s">
        <v>34</v>
      </c>
      <c r="CB8" s="7" t="s">
        <v>35</v>
      </c>
      <c r="CC8" s="7"/>
      <c r="CD8" s="7" t="s">
        <v>37</v>
      </c>
      <c r="CE8" s="7" t="s">
        <v>34</v>
      </c>
      <c r="CF8" s="7" t="s">
        <v>35</v>
      </c>
      <c r="CG8" s="7"/>
      <c r="CH8" s="115">
        <v>123456</v>
      </c>
      <c r="CI8" s="115">
        <v>123456</v>
      </c>
      <c r="CJ8" s="115">
        <v>123456</v>
      </c>
      <c r="CK8" s="115">
        <v>123456</v>
      </c>
      <c r="CL8" s="115">
        <v>123456</v>
      </c>
      <c r="CM8" s="115">
        <v>123456</v>
      </c>
      <c r="CN8" s="115">
        <v>123456</v>
      </c>
      <c r="CO8" s="115">
        <v>123456</v>
      </c>
      <c r="CP8" s="115">
        <v>123456</v>
      </c>
      <c r="CQ8" s="115">
        <v>123456</v>
      </c>
      <c r="CR8" s="115">
        <v>123456</v>
      </c>
      <c r="CS8" s="115">
        <v>123456</v>
      </c>
      <c r="CT8" s="115">
        <v>123456</v>
      </c>
      <c r="CU8" s="115">
        <v>123456</v>
      </c>
      <c r="CV8" s="115">
        <v>123456</v>
      </c>
      <c r="CW8" s="115">
        <v>123456</v>
      </c>
      <c r="CX8" s="115">
        <v>123456</v>
      </c>
      <c r="CY8" s="115">
        <v>123456</v>
      </c>
      <c r="CZ8" s="115">
        <v>100000</v>
      </c>
      <c r="DA8" s="115">
        <v>300000</v>
      </c>
      <c r="DB8" s="115">
        <v>150000</v>
      </c>
      <c r="DC8" s="115">
        <v>200000</v>
      </c>
      <c r="DD8" s="115">
        <v>130000</v>
      </c>
      <c r="DE8" s="115">
        <v>90000</v>
      </c>
      <c r="DF8" s="115">
        <v>400000</v>
      </c>
      <c r="DG8" s="50"/>
      <c r="DH8" s="50"/>
      <c r="DI8" s="50"/>
      <c r="DJ8" s="50"/>
      <c r="DK8" s="115">
        <v>200</v>
      </c>
      <c r="DL8" s="115">
        <v>500</v>
      </c>
      <c r="DM8" s="115">
        <v>800</v>
      </c>
      <c r="DN8" s="115">
        <v>200</v>
      </c>
      <c r="DO8" s="115"/>
      <c r="DP8" s="111"/>
      <c r="DQ8" s="111"/>
      <c r="DR8" s="111"/>
      <c r="DS8" s="111"/>
      <c r="DT8" s="111"/>
      <c r="DU8" s="111"/>
      <c r="DV8" s="111"/>
      <c r="DW8" s="2"/>
      <c r="DX8" s="2"/>
      <c r="DY8" s="2"/>
      <c r="DZ8" s="2"/>
      <c r="EA8" s="2"/>
      <c r="EB8" s="2"/>
      <c r="EC8" s="2"/>
      <c r="ED8" s="2"/>
      <c r="EE8" s="2"/>
      <c r="EF8" s="2"/>
      <c r="EG8" s="2"/>
      <c r="EH8" s="2"/>
      <c r="EI8" s="2"/>
      <c r="EJ8" s="2"/>
      <c r="EK8" s="2"/>
      <c r="EL8" s="2"/>
      <c r="EM8" s="2"/>
      <c r="EN8" s="2"/>
      <c r="EO8" s="2"/>
      <c r="EP8" s="2"/>
      <c r="EQ8" s="2"/>
      <c r="ER8" s="2"/>
      <c r="ES8" s="160" t="s">
        <v>319</v>
      </c>
      <c r="ET8" s="14">
        <v>43739</v>
      </c>
      <c r="EU8" s="14">
        <v>43876</v>
      </c>
      <c r="EV8" s="7" t="s">
        <v>288</v>
      </c>
      <c r="EW8" s="2">
        <v>123456</v>
      </c>
      <c r="EX8" s="160" t="s">
        <v>319</v>
      </c>
      <c r="EY8" s="14">
        <v>43739</v>
      </c>
      <c r="EZ8" s="14">
        <v>43876</v>
      </c>
      <c r="FA8" s="7" t="s">
        <v>288</v>
      </c>
      <c r="FB8" s="2">
        <v>123456</v>
      </c>
      <c r="FC8" s="160" t="s">
        <v>319</v>
      </c>
      <c r="FD8" s="14">
        <v>43739</v>
      </c>
      <c r="FE8" s="14">
        <v>43876</v>
      </c>
      <c r="FF8" s="7" t="s">
        <v>288</v>
      </c>
      <c r="FG8" s="2">
        <v>123456</v>
      </c>
      <c r="FH8" s="160" t="s">
        <v>319</v>
      </c>
      <c r="FI8" s="14">
        <v>43739</v>
      </c>
      <c r="FJ8" s="14">
        <v>43876</v>
      </c>
      <c r="FK8" s="7" t="s">
        <v>288</v>
      </c>
      <c r="FL8" s="2">
        <v>123456</v>
      </c>
      <c r="FM8" s="160" t="s">
        <v>319</v>
      </c>
      <c r="FN8" s="14">
        <v>43739</v>
      </c>
      <c r="FO8" s="14">
        <v>43876</v>
      </c>
      <c r="FP8" s="7" t="s">
        <v>288</v>
      </c>
      <c r="FQ8" s="2">
        <v>123456</v>
      </c>
      <c r="FR8" s="160" t="s">
        <v>322</v>
      </c>
      <c r="FS8" s="14">
        <v>43739</v>
      </c>
      <c r="FT8" s="14">
        <v>43876</v>
      </c>
      <c r="FU8" s="7" t="s">
        <v>288</v>
      </c>
      <c r="FV8" s="2">
        <v>123456</v>
      </c>
      <c r="FW8" s="160" t="s">
        <v>322</v>
      </c>
      <c r="FX8" s="14">
        <v>43739</v>
      </c>
      <c r="FY8" s="14">
        <v>43876</v>
      </c>
      <c r="FZ8" s="7" t="s">
        <v>288</v>
      </c>
      <c r="GA8" s="2">
        <v>123456</v>
      </c>
      <c r="GB8" s="160" t="s">
        <v>322</v>
      </c>
      <c r="GC8" s="14">
        <v>43739</v>
      </c>
      <c r="GD8" s="14">
        <v>43876</v>
      </c>
      <c r="GE8" s="7" t="s">
        <v>288</v>
      </c>
      <c r="GF8" s="2">
        <v>123456</v>
      </c>
      <c r="GG8" s="160" t="s">
        <v>322</v>
      </c>
      <c r="GH8" s="14">
        <v>43739</v>
      </c>
      <c r="GI8" s="14">
        <v>43876</v>
      </c>
      <c r="GJ8" s="7" t="s">
        <v>288</v>
      </c>
      <c r="GK8" s="2">
        <v>123456</v>
      </c>
      <c r="GL8" s="160" t="s">
        <v>322</v>
      </c>
      <c r="GM8" s="14">
        <v>43739</v>
      </c>
      <c r="GN8" s="14">
        <v>43876</v>
      </c>
      <c r="GO8" s="7" t="s">
        <v>288</v>
      </c>
      <c r="GP8" s="2">
        <v>123456</v>
      </c>
      <c r="GQ8" s="160" t="s">
        <v>324</v>
      </c>
      <c r="GR8" s="14">
        <v>43739</v>
      </c>
      <c r="GS8" s="14">
        <v>43876</v>
      </c>
      <c r="GT8" s="7" t="s">
        <v>288</v>
      </c>
      <c r="GU8" s="2">
        <v>123456</v>
      </c>
      <c r="GV8" s="160" t="s">
        <v>324</v>
      </c>
      <c r="GW8" s="14">
        <v>43739</v>
      </c>
      <c r="GX8" s="14">
        <v>43876</v>
      </c>
      <c r="GY8" s="7" t="s">
        <v>288</v>
      </c>
      <c r="GZ8" s="2">
        <v>123456</v>
      </c>
      <c r="HA8" s="160" t="s">
        <v>324</v>
      </c>
      <c r="HB8" s="14">
        <v>43739</v>
      </c>
      <c r="HC8" s="14">
        <v>43876</v>
      </c>
      <c r="HD8" s="7" t="s">
        <v>288</v>
      </c>
      <c r="HE8" s="2">
        <v>123456</v>
      </c>
      <c r="HF8" s="160" t="s">
        <v>324</v>
      </c>
      <c r="HG8" s="14">
        <v>43739</v>
      </c>
      <c r="HH8" s="14">
        <v>43876</v>
      </c>
      <c r="HI8" s="7" t="s">
        <v>288</v>
      </c>
      <c r="HJ8" s="2">
        <v>123456</v>
      </c>
      <c r="HK8" s="160" t="s">
        <v>324</v>
      </c>
      <c r="HL8" s="14">
        <v>43739</v>
      </c>
      <c r="HM8" s="14">
        <v>43876</v>
      </c>
      <c r="HN8" s="7" t="s">
        <v>288</v>
      </c>
      <c r="HO8" s="2">
        <v>123456</v>
      </c>
      <c r="HP8" s="7" t="s">
        <v>289</v>
      </c>
    </row>
    <row r="9" spans="2:224" ht="123" customHeight="1">
      <c r="D9" s="2">
        <v>1</v>
      </c>
      <c r="E9" s="138"/>
      <c r="F9" s="138"/>
      <c r="G9" s="139"/>
      <c r="H9" s="140"/>
      <c r="I9" s="137"/>
      <c r="J9" s="137"/>
      <c r="K9" s="136" t="str">
        <f>CONCATENATE(I9,J9)</f>
        <v/>
      </c>
      <c r="L9" s="137"/>
      <c r="M9" s="137"/>
      <c r="N9" s="137"/>
      <c r="O9" s="137"/>
      <c r="P9" s="141"/>
      <c r="Q9" s="141"/>
      <c r="R9" s="140"/>
      <c r="S9" s="137"/>
      <c r="T9" s="137"/>
      <c r="U9" s="7" t="str">
        <f>CONCATENATE(S9,T9)</f>
        <v/>
      </c>
      <c r="V9" s="137"/>
      <c r="W9" s="137"/>
      <c r="X9" s="137"/>
      <c r="Y9" s="137"/>
      <c r="Z9" s="141"/>
      <c r="AA9" s="141"/>
      <c r="AB9" s="142"/>
      <c r="AC9" s="137"/>
      <c r="AD9" s="137"/>
      <c r="AE9" s="141"/>
      <c r="AF9" s="141"/>
      <c r="AG9" s="141"/>
      <c r="AH9" s="141"/>
      <c r="AI9" s="157"/>
      <c r="AJ9" s="137"/>
      <c r="AK9" s="137"/>
      <c r="AL9" s="138"/>
      <c r="AM9" s="146"/>
      <c r="AN9" s="146"/>
      <c r="AO9" s="48" t="e">
        <f>IF(AM9="",DATEDIF(AL9,$B$3,"Y"),DATEDIF(AL9,$B$3,"Y")-AM9)</f>
        <v>#NUM!</v>
      </c>
      <c r="AP9" s="90" t="e">
        <f>DATEDIF(AL9,$B$3,"Y")</f>
        <v>#NUM!</v>
      </c>
      <c r="AQ9" s="88" t="e">
        <f>IF(AN9="",DATEDIF(AL9,$B$3,"M")-AP9*12,DATEDIF(AL9,$B$3,"M")-AP9*12-AN9)</f>
        <v>#NUM!</v>
      </c>
      <c r="AR9" s="156" t="str">
        <f>IFERROR(IF(AQ9=0,CONCATENATE(AO9,"年"),CONCATENATE(AO9,"年",AQ9,"月")),"創立年月日(AL9セル)及び申請日(E9セル)を入力してください")</f>
        <v>創立年月日(AL9セル)及び申請日(E9セル)を入力してください</v>
      </c>
      <c r="AS9" s="138"/>
      <c r="AT9" s="141"/>
      <c r="AU9" s="138"/>
      <c r="AV9" s="138"/>
      <c r="AW9" s="138"/>
      <c r="AX9" s="147"/>
      <c r="AY9" s="147"/>
      <c r="AZ9" s="147"/>
      <c r="BA9" s="106">
        <f>SUM(AX9:AZ9)</f>
        <v>0</v>
      </c>
      <c r="BB9" s="141"/>
      <c r="BC9" s="141"/>
      <c r="BD9" s="141"/>
      <c r="BE9" s="106">
        <f>SUM(BB9:BD9)</f>
        <v>0</v>
      </c>
      <c r="BF9" s="141"/>
      <c r="BG9" s="141"/>
      <c r="BH9" s="141"/>
      <c r="BI9" s="106">
        <f>SUM(BF9:BH9)</f>
        <v>0</v>
      </c>
      <c r="BJ9" s="137"/>
      <c r="BK9" s="137"/>
      <c r="BL9" s="137"/>
      <c r="BM9" s="7" t="str">
        <f>CONCATENATE(BK9,BL9)</f>
        <v/>
      </c>
      <c r="BN9" s="137"/>
      <c r="BO9" s="137"/>
      <c r="BP9" s="137"/>
      <c r="BQ9" s="7" t="str">
        <f>CONCATENATE(BO9,BP9)</f>
        <v/>
      </c>
      <c r="BR9" s="137"/>
      <c r="BS9" s="137"/>
      <c r="BT9" s="137"/>
      <c r="BU9" s="7" t="str">
        <f>CONCATENATE(BS9,BT9)</f>
        <v/>
      </c>
      <c r="BV9" s="137"/>
      <c r="BW9" s="137"/>
      <c r="BX9" s="137"/>
      <c r="BY9" s="7" t="str">
        <f>CONCATENATE(BW9,BX9)</f>
        <v/>
      </c>
      <c r="BZ9" s="137"/>
      <c r="CA9" s="137"/>
      <c r="CB9" s="137"/>
      <c r="CC9" s="7" t="str">
        <f>CONCATENATE(CA9,CB9)</f>
        <v/>
      </c>
      <c r="CD9" s="137"/>
      <c r="CE9" s="137"/>
      <c r="CF9" s="137"/>
      <c r="CG9" s="7" t="str">
        <f>CONCATENATE(CE9,CF9)</f>
        <v/>
      </c>
      <c r="CH9" s="147"/>
      <c r="CI9" s="147"/>
      <c r="CJ9" s="147"/>
      <c r="CK9" s="147"/>
      <c r="CL9" s="147"/>
      <c r="CM9" s="147"/>
      <c r="CN9" s="147"/>
      <c r="CO9" s="147"/>
      <c r="CP9" s="147"/>
      <c r="CQ9" s="147"/>
      <c r="CR9" s="147"/>
      <c r="CS9" s="147"/>
      <c r="CT9" s="147"/>
      <c r="CU9" s="147"/>
      <c r="CV9" s="147"/>
      <c r="CW9" s="147"/>
      <c r="CX9" s="147"/>
      <c r="CY9" s="147"/>
      <c r="CZ9" s="147"/>
      <c r="DA9" s="147"/>
      <c r="DB9" s="147"/>
      <c r="DC9" s="147"/>
      <c r="DD9" s="147"/>
      <c r="DE9" s="147"/>
      <c r="DF9" s="147"/>
      <c r="DG9" s="50" t="e">
        <f>ROUND(CZ9/DA9,3)</f>
        <v>#DIV/0!</v>
      </c>
      <c r="DH9" s="50" t="e">
        <f>ROUND(DB9/CZ9,3)</f>
        <v>#DIV/0!</v>
      </c>
      <c r="DI9" s="50" t="e">
        <f>ROUND(DC9/DD9,3)</f>
        <v>#DIV/0!</v>
      </c>
      <c r="DJ9" s="50" t="e">
        <f>ROUND(DE9/DF9,3)</f>
        <v>#DIV/0!</v>
      </c>
      <c r="DK9" s="147"/>
      <c r="DL9" s="147"/>
      <c r="DM9" s="147"/>
      <c r="DN9" s="147"/>
      <c r="DO9" s="147"/>
      <c r="DP9" s="147"/>
      <c r="DQ9" s="147"/>
      <c r="DR9" s="147"/>
      <c r="DS9" s="147"/>
      <c r="DT9" s="147"/>
      <c r="DU9" s="147"/>
      <c r="DV9" s="147"/>
      <c r="DW9" s="147"/>
      <c r="DX9" s="147"/>
      <c r="DY9" s="147"/>
      <c r="DZ9" s="147"/>
      <c r="EA9" s="147"/>
      <c r="EB9" s="147"/>
      <c r="EC9" s="147"/>
      <c r="ED9" s="147"/>
      <c r="EE9" s="147"/>
      <c r="EF9" s="147"/>
      <c r="EG9" s="147"/>
      <c r="EH9" s="147"/>
      <c r="EI9" s="147"/>
      <c r="EJ9" s="147"/>
      <c r="EK9" s="147"/>
      <c r="EL9" s="147"/>
      <c r="EM9" s="147"/>
      <c r="EN9" s="147"/>
      <c r="EO9" s="147"/>
      <c r="EP9" s="147"/>
      <c r="EQ9" s="147"/>
      <c r="ER9" s="147"/>
      <c r="ES9" s="137"/>
      <c r="ET9" s="148"/>
      <c r="EU9" s="148"/>
      <c r="EV9" s="137"/>
      <c r="EW9" s="147"/>
      <c r="EX9" s="137"/>
      <c r="EY9" s="148"/>
      <c r="EZ9" s="148"/>
      <c r="FA9" s="137"/>
      <c r="FB9" s="147"/>
      <c r="FC9" s="137"/>
      <c r="FD9" s="148"/>
      <c r="FE9" s="148"/>
      <c r="FF9" s="137"/>
      <c r="FG9" s="147"/>
      <c r="FH9" s="137"/>
      <c r="FI9" s="148"/>
      <c r="FJ9" s="148"/>
      <c r="FK9" s="137"/>
      <c r="FL9" s="147"/>
      <c r="FM9" s="137"/>
      <c r="FN9" s="148"/>
      <c r="FO9" s="148"/>
      <c r="FP9" s="137"/>
      <c r="FQ9" s="147"/>
      <c r="FR9" s="137"/>
      <c r="FS9" s="148"/>
      <c r="FT9" s="148"/>
      <c r="FU9" s="137"/>
      <c r="FV9" s="147"/>
      <c r="FW9" s="137"/>
      <c r="FX9" s="148"/>
      <c r="FY9" s="148"/>
      <c r="FZ9" s="137"/>
      <c r="GA9" s="147"/>
      <c r="GB9" s="137"/>
      <c r="GC9" s="148"/>
      <c r="GD9" s="148"/>
      <c r="GE9" s="137"/>
      <c r="GF9" s="147"/>
      <c r="GG9" s="137"/>
      <c r="GH9" s="148"/>
      <c r="GI9" s="148"/>
      <c r="GJ9" s="137"/>
      <c r="GK9" s="147"/>
      <c r="GL9" s="137"/>
      <c r="GM9" s="148"/>
      <c r="GN9" s="148"/>
      <c r="GO9" s="137"/>
      <c r="GP9" s="147"/>
      <c r="GQ9" s="137"/>
      <c r="GR9" s="148"/>
      <c r="GS9" s="148"/>
      <c r="GT9" s="137"/>
      <c r="GU9" s="147"/>
      <c r="GV9" s="137"/>
      <c r="GW9" s="148"/>
      <c r="GX9" s="148"/>
      <c r="GY9" s="137"/>
      <c r="GZ9" s="147"/>
      <c r="HA9" s="137"/>
      <c r="HB9" s="148"/>
      <c r="HC9" s="148"/>
      <c r="HD9" s="137"/>
      <c r="HE9" s="147"/>
      <c r="HF9" s="137"/>
      <c r="HG9" s="148"/>
      <c r="HH9" s="148"/>
      <c r="HI9" s="137"/>
      <c r="HJ9" s="147"/>
      <c r="HK9" s="137"/>
      <c r="HL9" s="148"/>
      <c r="HM9" s="148"/>
      <c r="HN9" s="137"/>
      <c r="HO9" s="147"/>
      <c r="HP9" s="137"/>
    </row>
    <row r="10" spans="2:224" ht="24" hidden="1" customHeight="1" outlineLevel="1">
      <c r="D10" s="2">
        <v>2</v>
      </c>
      <c r="E10" s="19"/>
      <c r="F10" s="19"/>
      <c r="G10" s="17"/>
      <c r="H10" s="18"/>
      <c r="I10" s="16"/>
      <c r="J10" s="16"/>
      <c r="K10" s="2" t="str">
        <f t="shared" ref="K10:K22" si="4">CONCATENATE(I10,J10)</f>
        <v/>
      </c>
      <c r="L10" s="16"/>
      <c r="M10" s="16"/>
      <c r="N10" s="16"/>
      <c r="O10" s="16"/>
      <c r="P10" s="16"/>
      <c r="Q10" s="16"/>
      <c r="R10" s="18"/>
      <c r="S10" s="16"/>
      <c r="T10" s="16"/>
      <c r="U10" s="2" t="str">
        <f t="shared" ref="U10:U22" si="5">CONCATENATE(S10,T10)</f>
        <v/>
      </c>
      <c r="V10" s="16"/>
      <c r="W10" s="16"/>
      <c r="X10" s="16"/>
      <c r="Y10" s="16"/>
      <c r="Z10" s="16"/>
      <c r="AA10" s="16"/>
      <c r="AB10" s="16"/>
      <c r="AC10" s="16"/>
      <c r="AD10" s="16"/>
      <c r="AE10" s="16"/>
      <c r="AF10" s="16"/>
      <c r="AG10" s="16"/>
      <c r="AH10" s="16"/>
      <c r="AI10" s="16"/>
      <c r="AJ10" s="16"/>
      <c r="AK10" s="16"/>
      <c r="AL10" s="19">
        <v>36708</v>
      </c>
      <c r="AM10" s="89"/>
      <c r="AN10" s="89"/>
      <c r="AO10" s="48" t="e">
        <f t="shared" ref="AO10:AO22" si="6">IF(AM10="",DATEDIF(AL10,$B$3,"Y"),DATEDIF(AL10,$B$3,"Y")-AM10)</f>
        <v>#NUM!</v>
      </c>
      <c r="AP10" s="90" t="e">
        <f t="shared" ref="AP10:AP22" si="7">DATEDIF(AL10,$B$3,"Y")</f>
        <v>#NUM!</v>
      </c>
      <c r="AQ10" s="88" t="e">
        <f t="shared" ref="AQ10:AQ22" si="8">IF(AN10="",DATEDIF(AL10,$B$3,"M")-AP10*12,DATEDIF(AL10,$B$3,"M")-AP10*12-AN10)</f>
        <v>#NUM!</v>
      </c>
      <c r="AR10" s="88" t="e">
        <f t="shared" ref="AR10:AR22" si="9">IF(AQ10=0,CONCATENATE(AO10,"年"),CONCATENATE(AO10,"年",AQ10,"月"))</f>
        <v>#NUM!</v>
      </c>
      <c r="AS10" s="19">
        <v>43221</v>
      </c>
      <c r="AT10" s="16">
        <v>6</v>
      </c>
      <c r="AU10" s="19">
        <v>42261</v>
      </c>
      <c r="AV10" s="19">
        <v>43517</v>
      </c>
      <c r="AW10" s="19">
        <v>43949</v>
      </c>
      <c r="AX10" s="51">
        <v>111</v>
      </c>
      <c r="AY10" s="51">
        <v>222</v>
      </c>
      <c r="AZ10" s="51">
        <v>333</v>
      </c>
      <c r="BA10" s="106">
        <f t="shared" ref="BA10:BA22" si="10">SUM(AX10:AZ10)</f>
        <v>666</v>
      </c>
      <c r="BB10" s="16">
        <v>115</v>
      </c>
      <c r="BC10" s="16">
        <v>116</v>
      </c>
      <c r="BD10" s="16">
        <v>117</v>
      </c>
      <c r="BE10" s="106">
        <f t="shared" ref="BE10:BE22" si="11">SUM(BB10:BD10)</f>
        <v>348</v>
      </c>
      <c r="BF10" s="16">
        <v>334</v>
      </c>
      <c r="BG10" s="16">
        <v>554</v>
      </c>
      <c r="BH10" s="16">
        <v>664</v>
      </c>
      <c r="BI10" s="106">
        <f t="shared" ref="BI10:BI22" si="12">SUM(BF10:BH10)</f>
        <v>1552</v>
      </c>
      <c r="BJ10" s="16"/>
      <c r="BK10" s="16"/>
      <c r="BL10" s="16"/>
      <c r="BM10" s="2" t="str">
        <f t="shared" ref="BM10:BM22" si="13">CONCATENATE(BK10,BL10)</f>
        <v/>
      </c>
      <c r="BN10" s="16"/>
      <c r="BO10" s="16"/>
      <c r="BP10" s="16"/>
      <c r="BQ10" s="2" t="str">
        <f t="shared" ref="BQ10:BQ22" si="14">CONCATENATE(BO10,BP10)</f>
        <v/>
      </c>
      <c r="BR10" s="16"/>
      <c r="BS10" s="16"/>
      <c r="BT10" s="16"/>
      <c r="BU10" s="2" t="str">
        <f t="shared" ref="BU10:BU22" si="15">CONCATENATE(BS10,BT10)</f>
        <v/>
      </c>
      <c r="BV10" s="16"/>
      <c r="BW10" s="16"/>
      <c r="BX10" s="16"/>
      <c r="BY10" s="2" t="str">
        <f t="shared" ref="BY10:BY22" si="16">CONCATENATE(BW10,BX10)</f>
        <v/>
      </c>
      <c r="BZ10" s="16"/>
      <c r="CA10" s="16"/>
      <c r="CB10" s="16"/>
      <c r="CC10" s="2" t="str">
        <f t="shared" ref="CC10:CC22" si="17">CONCATENATE(CA10,CB10)</f>
        <v/>
      </c>
      <c r="CD10" s="16"/>
      <c r="CE10" s="16"/>
      <c r="CF10" s="16"/>
      <c r="CG10" s="2" t="str">
        <f t="shared" ref="CG10:CG22" si="18">CONCATENATE(CE10,CF10)</f>
        <v/>
      </c>
      <c r="CH10" s="51"/>
      <c r="CI10" s="51"/>
      <c r="CJ10" s="51"/>
      <c r="CK10" s="51"/>
      <c r="CL10" s="51"/>
      <c r="CM10" s="51"/>
      <c r="CN10" s="51"/>
      <c r="CO10" s="51"/>
      <c r="CP10" s="51"/>
      <c r="CQ10" s="51"/>
      <c r="CR10" s="51"/>
      <c r="CS10" s="51"/>
      <c r="CT10" s="51"/>
      <c r="CU10" s="51"/>
      <c r="CV10" s="51"/>
      <c r="CW10" s="51"/>
      <c r="CX10" s="51"/>
      <c r="CY10" s="51"/>
      <c r="CZ10" s="51"/>
      <c r="DA10" s="51"/>
      <c r="DB10" s="51"/>
      <c r="DC10" s="51"/>
      <c r="DD10" s="51"/>
      <c r="DE10" s="51"/>
      <c r="DF10" s="51"/>
      <c r="DG10" s="50" t="e">
        <f t="shared" ref="DG10:DG22" si="19">ROUND(CZ10/DA10,3)</f>
        <v>#DIV/0!</v>
      </c>
      <c r="DH10" s="50" t="e">
        <f t="shared" ref="DH10:DH22" si="20">ROUND(DB10/CZ10,3)</f>
        <v>#DIV/0!</v>
      </c>
      <c r="DI10" s="50" t="e">
        <f t="shared" ref="DI10:DI22" si="21">ROUND(DC10/DD10,3)</f>
        <v>#DIV/0!</v>
      </c>
      <c r="DJ10" s="50" t="e">
        <f t="shared" ref="DJ10:DJ22" si="22">ROUND(DE10/DF10,3)</f>
        <v>#DIV/0!</v>
      </c>
      <c r="DK10" s="51">
        <v>1158</v>
      </c>
      <c r="DL10" s="51"/>
      <c r="DM10" s="51"/>
      <c r="DN10" s="51"/>
      <c r="DO10" s="51"/>
      <c r="DP10" s="51"/>
      <c r="DQ10" s="51"/>
      <c r="DR10" s="51"/>
      <c r="DS10" s="51"/>
      <c r="DT10" s="51"/>
      <c r="DU10" s="51"/>
      <c r="DV10" s="51"/>
      <c r="DW10" s="51"/>
      <c r="DX10" s="51"/>
      <c r="DY10" s="51"/>
      <c r="DZ10" s="51"/>
      <c r="EA10" s="51"/>
      <c r="EB10" s="51"/>
      <c r="EC10" s="51"/>
      <c r="ED10" s="51"/>
      <c r="EE10" s="51"/>
      <c r="EF10" s="51"/>
      <c r="EG10" s="51"/>
      <c r="EH10" s="51"/>
      <c r="EI10" s="51"/>
      <c r="EJ10" s="51"/>
      <c r="EK10" s="51"/>
      <c r="EL10" s="51"/>
      <c r="EM10" s="51"/>
      <c r="EN10" s="51"/>
      <c r="EO10" s="51"/>
      <c r="EP10" s="51"/>
      <c r="EQ10" s="51"/>
      <c r="ER10" s="51"/>
      <c r="ES10" s="16"/>
      <c r="ET10" s="105">
        <v>40452</v>
      </c>
      <c r="EU10" s="105">
        <v>40603</v>
      </c>
      <c r="EV10" s="16"/>
      <c r="EW10" s="51">
        <v>123456</v>
      </c>
      <c r="EX10" s="16"/>
      <c r="EY10" s="105">
        <v>36982</v>
      </c>
      <c r="EZ10" s="105">
        <v>37895</v>
      </c>
      <c r="FA10" s="16"/>
      <c r="FB10" s="51">
        <v>11111</v>
      </c>
      <c r="FC10" s="16"/>
      <c r="FD10" s="105">
        <v>39904</v>
      </c>
      <c r="FE10" s="105">
        <v>40299</v>
      </c>
      <c r="FF10" s="16"/>
      <c r="FG10" s="51">
        <v>99999</v>
      </c>
      <c r="FH10" s="16"/>
      <c r="FI10" s="105">
        <v>41791</v>
      </c>
      <c r="FJ10" s="105">
        <v>41883</v>
      </c>
      <c r="FK10" s="16"/>
      <c r="FL10" s="51">
        <v>4411</v>
      </c>
      <c r="FM10" s="16"/>
      <c r="FN10" s="105">
        <v>43678</v>
      </c>
      <c r="FO10" s="105">
        <v>44166</v>
      </c>
      <c r="FP10" s="16"/>
      <c r="FQ10" s="51">
        <v>5500</v>
      </c>
      <c r="FR10" s="16"/>
      <c r="FS10" s="105">
        <v>43678</v>
      </c>
      <c r="FT10" s="105">
        <v>43831</v>
      </c>
      <c r="FU10" s="16"/>
      <c r="FV10" s="51">
        <v>7777</v>
      </c>
      <c r="FW10" s="16"/>
      <c r="FX10" s="105">
        <v>43221</v>
      </c>
      <c r="FY10" s="105">
        <v>43678</v>
      </c>
      <c r="FZ10" s="16"/>
      <c r="GA10" s="51">
        <v>8888</v>
      </c>
      <c r="GB10" s="16"/>
      <c r="GC10" s="105">
        <v>44287</v>
      </c>
      <c r="GD10" s="105">
        <v>44621</v>
      </c>
      <c r="GE10" s="16"/>
      <c r="GF10" s="51">
        <v>6000</v>
      </c>
      <c r="GG10" s="16"/>
      <c r="GH10" s="105">
        <v>44562</v>
      </c>
      <c r="GI10" s="105">
        <v>44682</v>
      </c>
      <c r="GJ10" s="16"/>
      <c r="GK10" s="51">
        <v>1500</v>
      </c>
      <c r="GL10" s="16"/>
      <c r="GM10" s="105">
        <v>42887</v>
      </c>
      <c r="GN10" s="105">
        <v>43374</v>
      </c>
      <c r="GO10" s="16"/>
      <c r="GP10" s="51">
        <v>2233</v>
      </c>
      <c r="GQ10" s="16"/>
      <c r="GR10" s="105">
        <v>44013</v>
      </c>
      <c r="GS10" s="105">
        <v>44562</v>
      </c>
      <c r="GT10" s="16"/>
      <c r="GU10" s="51">
        <v>2345</v>
      </c>
      <c r="GV10" s="16"/>
      <c r="GW10" s="105">
        <v>43221</v>
      </c>
      <c r="GX10" s="105">
        <v>44256</v>
      </c>
      <c r="GY10" s="16"/>
      <c r="GZ10" s="51">
        <v>500000</v>
      </c>
      <c r="HA10" s="16"/>
      <c r="HB10" s="105">
        <v>43586</v>
      </c>
      <c r="HC10" s="105">
        <v>44166</v>
      </c>
      <c r="HD10" s="16"/>
      <c r="HE10" s="51">
        <v>3000</v>
      </c>
      <c r="HF10" s="16"/>
      <c r="HG10" s="105">
        <v>43678</v>
      </c>
      <c r="HH10" s="105">
        <v>44075</v>
      </c>
      <c r="HI10" s="16"/>
      <c r="HJ10" s="51">
        <v>1000</v>
      </c>
      <c r="HK10" s="16"/>
      <c r="HL10" s="105">
        <v>43647</v>
      </c>
      <c r="HM10" s="105">
        <v>43891</v>
      </c>
      <c r="HN10" s="16"/>
      <c r="HO10" s="51">
        <v>20000</v>
      </c>
      <c r="HP10" s="16"/>
    </row>
    <row r="11" spans="2:224" ht="24" hidden="1" customHeight="1" outlineLevel="1">
      <c r="D11" s="2">
        <v>3</v>
      </c>
      <c r="E11" s="19"/>
      <c r="F11" s="19"/>
      <c r="G11" s="17"/>
      <c r="H11" s="18"/>
      <c r="I11" s="16"/>
      <c r="J11" s="16"/>
      <c r="K11" s="2" t="str">
        <f t="shared" si="4"/>
        <v/>
      </c>
      <c r="L11" s="16"/>
      <c r="M11" s="16"/>
      <c r="N11" s="16"/>
      <c r="O11" s="16"/>
      <c r="P11" s="16"/>
      <c r="Q11" s="16"/>
      <c r="R11" s="18"/>
      <c r="S11" s="16"/>
      <c r="T11" s="16"/>
      <c r="U11" s="2" t="str">
        <f t="shared" si="5"/>
        <v/>
      </c>
      <c r="V11" s="16"/>
      <c r="W11" s="16"/>
      <c r="X11" s="16"/>
      <c r="Y11" s="16"/>
      <c r="Z11" s="16"/>
      <c r="AA11" s="16"/>
      <c r="AB11" s="16"/>
      <c r="AC11" s="16"/>
      <c r="AD11" s="16"/>
      <c r="AE11" s="16"/>
      <c r="AF11" s="16"/>
      <c r="AG11" s="16"/>
      <c r="AH11" s="16"/>
      <c r="AI11" s="16"/>
      <c r="AJ11" s="16"/>
      <c r="AK11" s="16"/>
      <c r="AL11" s="19">
        <v>36709</v>
      </c>
      <c r="AM11" s="89">
        <v>1</v>
      </c>
      <c r="AN11" s="89"/>
      <c r="AO11" s="48" t="e">
        <f t="shared" si="6"/>
        <v>#NUM!</v>
      </c>
      <c r="AP11" s="90" t="e">
        <f t="shared" si="7"/>
        <v>#NUM!</v>
      </c>
      <c r="AQ11" s="88" t="e">
        <f t="shared" si="8"/>
        <v>#NUM!</v>
      </c>
      <c r="AR11" s="88" t="e">
        <f t="shared" si="9"/>
        <v>#NUM!</v>
      </c>
      <c r="AS11" s="19">
        <v>43222</v>
      </c>
      <c r="AT11" s="16">
        <v>6</v>
      </c>
      <c r="AU11" s="19">
        <v>42261</v>
      </c>
      <c r="AV11" s="19">
        <v>43517</v>
      </c>
      <c r="AW11" s="19">
        <v>43949</v>
      </c>
      <c r="AX11" s="51"/>
      <c r="AY11" s="51"/>
      <c r="AZ11" s="51"/>
      <c r="BA11" s="106">
        <f t="shared" si="10"/>
        <v>0</v>
      </c>
      <c r="BB11" s="16"/>
      <c r="BC11" s="16"/>
      <c r="BD11" s="16"/>
      <c r="BE11" s="106">
        <f t="shared" si="11"/>
        <v>0</v>
      </c>
      <c r="BF11" s="16"/>
      <c r="BG11" s="16"/>
      <c r="BH11" s="16"/>
      <c r="BI11" s="106">
        <f t="shared" si="12"/>
        <v>0</v>
      </c>
      <c r="BJ11" s="16"/>
      <c r="BK11" s="16"/>
      <c r="BL11" s="16"/>
      <c r="BM11" s="2" t="str">
        <f t="shared" si="13"/>
        <v/>
      </c>
      <c r="BN11" s="16"/>
      <c r="BO11" s="16"/>
      <c r="BP11" s="16"/>
      <c r="BQ11" s="2" t="str">
        <f t="shared" si="14"/>
        <v/>
      </c>
      <c r="BR11" s="16"/>
      <c r="BS11" s="16"/>
      <c r="BT11" s="16"/>
      <c r="BU11" s="2" t="str">
        <f t="shared" si="15"/>
        <v/>
      </c>
      <c r="BV11" s="16"/>
      <c r="BW11" s="16"/>
      <c r="BX11" s="16"/>
      <c r="BY11" s="2" t="str">
        <f t="shared" si="16"/>
        <v/>
      </c>
      <c r="BZ11" s="16"/>
      <c r="CA11" s="16"/>
      <c r="CB11" s="16"/>
      <c r="CC11" s="2" t="str">
        <f t="shared" si="17"/>
        <v/>
      </c>
      <c r="CD11" s="16"/>
      <c r="CE11" s="16"/>
      <c r="CF11" s="16"/>
      <c r="CG11" s="2" t="str">
        <f t="shared" si="18"/>
        <v/>
      </c>
      <c r="CH11" s="51"/>
      <c r="CI11" s="51"/>
      <c r="CJ11" s="51"/>
      <c r="CK11" s="51"/>
      <c r="CL11" s="51"/>
      <c r="CM11" s="51"/>
      <c r="CN11" s="51"/>
      <c r="CO11" s="51"/>
      <c r="CP11" s="51"/>
      <c r="CQ11" s="51"/>
      <c r="CR11" s="51"/>
      <c r="CS11" s="51"/>
      <c r="CT11" s="51"/>
      <c r="CU11" s="51"/>
      <c r="CV11" s="51"/>
      <c r="CW11" s="51"/>
      <c r="CX11" s="51"/>
      <c r="CY11" s="51"/>
      <c r="CZ11" s="51"/>
      <c r="DA11" s="51"/>
      <c r="DB11" s="51"/>
      <c r="DC11" s="51"/>
      <c r="DD11" s="51"/>
      <c r="DE11" s="51"/>
      <c r="DF11" s="51"/>
      <c r="DG11" s="50" t="e">
        <f t="shared" si="19"/>
        <v>#DIV/0!</v>
      </c>
      <c r="DH11" s="50" t="e">
        <f t="shared" si="20"/>
        <v>#DIV/0!</v>
      </c>
      <c r="DI11" s="50" t="e">
        <f t="shared" si="21"/>
        <v>#DIV/0!</v>
      </c>
      <c r="DJ11" s="50" t="e">
        <f t="shared" si="22"/>
        <v>#DIV/0!</v>
      </c>
      <c r="DK11" s="51"/>
      <c r="DL11" s="51"/>
      <c r="DM11" s="51"/>
      <c r="DN11" s="51"/>
      <c r="DO11" s="51"/>
      <c r="DP11" s="51"/>
      <c r="DQ11" s="51"/>
      <c r="DR11" s="51"/>
      <c r="DS11" s="51"/>
      <c r="DT11" s="51"/>
      <c r="DU11" s="51"/>
      <c r="DV11" s="51"/>
      <c r="DW11" s="51"/>
      <c r="DX11" s="51"/>
      <c r="DY11" s="51"/>
      <c r="DZ11" s="51"/>
      <c r="EA11" s="51"/>
      <c r="EB11" s="51"/>
      <c r="EC11" s="51"/>
      <c r="ED11" s="51"/>
      <c r="EE11" s="51"/>
      <c r="EF11" s="51"/>
      <c r="EG11" s="51"/>
      <c r="EH11" s="51"/>
      <c r="EI11" s="51"/>
      <c r="EJ11" s="51"/>
      <c r="EK11" s="51"/>
      <c r="EL11" s="51"/>
      <c r="EM11" s="51"/>
      <c r="EN11" s="51"/>
      <c r="EO11" s="51"/>
      <c r="EP11" s="51"/>
      <c r="EQ11" s="51"/>
      <c r="ER11" s="51"/>
      <c r="ES11" s="16"/>
      <c r="ET11" s="105">
        <v>40452</v>
      </c>
      <c r="EU11" s="105">
        <v>40603</v>
      </c>
      <c r="EV11" s="16"/>
      <c r="EW11" s="51">
        <v>123456</v>
      </c>
      <c r="EX11" s="16"/>
      <c r="EY11" s="105">
        <v>36982</v>
      </c>
      <c r="EZ11" s="105">
        <v>37895</v>
      </c>
      <c r="FA11" s="16"/>
      <c r="FB11" s="51">
        <v>11111</v>
      </c>
      <c r="FC11" s="16"/>
      <c r="FD11" s="105">
        <v>39904</v>
      </c>
      <c r="FE11" s="105">
        <v>40299</v>
      </c>
      <c r="FF11" s="16"/>
      <c r="FG11" s="51">
        <v>99999</v>
      </c>
      <c r="FH11" s="16"/>
      <c r="FI11" s="105">
        <v>41791</v>
      </c>
      <c r="FJ11" s="105">
        <v>41883</v>
      </c>
      <c r="FK11" s="16"/>
      <c r="FL11" s="51">
        <v>4411</v>
      </c>
      <c r="FM11" s="16"/>
      <c r="FN11" s="105">
        <v>43678</v>
      </c>
      <c r="FO11" s="105">
        <v>44166</v>
      </c>
      <c r="FP11" s="16"/>
      <c r="FQ11" s="51">
        <v>5500</v>
      </c>
      <c r="FR11" s="16"/>
      <c r="FS11" s="105">
        <v>43678</v>
      </c>
      <c r="FT11" s="105">
        <v>43831</v>
      </c>
      <c r="FU11" s="16"/>
      <c r="FV11" s="51">
        <v>7777</v>
      </c>
      <c r="FW11" s="16"/>
      <c r="FX11" s="105">
        <v>43221</v>
      </c>
      <c r="FY11" s="105">
        <v>43678</v>
      </c>
      <c r="FZ11" s="16"/>
      <c r="GA11" s="51">
        <v>8888</v>
      </c>
      <c r="GB11" s="16"/>
      <c r="GC11" s="105">
        <v>44287</v>
      </c>
      <c r="GD11" s="105">
        <v>44621</v>
      </c>
      <c r="GE11" s="16"/>
      <c r="GF11" s="51">
        <v>6000</v>
      </c>
      <c r="GG11" s="16"/>
      <c r="GH11" s="105">
        <v>44562</v>
      </c>
      <c r="GI11" s="105">
        <v>44682</v>
      </c>
      <c r="GJ11" s="16"/>
      <c r="GK11" s="51">
        <v>1500</v>
      </c>
      <c r="GL11" s="16"/>
      <c r="GM11" s="105">
        <v>42887</v>
      </c>
      <c r="GN11" s="105">
        <v>43374</v>
      </c>
      <c r="GO11" s="16"/>
      <c r="GP11" s="51">
        <v>2233</v>
      </c>
      <c r="GQ11" s="16"/>
      <c r="GR11" s="105">
        <v>44013</v>
      </c>
      <c r="GS11" s="105">
        <v>44562</v>
      </c>
      <c r="GT11" s="16"/>
      <c r="GU11" s="51">
        <v>2345</v>
      </c>
      <c r="GV11" s="16"/>
      <c r="GW11" s="105">
        <v>43221</v>
      </c>
      <c r="GX11" s="105">
        <v>44256</v>
      </c>
      <c r="GY11" s="16"/>
      <c r="GZ11" s="51">
        <v>500000</v>
      </c>
      <c r="HA11" s="16"/>
      <c r="HB11" s="105">
        <v>43586</v>
      </c>
      <c r="HC11" s="105">
        <v>44166</v>
      </c>
      <c r="HD11" s="16"/>
      <c r="HE11" s="51">
        <v>3000</v>
      </c>
      <c r="HF11" s="16"/>
      <c r="HG11" s="105">
        <v>43678</v>
      </c>
      <c r="HH11" s="105">
        <v>44075</v>
      </c>
      <c r="HI11" s="16"/>
      <c r="HJ11" s="51">
        <v>1000</v>
      </c>
      <c r="HK11" s="16"/>
      <c r="HL11" s="105">
        <v>43647</v>
      </c>
      <c r="HM11" s="105">
        <v>43891</v>
      </c>
      <c r="HN11" s="16"/>
      <c r="HO11" s="51">
        <v>20000</v>
      </c>
      <c r="HP11" s="16"/>
    </row>
    <row r="12" spans="2:224" ht="24" hidden="1" customHeight="1" outlineLevel="1">
      <c r="D12" s="2">
        <v>4</v>
      </c>
      <c r="E12" s="19"/>
      <c r="F12" s="19"/>
      <c r="G12" s="17"/>
      <c r="H12" s="18"/>
      <c r="I12" s="16"/>
      <c r="J12" s="16"/>
      <c r="K12" s="2" t="str">
        <f t="shared" si="4"/>
        <v/>
      </c>
      <c r="L12" s="16"/>
      <c r="M12" s="16"/>
      <c r="N12" s="16"/>
      <c r="O12" s="16"/>
      <c r="P12" s="16"/>
      <c r="Q12" s="16"/>
      <c r="R12" s="18"/>
      <c r="S12" s="16"/>
      <c r="T12" s="16"/>
      <c r="U12" s="2" t="str">
        <f t="shared" si="5"/>
        <v/>
      </c>
      <c r="V12" s="16"/>
      <c r="W12" s="16"/>
      <c r="X12" s="16"/>
      <c r="Y12" s="16"/>
      <c r="Z12" s="16"/>
      <c r="AA12" s="16"/>
      <c r="AB12" s="16"/>
      <c r="AC12" s="16"/>
      <c r="AD12" s="16"/>
      <c r="AE12" s="16"/>
      <c r="AF12" s="16"/>
      <c r="AG12" s="16"/>
      <c r="AH12" s="16"/>
      <c r="AI12" s="16"/>
      <c r="AJ12" s="16"/>
      <c r="AK12" s="16"/>
      <c r="AL12" s="19">
        <v>36710</v>
      </c>
      <c r="AM12" s="89">
        <v>2</v>
      </c>
      <c r="AN12" s="89"/>
      <c r="AO12" s="48" t="e">
        <f t="shared" si="6"/>
        <v>#NUM!</v>
      </c>
      <c r="AP12" s="90" t="e">
        <f t="shared" si="7"/>
        <v>#NUM!</v>
      </c>
      <c r="AQ12" s="88" t="e">
        <f t="shared" si="8"/>
        <v>#NUM!</v>
      </c>
      <c r="AR12" s="88" t="e">
        <f t="shared" si="9"/>
        <v>#NUM!</v>
      </c>
      <c r="AS12" s="19">
        <v>43223</v>
      </c>
      <c r="AT12" s="16">
        <v>6</v>
      </c>
      <c r="AU12" s="19">
        <v>42261</v>
      </c>
      <c r="AV12" s="19">
        <v>43517</v>
      </c>
      <c r="AW12" s="19">
        <v>43949</v>
      </c>
      <c r="AX12" s="51"/>
      <c r="AY12" s="51"/>
      <c r="AZ12" s="51"/>
      <c r="BA12" s="106">
        <f t="shared" si="10"/>
        <v>0</v>
      </c>
      <c r="BB12" s="16"/>
      <c r="BC12" s="16"/>
      <c r="BD12" s="16"/>
      <c r="BE12" s="106">
        <f t="shared" si="11"/>
        <v>0</v>
      </c>
      <c r="BF12" s="16"/>
      <c r="BG12" s="16"/>
      <c r="BH12" s="16"/>
      <c r="BI12" s="106">
        <f t="shared" si="12"/>
        <v>0</v>
      </c>
      <c r="BJ12" s="16"/>
      <c r="BK12" s="16"/>
      <c r="BL12" s="16"/>
      <c r="BM12" s="2" t="str">
        <f t="shared" si="13"/>
        <v/>
      </c>
      <c r="BN12" s="16"/>
      <c r="BO12" s="16"/>
      <c r="BP12" s="16"/>
      <c r="BQ12" s="2" t="str">
        <f t="shared" si="14"/>
        <v/>
      </c>
      <c r="BR12" s="16"/>
      <c r="BS12" s="16"/>
      <c r="BT12" s="16"/>
      <c r="BU12" s="2" t="str">
        <f t="shared" si="15"/>
        <v/>
      </c>
      <c r="BV12" s="16"/>
      <c r="BW12" s="16"/>
      <c r="BX12" s="16"/>
      <c r="BY12" s="2" t="str">
        <f t="shared" si="16"/>
        <v/>
      </c>
      <c r="BZ12" s="16"/>
      <c r="CA12" s="16"/>
      <c r="CB12" s="16"/>
      <c r="CC12" s="2" t="str">
        <f t="shared" si="17"/>
        <v/>
      </c>
      <c r="CD12" s="16"/>
      <c r="CE12" s="16"/>
      <c r="CF12" s="16"/>
      <c r="CG12" s="2" t="str">
        <f t="shared" si="18"/>
        <v/>
      </c>
      <c r="CH12" s="51"/>
      <c r="CI12" s="51"/>
      <c r="CJ12" s="51"/>
      <c r="CK12" s="51"/>
      <c r="CL12" s="51"/>
      <c r="CM12" s="51"/>
      <c r="CN12" s="51"/>
      <c r="CO12" s="51"/>
      <c r="CP12" s="51"/>
      <c r="CQ12" s="51"/>
      <c r="CR12" s="51"/>
      <c r="CS12" s="51"/>
      <c r="CT12" s="51"/>
      <c r="CU12" s="51"/>
      <c r="CV12" s="51"/>
      <c r="CW12" s="51"/>
      <c r="CX12" s="51"/>
      <c r="CY12" s="51"/>
      <c r="CZ12" s="51"/>
      <c r="DA12" s="51"/>
      <c r="DB12" s="51"/>
      <c r="DC12" s="51"/>
      <c r="DD12" s="51"/>
      <c r="DE12" s="51"/>
      <c r="DF12" s="51"/>
      <c r="DG12" s="50" t="e">
        <f t="shared" si="19"/>
        <v>#DIV/0!</v>
      </c>
      <c r="DH12" s="50" t="e">
        <f t="shared" si="20"/>
        <v>#DIV/0!</v>
      </c>
      <c r="DI12" s="50" t="e">
        <f t="shared" si="21"/>
        <v>#DIV/0!</v>
      </c>
      <c r="DJ12" s="50" t="e">
        <f t="shared" si="22"/>
        <v>#DIV/0!</v>
      </c>
      <c r="DK12" s="51"/>
      <c r="DL12" s="51"/>
      <c r="DM12" s="51"/>
      <c r="DN12" s="51"/>
      <c r="DO12" s="51"/>
      <c r="DP12" s="51"/>
      <c r="DQ12" s="51"/>
      <c r="DR12" s="51"/>
      <c r="DS12" s="51"/>
      <c r="DT12" s="51"/>
      <c r="DU12" s="51"/>
      <c r="DV12" s="51"/>
      <c r="DW12" s="51"/>
      <c r="DX12" s="51"/>
      <c r="DY12" s="51"/>
      <c r="DZ12" s="51"/>
      <c r="EA12" s="51"/>
      <c r="EB12" s="51"/>
      <c r="EC12" s="51"/>
      <c r="ED12" s="51"/>
      <c r="EE12" s="51"/>
      <c r="EF12" s="51"/>
      <c r="EG12" s="51"/>
      <c r="EH12" s="51"/>
      <c r="EI12" s="51"/>
      <c r="EJ12" s="51"/>
      <c r="EK12" s="51"/>
      <c r="EL12" s="51"/>
      <c r="EM12" s="51"/>
      <c r="EN12" s="51"/>
      <c r="EO12" s="51"/>
      <c r="EP12" s="51"/>
      <c r="EQ12" s="51"/>
      <c r="ER12" s="51"/>
      <c r="ES12" s="16"/>
      <c r="ET12" s="105">
        <v>40452</v>
      </c>
      <c r="EU12" s="105">
        <v>40603</v>
      </c>
      <c r="EV12" s="16"/>
      <c r="EW12" s="51">
        <v>123456</v>
      </c>
      <c r="EX12" s="16"/>
      <c r="EY12" s="105">
        <v>36982</v>
      </c>
      <c r="EZ12" s="105">
        <v>37895</v>
      </c>
      <c r="FA12" s="16"/>
      <c r="FB12" s="51">
        <v>11111</v>
      </c>
      <c r="FC12" s="16"/>
      <c r="FD12" s="105">
        <v>39904</v>
      </c>
      <c r="FE12" s="105">
        <v>40299</v>
      </c>
      <c r="FF12" s="16"/>
      <c r="FG12" s="51">
        <v>99999</v>
      </c>
      <c r="FH12" s="16"/>
      <c r="FI12" s="105">
        <v>41791</v>
      </c>
      <c r="FJ12" s="105">
        <v>41883</v>
      </c>
      <c r="FK12" s="16"/>
      <c r="FL12" s="51">
        <v>4411</v>
      </c>
      <c r="FM12" s="16"/>
      <c r="FN12" s="105">
        <v>43678</v>
      </c>
      <c r="FO12" s="105">
        <v>44166</v>
      </c>
      <c r="FP12" s="16"/>
      <c r="FQ12" s="51">
        <v>5500</v>
      </c>
      <c r="FR12" s="16"/>
      <c r="FS12" s="105">
        <v>43678</v>
      </c>
      <c r="FT12" s="105">
        <v>43831</v>
      </c>
      <c r="FU12" s="16"/>
      <c r="FV12" s="51">
        <v>7777</v>
      </c>
      <c r="FW12" s="16"/>
      <c r="FX12" s="105">
        <v>43221</v>
      </c>
      <c r="FY12" s="105">
        <v>43678</v>
      </c>
      <c r="FZ12" s="16"/>
      <c r="GA12" s="51">
        <v>8888</v>
      </c>
      <c r="GB12" s="16"/>
      <c r="GC12" s="105">
        <v>44287</v>
      </c>
      <c r="GD12" s="105">
        <v>44621</v>
      </c>
      <c r="GE12" s="16"/>
      <c r="GF12" s="51">
        <v>6000</v>
      </c>
      <c r="GG12" s="16"/>
      <c r="GH12" s="105">
        <v>44562</v>
      </c>
      <c r="GI12" s="105">
        <v>44682</v>
      </c>
      <c r="GJ12" s="16"/>
      <c r="GK12" s="51">
        <v>1500</v>
      </c>
      <c r="GL12" s="16"/>
      <c r="GM12" s="105">
        <v>42887</v>
      </c>
      <c r="GN12" s="105">
        <v>43374</v>
      </c>
      <c r="GO12" s="16"/>
      <c r="GP12" s="51">
        <v>2233</v>
      </c>
      <c r="GQ12" s="16"/>
      <c r="GR12" s="105">
        <v>44013</v>
      </c>
      <c r="GS12" s="105">
        <v>44562</v>
      </c>
      <c r="GT12" s="16"/>
      <c r="GU12" s="51">
        <v>2345</v>
      </c>
      <c r="GV12" s="16"/>
      <c r="GW12" s="105">
        <v>43221</v>
      </c>
      <c r="GX12" s="105">
        <v>44256</v>
      </c>
      <c r="GY12" s="16"/>
      <c r="GZ12" s="51">
        <v>500000</v>
      </c>
      <c r="HA12" s="16"/>
      <c r="HB12" s="105">
        <v>43586</v>
      </c>
      <c r="HC12" s="105">
        <v>44166</v>
      </c>
      <c r="HD12" s="16"/>
      <c r="HE12" s="51">
        <v>3000</v>
      </c>
      <c r="HF12" s="16"/>
      <c r="HG12" s="105">
        <v>43678</v>
      </c>
      <c r="HH12" s="105">
        <v>44075</v>
      </c>
      <c r="HI12" s="16"/>
      <c r="HJ12" s="51">
        <v>1000</v>
      </c>
      <c r="HK12" s="16"/>
      <c r="HL12" s="105">
        <v>43647</v>
      </c>
      <c r="HM12" s="105">
        <v>43891</v>
      </c>
      <c r="HN12" s="16"/>
      <c r="HO12" s="51">
        <v>20000</v>
      </c>
      <c r="HP12" s="16"/>
    </row>
    <row r="13" spans="2:224" ht="24" hidden="1" customHeight="1" outlineLevel="1">
      <c r="D13" s="2">
        <v>5</v>
      </c>
      <c r="E13" s="19"/>
      <c r="F13" s="19"/>
      <c r="G13" s="17"/>
      <c r="H13" s="18"/>
      <c r="I13" s="16"/>
      <c r="J13" s="16"/>
      <c r="K13" s="2" t="str">
        <f t="shared" si="4"/>
        <v/>
      </c>
      <c r="L13" s="16"/>
      <c r="M13" s="16"/>
      <c r="N13" s="16"/>
      <c r="O13" s="16"/>
      <c r="P13" s="16"/>
      <c r="Q13" s="16"/>
      <c r="R13" s="18"/>
      <c r="S13" s="16"/>
      <c r="T13" s="16"/>
      <c r="U13" s="2" t="str">
        <f t="shared" si="5"/>
        <v/>
      </c>
      <c r="V13" s="16"/>
      <c r="W13" s="16"/>
      <c r="X13" s="16"/>
      <c r="Y13" s="16"/>
      <c r="Z13" s="16"/>
      <c r="AA13" s="16"/>
      <c r="AB13" s="16"/>
      <c r="AC13" s="16"/>
      <c r="AD13" s="16"/>
      <c r="AE13" s="16"/>
      <c r="AF13" s="16"/>
      <c r="AG13" s="16"/>
      <c r="AH13" s="16"/>
      <c r="AI13" s="16"/>
      <c r="AJ13" s="16"/>
      <c r="AK13" s="16"/>
      <c r="AL13" s="19">
        <v>36711</v>
      </c>
      <c r="AM13" s="89">
        <v>3</v>
      </c>
      <c r="AN13" s="89"/>
      <c r="AO13" s="48" t="e">
        <f t="shared" si="6"/>
        <v>#NUM!</v>
      </c>
      <c r="AP13" s="90" t="e">
        <f t="shared" si="7"/>
        <v>#NUM!</v>
      </c>
      <c r="AQ13" s="88" t="e">
        <f t="shared" si="8"/>
        <v>#NUM!</v>
      </c>
      <c r="AR13" s="88" t="e">
        <f t="shared" si="9"/>
        <v>#NUM!</v>
      </c>
      <c r="AS13" s="19">
        <v>43224</v>
      </c>
      <c r="AT13" s="16">
        <v>6</v>
      </c>
      <c r="AU13" s="19">
        <v>42261</v>
      </c>
      <c r="AV13" s="19">
        <v>43517</v>
      </c>
      <c r="AW13" s="19">
        <v>43949</v>
      </c>
      <c r="AX13" s="51"/>
      <c r="AY13" s="51"/>
      <c r="AZ13" s="51"/>
      <c r="BA13" s="106">
        <f t="shared" si="10"/>
        <v>0</v>
      </c>
      <c r="BB13" s="16"/>
      <c r="BC13" s="16"/>
      <c r="BD13" s="16"/>
      <c r="BE13" s="106">
        <f t="shared" si="11"/>
        <v>0</v>
      </c>
      <c r="BF13" s="16"/>
      <c r="BG13" s="16"/>
      <c r="BH13" s="16"/>
      <c r="BI13" s="106">
        <f t="shared" si="12"/>
        <v>0</v>
      </c>
      <c r="BJ13" s="16"/>
      <c r="BK13" s="16"/>
      <c r="BL13" s="16"/>
      <c r="BM13" s="2" t="str">
        <f t="shared" si="13"/>
        <v/>
      </c>
      <c r="BN13" s="16"/>
      <c r="BO13" s="16"/>
      <c r="BP13" s="16"/>
      <c r="BQ13" s="2" t="str">
        <f t="shared" si="14"/>
        <v/>
      </c>
      <c r="BR13" s="16"/>
      <c r="BS13" s="16"/>
      <c r="BT13" s="16"/>
      <c r="BU13" s="2" t="str">
        <f t="shared" si="15"/>
        <v/>
      </c>
      <c r="BV13" s="16"/>
      <c r="BW13" s="16"/>
      <c r="BX13" s="16"/>
      <c r="BY13" s="2" t="str">
        <f t="shared" si="16"/>
        <v/>
      </c>
      <c r="BZ13" s="16"/>
      <c r="CA13" s="16"/>
      <c r="CB13" s="16"/>
      <c r="CC13" s="2" t="str">
        <f t="shared" si="17"/>
        <v/>
      </c>
      <c r="CD13" s="16"/>
      <c r="CE13" s="16"/>
      <c r="CF13" s="16"/>
      <c r="CG13" s="2" t="str">
        <f t="shared" si="18"/>
        <v/>
      </c>
      <c r="CH13" s="51"/>
      <c r="CI13" s="51"/>
      <c r="CJ13" s="51"/>
      <c r="CK13" s="51"/>
      <c r="CL13" s="51"/>
      <c r="CM13" s="51"/>
      <c r="CN13" s="51"/>
      <c r="CO13" s="51"/>
      <c r="CP13" s="51"/>
      <c r="CQ13" s="51"/>
      <c r="CR13" s="51"/>
      <c r="CS13" s="51"/>
      <c r="CT13" s="51"/>
      <c r="CU13" s="51"/>
      <c r="CV13" s="51"/>
      <c r="CW13" s="51"/>
      <c r="CX13" s="51"/>
      <c r="CY13" s="51"/>
      <c r="CZ13" s="51"/>
      <c r="DA13" s="51"/>
      <c r="DB13" s="51"/>
      <c r="DC13" s="51"/>
      <c r="DD13" s="51"/>
      <c r="DE13" s="51"/>
      <c r="DF13" s="51"/>
      <c r="DG13" s="50" t="e">
        <f t="shared" si="19"/>
        <v>#DIV/0!</v>
      </c>
      <c r="DH13" s="50" t="e">
        <f t="shared" si="20"/>
        <v>#DIV/0!</v>
      </c>
      <c r="DI13" s="50" t="e">
        <f t="shared" si="21"/>
        <v>#DIV/0!</v>
      </c>
      <c r="DJ13" s="50" t="e">
        <f t="shared" si="22"/>
        <v>#DIV/0!</v>
      </c>
      <c r="DK13" s="51"/>
      <c r="DL13" s="51"/>
      <c r="DM13" s="51"/>
      <c r="DN13" s="51"/>
      <c r="DO13" s="51"/>
      <c r="DP13" s="51"/>
      <c r="DQ13" s="51"/>
      <c r="DR13" s="51"/>
      <c r="DS13" s="51"/>
      <c r="DT13" s="51"/>
      <c r="DU13" s="51"/>
      <c r="DV13" s="51"/>
      <c r="DW13" s="51"/>
      <c r="DX13" s="51"/>
      <c r="DY13" s="51"/>
      <c r="DZ13" s="51"/>
      <c r="EA13" s="51"/>
      <c r="EB13" s="51"/>
      <c r="EC13" s="51"/>
      <c r="ED13" s="51"/>
      <c r="EE13" s="51"/>
      <c r="EF13" s="51"/>
      <c r="EG13" s="51"/>
      <c r="EH13" s="51"/>
      <c r="EI13" s="51"/>
      <c r="EJ13" s="51"/>
      <c r="EK13" s="51"/>
      <c r="EL13" s="51"/>
      <c r="EM13" s="51"/>
      <c r="EN13" s="51"/>
      <c r="EO13" s="51"/>
      <c r="EP13" s="51"/>
      <c r="EQ13" s="51"/>
      <c r="ER13" s="51"/>
      <c r="ES13" s="16"/>
      <c r="ET13" s="105">
        <v>40452</v>
      </c>
      <c r="EU13" s="105">
        <v>40603</v>
      </c>
      <c r="EV13" s="16"/>
      <c r="EW13" s="51">
        <v>123456</v>
      </c>
      <c r="EX13" s="16"/>
      <c r="EY13" s="105">
        <v>36982</v>
      </c>
      <c r="EZ13" s="105">
        <v>37895</v>
      </c>
      <c r="FA13" s="16"/>
      <c r="FB13" s="51">
        <v>11111</v>
      </c>
      <c r="FC13" s="16"/>
      <c r="FD13" s="105">
        <v>39904</v>
      </c>
      <c r="FE13" s="105">
        <v>40299</v>
      </c>
      <c r="FF13" s="16"/>
      <c r="FG13" s="51">
        <v>99999</v>
      </c>
      <c r="FH13" s="16"/>
      <c r="FI13" s="105">
        <v>41791</v>
      </c>
      <c r="FJ13" s="105">
        <v>41883</v>
      </c>
      <c r="FK13" s="16"/>
      <c r="FL13" s="51">
        <v>4411</v>
      </c>
      <c r="FM13" s="16"/>
      <c r="FN13" s="105">
        <v>43678</v>
      </c>
      <c r="FO13" s="105">
        <v>44166</v>
      </c>
      <c r="FP13" s="16"/>
      <c r="FQ13" s="51">
        <v>5500</v>
      </c>
      <c r="FR13" s="16"/>
      <c r="FS13" s="105">
        <v>43678</v>
      </c>
      <c r="FT13" s="105">
        <v>43831</v>
      </c>
      <c r="FU13" s="16"/>
      <c r="FV13" s="51">
        <v>7777</v>
      </c>
      <c r="FW13" s="16"/>
      <c r="FX13" s="105">
        <v>43221</v>
      </c>
      <c r="FY13" s="105">
        <v>43678</v>
      </c>
      <c r="FZ13" s="16"/>
      <c r="GA13" s="51">
        <v>8888</v>
      </c>
      <c r="GB13" s="16"/>
      <c r="GC13" s="105">
        <v>44287</v>
      </c>
      <c r="GD13" s="105">
        <v>44621</v>
      </c>
      <c r="GE13" s="16"/>
      <c r="GF13" s="51">
        <v>6000</v>
      </c>
      <c r="GG13" s="16"/>
      <c r="GH13" s="105">
        <v>44562</v>
      </c>
      <c r="GI13" s="105">
        <v>44682</v>
      </c>
      <c r="GJ13" s="16"/>
      <c r="GK13" s="51">
        <v>1500</v>
      </c>
      <c r="GL13" s="16"/>
      <c r="GM13" s="105">
        <v>42887</v>
      </c>
      <c r="GN13" s="105">
        <v>43374</v>
      </c>
      <c r="GO13" s="16"/>
      <c r="GP13" s="51">
        <v>2233</v>
      </c>
      <c r="GQ13" s="16"/>
      <c r="GR13" s="105">
        <v>44013</v>
      </c>
      <c r="GS13" s="105">
        <v>44562</v>
      </c>
      <c r="GT13" s="16"/>
      <c r="GU13" s="51">
        <v>2345</v>
      </c>
      <c r="GV13" s="16"/>
      <c r="GW13" s="105">
        <v>43221</v>
      </c>
      <c r="GX13" s="105">
        <v>44256</v>
      </c>
      <c r="GY13" s="16"/>
      <c r="GZ13" s="51">
        <v>500000</v>
      </c>
      <c r="HA13" s="16"/>
      <c r="HB13" s="105">
        <v>43586</v>
      </c>
      <c r="HC13" s="105">
        <v>44166</v>
      </c>
      <c r="HD13" s="16"/>
      <c r="HE13" s="51">
        <v>3000</v>
      </c>
      <c r="HF13" s="16"/>
      <c r="HG13" s="105">
        <v>43678</v>
      </c>
      <c r="HH13" s="105">
        <v>44075</v>
      </c>
      <c r="HI13" s="16"/>
      <c r="HJ13" s="51">
        <v>1000</v>
      </c>
      <c r="HK13" s="16"/>
      <c r="HL13" s="105">
        <v>43647</v>
      </c>
      <c r="HM13" s="105">
        <v>43891</v>
      </c>
      <c r="HN13" s="16"/>
      <c r="HO13" s="51">
        <v>20000</v>
      </c>
      <c r="HP13" s="16"/>
    </row>
    <row r="14" spans="2:224" ht="24" hidden="1" customHeight="1" outlineLevel="1">
      <c r="D14" s="2">
        <v>6</v>
      </c>
      <c r="E14" s="19"/>
      <c r="F14" s="19"/>
      <c r="G14" s="17"/>
      <c r="H14" s="18"/>
      <c r="I14" s="16"/>
      <c r="J14" s="16"/>
      <c r="K14" s="2" t="str">
        <f t="shared" si="4"/>
        <v/>
      </c>
      <c r="L14" s="16"/>
      <c r="M14" s="16"/>
      <c r="N14" s="16"/>
      <c r="O14" s="16"/>
      <c r="P14" s="16"/>
      <c r="Q14" s="16"/>
      <c r="R14" s="18"/>
      <c r="S14" s="16"/>
      <c r="T14" s="16"/>
      <c r="U14" s="2" t="str">
        <f t="shared" si="5"/>
        <v/>
      </c>
      <c r="V14" s="16"/>
      <c r="W14" s="16"/>
      <c r="X14" s="16"/>
      <c r="Y14" s="16"/>
      <c r="Z14" s="16"/>
      <c r="AA14" s="16"/>
      <c r="AB14" s="16"/>
      <c r="AC14" s="16"/>
      <c r="AD14" s="16"/>
      <c r="AE14" s="16"/>
      <c r="AF14" s="16"/>
      <c r="AG14" s="16"/>
      <c r="AH14" s="16"/>
      <c r="AI14" s="16"/>
      <c r="AJ14" s="16"/>
      <c r="AK14" s="16"/>
      <c r="AL14" s="19">
        <v>36712</v>
      </c>
      <c r="AM14" s="89">
        <v>4</v>
      </c>
      <c r="AN14" s="89"/>
      <c r="AO14" s="48" t="e">
        <f t="shared" si="6"/>
        <v>#NUM!</v>
      </c>
      <c r="AP14" s="90" t="e">
        <f t="shared" si="7"/>
        <v>#NUM!</v>
      </c>
      <c r="AQ14" s="88" t="e">
        <f t="shared" si="8"/>
        <v>#NUM!</v>
      </c>
      <c r="AR14" s="88" t="e">
        <f t="shared" si="9"/>
        <v>#NUM!</v>
      </c>
      <c r="AS14" s="19">
        <v>43225</v>
      </c>
      <c r="AT14" s="16">
        <v>6</v>
      </c>
      <c r="AU14" s="19">
        <v>42261</v>
      </c>
      <c r="AV14" s="19">
        <v>43517</v>
      </c>
      <c r="AW14" s="19">
        <v>43949</v>
      </c>
      <c r="AX14" s="51"/>
      <c r="AY14" s="51"/>
      <c r="AZ14" s="51"/>
      <c r="BA14" s="106">
        <f t="shared" si="10"/>
        <v>0</v>
      </c>
      <c r="BB14" s="16"/>
      <c r="BC14" s="16"/>
      <c r="BD14" s="16"/>
      <c r="BE14" s="106">
        <f t="shared" si="11"/>
        <v>0</v>
      </c>
      <c r="BF14" s="16"/>
      <c r="BG14" s="16"/>
      <c r="BH14" s="16"/>
      <c r="BI14" s="106">
        <f t="shared" si="12"/>
        <v>0</v>
      </c>
      <c r="BJ14" s="16"/>
      <c r="BK14" s="16"/>
      <c r="BL14" s="16"/>
      <c r="BM14" s="2" t="str">
        <f t="shared" si="13"/>
        <v/>
      </c>
      <c r="BN14" s="16"/>
      <c r="BO14" s="16"/>
      <c r="BP14" s="16"/>
      <c r="BQ14" s="2" t="str">
        <f t="shared" si="14"/>
        <v/>
      </c>
      <c r="BR14" s="16"/>
      <c r="BS14" s="16"/>
      <c r="BT14" s="16"/>
      <c r="BU14" s="2" t="str">
        <f t="shared" si="15"/>
        <v/>
      </c>
      <c r="BV14" s="16"/>
      <c r="BW14" s="16"/>
      <c r="BX14" s="16"/>
      <c r="BY14" s="2" t="str">
        <f t="shared" si="16"/>
        <v/>
      </c>
      <c r="BZ14" s="16"/>
      <c r="CA14" s="16"/>
      <c r="CB14" s="16"/>
      <c r="CC14" s="2" t="str">
        <f t="shared" si="17"/>
        <v/>
      </c>
      <c r="CD14" s="16"/>
      <c r="CE14" s="16"/>
      <c r="CF14" s="16"/>
      <c r="CG14" s="2" t="str">
        <f t="shared" si="18"/>
        <v/>
      </c>
      <c r="CH14" s="51"/>
      <c r="CI14" s="51"/>
      <c r="CJ14" s="51"/>
      <c r="CK14" s="51"/>
      <c r="CL14" s="51"/>
      <c r="CM14" s="51"/>
      <c r="CN14" s="51"/>
      <c r="CO14" s="51"/>
      <c r="CP14" s="51"/>
      <c r="CQ14" s="51"/>
      <c r="CR14" s="51"/>
      <c r="CS14" s="51"/>
      <c r="CT14" s="51"/>
      <c r="CU14" s="51"/>
      <c r="CV14" s="51"/>
      <c r="CW14" s="51"/>
      <c r="CX14" s="51"/>
      <c r="CY14" s="51"/>
      <c r="CZ14" s="51"/>
      <c r="DA14" s="51"/>
      <c r="DB14" s="51"/>
      <c r="DC14" s="51"/>
      <c r="DD14" s="51"/>
      <c r="DE14" s="51"/>
      <c r="DF14" s="51"/>
      <c r="DG14" s="50" t="e">
        <f t="shared" si="19"/>
        <v>#DIV/0!</v>
      </c>
      <c r="DH14" s="50" t="e">
        <f t="shared" si="20"/>
        <v>#DIV/0!</v>
      </c>
      <c r="DI14" s="50" t="e">
        <f t="shared" si="21"/>
        <v>#DIV/0!</v>
      </c>
      <c r="DJ14" s="50" t="e">
        <f t="shared" si="22"/>
        <v>#DIV/0!</v>
      </c>
      <c r="DK14" s="51"/>
      <c r="DL14" s="51"/>
      <c r="DM14" s="51"/>
      <c r="DN14" s="51"/>
      <c r="DO14" s="51"/>
      <c r="DP14" s="51"/>
      <c r="DQ14" s="51"/>
      <c r="DR14" s="51"/>
      <c r="DS14" s="51"/>
      <c r="DT14" s="51"/>
      <c r="DU14" s="51"/>
      <c r="DV14" s="51"/>
      <c r="DW14" s="51"/>
      <c r="DX14" s="51"/>
      <c r="DY14" s="51"/>
      <c r="DZ14" s="51"/>
      <c r="EA14" s="51"/>
      <c r="EB14" s="51"/>
      <c r="EC14" s="51"/>
      <c r="ED14" s="51"/>
      <c r="EE14" s="51"/>
      <c r="EF14" s="51"/>
      <c r="EG14" s="51"/>
      <c r="EH14" s="51"/>
      <c r="EI14" s="51"/>
      <c r="EJ14" s="51"/>
      <c r="EK14" s="51"/>
      <c r="EL14" s="51"/>
      <c r="EM14" s="51"/>
      <c r="EN14" s="51"/>
      <c r="EO14" s="51"/>
      <c r="EP14" s="51"/>
      <c r="EQ14" s="51"/>
      <c r="ER14" s="51"/>
      <c r="ES14" s="16"/>
      <c r="ET14" s="105">
        <v>40452</v>
      </c>
      <c r="EU14" s="105">
        <v>40603</v>
      </c>
      <c r="EV14" s="16"/>
      <c r="EW14" s="51">
        <v>123456</v>
      </c>
      <c r="EX14" s="16"/>
      <c r="EY14" s="105">
        <v>36982</v>
      </c>
      <c r="EZ14" s="105">
        <v>37895</v>
      </c>
      <c r="FA14" s="16"/>
      <c r="FB14" s="51">
        <v>11111</v>
      </c>
      <c r="FC14" s="16"/>
      <c r="FD14" s="105">
        <v>39904</v>
      </c>
      <c r="FE14" s="105">
        <v>40299</v>
      </c>
      <c r="FF14" s="16"/>
      <c r="FG14" s="51">
        <v>99999</v>
      </c>
      <c r="FH14" s="16"/>
      <c r="FI14" s="105">
        <v>41791</v>
      </c>
      <c r="FJ14" s="105">
        <v>41883</v>
      </c>
      <c r="FK14" s="16"/>
      <c r="FL14" s="51">
        <v>4411</v>
      </c>
      <c r="FM14" s="16"/>
      <c r="FN14" s="105">
        <v>43678</v>
      </c>
      <c r="FO14" s="105">
        <v>44166</v>
      </c>
      <c r="FP14" s="16"/>
      <c r="FQ14" s="51">
        <v>5500</v>
      </c>
      <c r="FR14" s="16"/>
      <c r="FS14" s="105">
        <v>43678</v>
      </c>
      <c r="FT14" s="105">
        <v>43831</v>
      </c>
      <c r="FU14" s="16"/>
      <c r="FV14" s="51">
        <v>7777</v>
      </c>
      <c r="FW14" s="16"/>
      <c r="FX14" s="105">
        <v>43221</v>
      </c>
      <c r="FY14" s="105">
        <v>43678</v>
      </c>
      <c r="FZ14" s="16"/>
      <c r="GA14" s="51">
        <v>8888</v>
      </c>
      <c r="GB14" s="16"/>
      <c r="GC14" s="105">
        <v>44287</v>
      </c>
      <c r="GD14" s="105">
        <v>44621</v>
      </c>
      <c r="GE14" s="16"/>
      <c r="GF14" s="51">
        <v>6000</v>
      </c>
      <c r="GG14" s="16"/>
      <c r="GH14" s="105">
        <v>44562</v>
      </c>
      <c r="GI14" s="105">
        <v>44682</v>
      </c>
      <c r="GJ14" s="16"/>
      <c r="GK14" s="51">
        <v>1500</v>
      </c>
      <c r="GL14" s="16"/>
      <c r="GM14" s="105">
        <v>42887</v>
      </c>
      <c r="GN14" s="105">
        <v>43374</v>
      </c>
      <c r="GO14" s="16"/>
      <c r="GP14" s="51">
        <v>2233</v>
      </c>
      <c r="GQ14" s="16"/>
      <c r="GR14" s="105">
        <v>44013</v>
      </c>
      <c r="GS14" s="105">
        <v>44562</v>
      </c>
      <c r="GT14" s="16"/>
      <c r="GU14" s="51">
        <v>2345</v>
      </c>
      <c r="GV14" s="16"/>
      <c r="GW14" s="105">
        <v>43221</v>
      </c>
      <c r="GX14" s="105">
        <v>44256</v>
      </c>
      <c r="GY14" s="16"/>
      <c r="GZ14" s="51">
        <v>500000</v>
      </c>
      <c r="HA14" s="16"/>
      <c r="HB14" s="105">
        <v>43586</v>
      </c>
      <c r="HC14" s="105">
        <v>44166</v>
      </c>
      <c r="HD14" s="16"/>
      <c r="HE14" s="51">
        <v>3000</v>
      </c>
      <c r="HF14" s="16"/>
      <c r="HG14" s="105">
        <v>43678</v>
      </c>
      <c r="HH14" s="105">
        <v>44075</v>
      </c>
      <c r="HI14" s="16"/>
      <c r="HJ14" s="51">
        <v>1000</v>
      </c>
      <c r="HK14" s="16"/>
      <c r="HL14" s="105">
        <v>43647</v>
      </c>
      <c r="HM14" s="105">
        <v>43891</v>
      </c>
      <c r="HN14" s="16"/>
      <c r="HO14" s="51">
        <v>20000</v>
      </c>
      <c r="HP14" s="16"/>
    </row>
    <row r="15" spans="2:224" ht="24" hidden="1" customHeight="1" outlineLevel="1">
      <c r="D15" s="2">
        <v>7</v>
      </c>
      <c r="E15" s="19"/>
      <c r="F15" s="19"/>
      <c r="G15" s="17"/>
      <c r="H15" s="18"/>
      <c r="I15" s="16"/>
      <c r="J15" s="16"/>
      <c r="K15" s="2" t="str">
        <f t="shared" si="4"/>
        <v/>
      </c>
      <c r="L15" s="16"/>
      <c r="M15" s="16"/>
      <c r="N15" s="16"/>
      <c r="O15" s="16"/>
      <c r="P15" s="16"/>
      <c r="Q15" s="16"/>
      <c r="R15" s="18"/>
      <c r="S15" s="16"/>
      <c r="T15" s="16"/>
      <c r="U15" s="2" t="str">
        <f t="shared" si="5"/>
        <v/>
      </c>
      <c r="V15" s="16"/>
      <c r="W15" s="16"/>
      <c r="X15" s="16"/>
      <c r="Y15" s="16"/>
      <c r="Z15" s="16"/>
      <c r="AA15" s="16"/>
      <c r="AB15" s="16"/>
      <c r="AC15" s="16"/>
      <c r="AD15" s="16"/>
      <c r="AE15" s="16"/>
      <c r="AF15" s="16"/>
      <c r="AG15" s="16"/>
      <c r="AH15" s="16"/>
      <c r="AI15" s="16"/>
      <c r="AJ15" s="16"/>
      <c r="AK15" s="16"/>
      <c r="AL15" s="19">
        <v>36713</v>
      </c>
      <c r="AM15" s="89">
        <v>5</v>
      </c>
      <c r="AN15" s="89"/>
      <c r="AO15" s="48" t="e">
        <f t="shared" si="6"/>
        <v>#NUM!</v>
      </c>
      <c r="AP15" s="90" t="e">
        <f t="shared" si="7"/>
        <v>#NUM!</v>
      </c>
      <c r="AQ15" s="88" t="e">
        <f t="shared" si="8"/>
        <v>#NUM!</v>
      </c>
      <c r="AR15" s="88" t="e">
        <f t="shared" si="9"/>
        <v>#NUM!</v>
      </c>
      <c r="AS15" s="19">
        <v>43226</v>
      </c>
      <c r="AT15" s="16">
        <v>6</v>
      </c>
      <c r="AU15" s="19">
        <v>42261</v>
      </c>
      <c r="AV15" s="19">
        <v>43517</v>
      </c>
      <c r="AW15" s="19">
        <v>43949</v>
      </c>
      <c r="AX15" s="51"/>
      <c r="AY15" s="51"/>
      <c r="AZ15" s="51"/>
      <c r="BA15" s="106">
        <f t="shared" si="10"/>
        <v>0</v>
      </c>
      <c r="BB15" s="16"/>
      <c r="BC15" s="16"/>
      <c r="BD15" s="16"/>
      <c r="BE15" s="106">
        <f t="shared" si="11"/>
        <v>0</v>
      </c>
      <c r="BF15" s="16"/>
      <c r="BG15" s="16"/>
      <c r="BH15" s="16"/>
      <c r="BI15" s="106">
        <f t="shared" si="12"/>
        <v>0</v>
      </c>
      <c r="BJ15" s="16"/>
      <c r="BK15" s="16"/>
      <c r="BL15" s="16"/>
      <c r="BM15" s="2" t="str">
        <f t="shared" si="13"/>
        <v/>
      </c>
      <c r="BN15" s="16"/>
      <c r="BO15" s="16"/>
      <c r="BP15" s="16"/>
      <c r="BQ15" s="2" t="str">
        <f t="shared" si="14"/>
        <v/>
      </c>
      <c r="BR15" s="16"/>
      <c r="BS15" s="16"/>
      <c r="BT15" s="16"/>
      <c r="BU15" s="2" t="str">
        <f t="shared" si="15"/>
        <v/>
      </c>
      <c r="BV15" s="16"/>
      <c r="BW15" s="16"/>
      <c r="BX15" s="16"/>
      <c r="BY15" s="2" t="str">
        <f t="shared" si="16"/>
        <v/>
      </c>
      <c r="BZ15" s="16"/>
      <c r="CA15" s="16"/>
      <c r="CB15" s="16"/>
      <c r="CC15" s="2" t="str">
        <f t="shared" si="17"/>
        <v/>
      </c>
      <c r="CD15" s="16"/>
      <c r="CE15" s="16"/>
      <c r="CF15" s="16"/>
      <c r="CG15" s="2" t="str">
        <f t="shared" si="18"/>
        <v/>
      </c>
      <c r="CH15" s="51"/>
      <c r="CI15" s="51"/>
      <c r="CJ15" s="51"/>
      <c r="CK15" s="51"/>
      <c r="CL15" s="51"/>
      <c r="CM15" s="51"/>
      <c r="CN15" s="51"/>
      <c r="CO15" s="51"/>
      <c r="CP15" s="51"/>
      <c r="CQ15" s="51"/>
      <c r="CR15" s="51"/>
      <c r="CS15" s="51"/>
      <c r="CT15" s="51"/>
      <c r="CU15" s="51"/>
      <c r="CV15" s="51"/>
      <c r="CW15" s="51"/>
      <c r="CX15" s="51"/>
      <c r="CY15" s="51"/>
      <c r="CZ15" s="51"/>
      <c r="DA15" s="51"/>
      <c r="DB15" s="51"/>
      <c r="DC15" s="51"/>
      <c r="DD15" s="51"/>
      <c r="DE15" s="51"/>
      <c r="DF15" s="51"/>
      <c r="DG15" s="50" t="e">
        <f t="shared" si="19"/>
        <v>#DIV/0!</v>
      </c>
      <c r="DH15" s="50" t="e">
        <f t="shared" si="20"/>
        <v>#DIV/0!</v>
      </c>
      <c r="DI15" s="50" t="e">
        <f t="shared" si="21"/>
        <v>#DIV/0!</v>
      </c>
      <c r="DJ15" s="50" t="e">
        <f t="shared" si="22"/>
        <v>#DIV/0!</v>
      </c>
      <c r="DK15" s="51"/>
      <c r="DL15" s="51"/>
      <c r="DM15" s="51"/>
      <c r="DN15" s="51"/>
      <c r="DO15" s="51"/>
      <c r="DP15" s="51"/>
      <c r="DQ15" s="51"/>
      <c r="DR15" s="51"/>
      <c r="DS15" s="51"/>
      <c r="DT15" s="51"/>
      <c r="DU15" s="51"/>
      <c r="DV15" s="51"/>
      <c r="DW15" s="51"/>
      <c r="DX15" s="51"/>
      <c r="DY15" s="51"/>
      <c r="DZ15" s="51"/>
      <c r="EA15" s="51"/>
      <c r="EB15" s="51"/>
      <c r="EC15" s="51"/>
      <c r="ED15" s="51"/>
      <c r="EE15" s="51"/>
      <c r="EF15" s="51"/>
      <c r="EG15" s="51"/>
      <c r="EH15" s="51"/>
      <c r="EI15" s="51"/>
      <c r="EJ15" s="51"/>
      <c r="EK15" s="51"/>
      <c r="EL15" s="51"/>
      <c r="EM15" s="51"/>
      <c r="EN15" s="51"/>
      <c r="EO15" s="51"/>
      <c r="EP15" s="51"/>
      <c r="EQ15" s="51"/>
      <c r="ER15" s="51"/>
      <c r="ES15" s="16"/>
      <c r="ET15" s="105">
        <v>40452</v>
      </c>
      <c r="EU15" s="105">
        <v>40603</v>
      </c>
      <c r="EV15" s="16"/>
      <c r="EW15" s="51">
        <v>123456</v>
      </c>
      <c r="EX15" s="16"/>
      <c r="EY15" s="105">
        <v>36982</v>
      </c>
      <c r="EZ15" s="105">
        <v>37895</v>
      </c>
      <c r="FA15" s="16"/>
      <c r="FB15" s="51">
        <v>11111</v>
      </c>
      <c r="FC15" s="16"/>
      <c r="FD15" s="105">
        <v>39904</v>
      </c>
      <c r="FE15" s="105">
        <v>40299</v>
      </c>
      <c r="FF15" s="16"/>
      <c r="FG15" s="51">
        <v>99999</v>
      </c>
      <c r="FH15" s="16"/>
      <c r="FI15" s="105">
        <v>41791</v>
      </c>
      <c r="FJ15" s="105">
        <v>41883</v>
      </c>
      <c r="FK15" s="16"/>
      <c r="FL15" s="51">
        <v>4411</v>
      </c>
      <c r="FM15" s="16"/>
      <c r="FN15" s="105">
        <v>43678</v>
      </c>
      <c r="FO15" s="105">
        <v>44166</v>
      </c>
      <c r="FP15" s="16"/>
      <c r="FQ15" s="51">
        <v>5500</v>
      </c>
      <c r="FR15" s="16"/>
      <c r="FS15" s="105">
        <v>43678</v>
      </c>
      <c r="FT15" s="105">
        <v>43831</v>
      </c>
      <c r="FU15" s="16"/>
      <c r="FV15" s="51">
        <v>7777</v>
      </c>
      <c r="FW15" s="16"/>
      <c r="FX15" s="105">
        <v>43221</v>
      </c>
      <c r="FY15" s="105">
        <v>43678</v>
      </c>
      <c r="FZ15" s="16"/>
      <c r="GA15" s="51">
        <v>8888</v>
      </c>
      <c r="GB15" s="16"/>
      <c r="GC15" s="105">
        <v>44287</v>
      </c>
      <c r="GD15" s="105">
        <v>44621</v>
      </c>
      <c r="GE15" s="16"/>
      <c r="GF15" s="51">
        <v>6000</v>
      </c>
      <c r="GG15" s="16"/>
      <c r="GH15" s="105">
        <v>44562</v>
      </c>
      <c r="GI15" s="105">
        <v>44682</v>
      </c>
      <c r="GJ15" s="16"/>
      <c r="GK15" s="51">
        <v>1500</v>
      </c>
      <c r="GL15" s="16"/>
      <c r="GM15" s="105">
        <v>42887</v>
      </c>
      <c r="GN15" s="105">
        <v>43374</v>
      </c>
      <c r="GO15" s="16"/>
      <c r="GP15" s="51">
        <v>2233</v>
      </c>
      <c r="GQ15" s="16"/>
      <c r="GR15" s="105">
        <v>44013</v>
      </c>
      <c r="GS15" s="105">
        <v>44562</v>
      </c>
      <c r="GT15" s="16"/>
      <c r="GU15" s="51">
        <v>2345</v>
      </c>
      <c r="GV15" s="16"/>
      <c r="GW15" s="105">
        <v>43221</v>
      </c>
      <c r="GX15" s="105">
        <v>44256</v>
      </c>
      <c r="GY15" s="16"/>
      <c r="GZ15" s="51">
        <v>500000</v>
      </c>
      <c r="HA15" s="16"/>
      <c r="HB15" s="105">
        <v>43586</v>
      </c>
      <c r="HC15" s="105">
        <v>44166</v>
      </c>
      <c r="HD15" s="16"/>
      <c r="HE15" s="51">
        <v>3000</v>
      </c>
      <c r="HF15" s="16"/>
      <c r="HG15" s="105">
        <v>43678</v>
      </c>
      <c r="HH15" s="105">
        <v>44075</v>
      </c>
      <c r="HI15" s="16"/>
      <c r="HJ15" s="51">
        <v>1000</v>
      </c>
      <c r="HK15" s="16"/>
      <c r="HL15" s="105">
        <v>43647</v>
      </c>
      <c r="HM15" s="105">
        <v>43891</v>
      </c>
      <c r="HN15" s="16"/>
      <c r="HO15" s="51">
        <v>20000</v>
      </c>
      <c r="HP15" s="16"/>
    </row>
    <row r="16" spans="2:224" ht="24" hidden="1" customHeight="1" outlineLevel="1">
      <c r="D16" s="2">
        <v>8</v>
      </c>
      <c r="E16" s="19"/>
      <c r="F16" s="19"/>
      <c r="G16" s="17"/>
      <c r="H16" s="18"/>
      <c r="I16" s="16"/>
      <c r="J16" s="16"/>
      <c r="K16" s="2" t="str">
        <f t="shared" si="4"/>
        <v/>
      </c>
      <c r="L16" s="16"/>
      <c r="M16" s="16"/>
      <c r="N16" s="16"/>
      <c r="O16" s="16"/>
      <c r="P16" s="16"/>
      <c r="Q16" s="16"/>
      <c r="R16" s="18"/>
      <c r="S16" s="16"/>
      <c r="T16" s="16"/>
      <c r="U16" s="2" t="str">
        <f t="shared" si="5"/>
        <v/>
      </c>
      <c r="V16" s="16"/>
      <c r="W16" s="16"/>
      <c r="X16" s="16"/>
      <c r="Y16" s="16"/>
      <c r="Z16" s="16"/>
      <c r="AA16" s="16"/>
      <c r="AB16" s="16"/>
      <c r="AC16" s="16"/>
      <c r="AD16" s="16"/>
      <c r="AE16" s="16"/>
      <c r="AF16" s="16"/>
      <c r="AG16" s="16"/>
      <c r="AH16" s="16"/>
      <c r="AI16" s="16"/>
      <c r="AJ16" s="16"/>
      <c r="AK16" s="16"/>
      <c r="AL16" s="19">
        <v>36714</v>
      </c>
      <c r="AM16" s="89">
        <v>6</v>
      </c>
      <c r="AN16" s="89"/>
      <c r="AO16" s="48" t="e">
        <f t="shared" si="6"/>
        <v>#NUM!</v>
      </c>
      <c r="AP16" s="90" t="e">
        <f t="shared" si="7"/>
        <v>#NUM!</v>
      </c>
      <c r="AQ16" s="88" t="e">
        <f t="shared" si="8"/>
        <v>#NUM!</v>
      </c>
      <c r="AR16" s="88" t="e">
        <f t="shared" si="9"/>
        <v>#NUM!</v>
      </c>
      <c r="AS16" s="19">
        <v>43227</v>
      </c>
      <c r="AT16" s="16">
        <v>6</v>
      </c>
      <c r="AU16" s="19">
        <v>42261</v>
      </c>
      <c r="AV16" s="19">
        <v>43517</v>
      </c>
      <c r="AW16" s="19">
        <v>43949</v>
      </c>
      <c r="AX16" s="51"/>
      <c r="AY16" s="51"/>
      <c r="AZ16" s="51"/>
      <c r="BA16" s="106">
        <f t="shared" si="10"/>
        <v>0</v>
      </c>
      <c r="BB16" s="16"/>
      <c r="BC16" s="16"/>
      <c r="BD16" s="16"/>
      <c r="BE16" s="106">
        <f t="shared" si="11"/>
        <v>0</v>
      </c>
      <c r="BF16" s="16"/>
      <c r="BG16" s="16"/>
      <c r="BH16" s="16"/>
      <c r="BI16" s="106">
        <f t="shared" si="12"/>
        <v>0</v>
      </c>
      <c r="BJ16" s="16"/>
      <c r="BK16" s="16"/>
      <c r="BL16" s="16"/>
      <c r="BM16" s="2" t="str">
        <f t="shared" si="13"/>
        <v/>
      </c>
      <c r="BN16" s="16"/>
      <c r="BO16" s="16"/>
      <c r="BP16" s="16"/>
      <c r="BQ16" s="2" t="str">
        <f t="shared" si="14"/>
        <v/>
      </c>
      <c r="BR16" s="16"/>
      <c r="BS16" s="16"/>
      <c r="BT16" s="16"/>
      <c r="BU16" s="2" t="str">
        <f t="shared" si="15"/>
        <v/>
      </c>
      <c r="BV16" s="16"/>
      <c r="BW16" s="16"/>
      <c r="BX16" s="16"/>
      <c r="BY16" s="2" t="str">
        <f t="shared" si="16"/>
        <v/>
      </c>
      <c r="BZ16" s="16"/>
      <c r="CA16" s="16"/>
      <c r="CB16" s="16"/>
      <c r="CC16" s="2" t="str">
        <f t="shared" si="17"/>
        <v/>
      </c>
      <c r="CD16" s="16"/>
      <c r="CE16" s="16"/>
      <c r="CF16" s="16"/>
      <c r="CG16" s="2" t="str">
        <f t="shared" si="18"/>
        <v/>
      </c>
      <c r="CH16" s="51"/>
      <c r="CI16" s="51"/>
      <c r="CJ16" s="51"/>
      <c r="CK16" s="51"/>
      <c r="CL16" s="51"/>
      <c r="CM16" s="51"/>
      <c r="CN16" s="51"/>
      <c r="CO16" s="51"/>
      <c r="CP16" s="51"/>
      <c r="CQ16" s="51"/>
      <c r="CR16" s="51"/>
      <c r="CS16" s="51"/>
      <c r="CT16" s="51"/>
      <c r="CU16" s="51"/>
      <c r="CV16" s="51"/>
      <c r="CW16" s="51"/>
      <c r="CX16" s="51"/>
      <c r="CY16" s="51"/>
      <c r="CZ16" s="51"/>
      <c r="DA16" s="51"/>
      <c r="DB16" s="51"/>
      <c r="DC16" s="51"/>
      <c r="DD16" s="51"/>
      <c r="DE16" s="51"/>
      <c r="DF16" s="51"/>
      <c r="DG16" s="50" t="e">
        <f t="shared" si="19"/>
        <v>#DIV/0!</v>
      </c>
      <c r="DH16" s="50" t="e">
        <f t="shared" si="20"/>
        <v>#DIV/0!</v>
      </c>
      <c r="DI16" s="50" t="e">
        <f t="shared" si="21"/>
        <v>#DIV/0!</v>
      </c>
      <c r="DJ16" s="50" t="e">
        <f t="shared" si="22"/>
        <v>#DIV/0!</v>
      </c>
      <c r="DK16" s="51"/>
      <c r="DL16" s="51"/>
      <c r="DM16" s="51"/>
      <c r="DN16" s="51"/>
      <c r="DO16" s="51"/>
      <c r="DP16" s="51"/>
      <c r="DQ16" s="51"/>
      <c r="DR16" s="51"/>
      <c r="DS16" s="51"/>
      <c r="DT16" s="51"/>
      <c r="DU16" s="51"/>
      <c r="DV16" s="51"/>
      <c r="DW16" s="51"/>
      <c r="DX16" s="51"/>
      <c r="DY16" s="51"/>
      <c r="DZ16" s="51"/>
      <c r="EA16" s="51"/>
      <c r="EB16" s="51"/>
      <c r="EC16" s="51"/>
      <c r="ED16" s="51"/>
      <c r="EE16" s="51"/>
      <c r="EF16" s="51"/>
      <c r="EG16" s="51"/>
      <c r="EH16" s="51"/>
      <c r="EI16" s="51"/>
      <c r="EJ16" s="51"/>
      <c r="EK16" s="51"/>
      <c r="EL16" s="51"/>
      <c r="EM16" s="51"/>
      <c r="EN16" s="51"/>
      <c r="EO16" s="51"/>
      <c r="EP16" s="51"/>
      <c r="EQ16" s="51"/>
      <c r="ER16" s="51"/>
      <c r="ES16" s="16"/>
      <c r="ET16" s="105">
        <v>40452</v>
      </c>
      <c r="EU16" s="105">
        <v>40603</v>
      </c>
      <c r="EV16" s="16"/>
      <c r="EW16" s="51">
        <v>123456</v>
      </c>
      <c r="EX16" s="16"/>
      <c r="EY16" s="105">
        <v>36982</v>
      </c>
      <c r="EZ16" s="105">
        <v>37895</v>
      </c>
      <c r="FA16" s="16"/>
      <c r="FB16" s="51">
        <v>11111</v>
      </c>
      <c r="FC16" s="16"/>
      <c r="FD16" s="105">
        <v>39904</v>
      </c>
      <c r="FE16" s="105">
        <v>40299</v>
      </c>
      <c r="FF16" s="16"/>
      <c r="FG16" s="51">
        <v>99999</v>
      </c>
      <c r="FH16" s="16"/>
      <c r="FI16" s="105">
        <v>41791</v>
      </c>
      <c r="FJ16" s="105">
        <v>41883</v>
      </c>
      <c r="FK16" s="16"/>
      <c r="FL16" s="51">
        <v>4411</v>
      </c>
      <c r="FM16" s="16"/>
      <c r="FN16" s="105">
        <v>43678</v>
      </c>
      <c r="FO16" s="105">
        <v>44166</v>
      </c>
      <c r="FP16" s="16"/>
      <c r="FQ16" s="51">
        <v>5500</v>
      </c>
      <c r="FR16" s="16"/>
      <c r="FS16" s="105">
        <v>43678</v>
      </c>
      <c r="FT16" s="105">
        <v>43831</v>
      </c>
      <c r="FU16" s="16"/>
      <c r="FV16" s="51">
        <v>7777</v>
      </c>
      <c r="FW16" s="16"/>
      <c r="FX16" s="105">
        <v>43221</v>
      </c>
      <c r="FY16" s="105">
        <v>43678</v>
      </c>
      <c r="FZ16" s="16"/>
      <c r="GA16" s="51">
        <v>8888</v>
      </c>
      <c r="GB16" s="16"/>
      <c r="GC16" s="105">
        <v>44287</v>
      </c>
      <c r="GD16" s="105">
        <v>44621</v>
      </c>
      <c r="GE16" s="16"/>
      <c r="GF16" s="51">
        <v>6000</v>
      </c>
      <c r="GG16" s="16"/>
      <c r="GH16" s="105">
        <v>44562</v>
      </c>
      <c r="GI16" s="105">
        <v>44682</v>
      </c>
      <c r="GJ16" s="16"/>
      <c r="GK16" s="51">
        <v>1500</v>
      </c>
      <c r="GL16" s="16"/>
      <c r="GM16" s="105">
        <v>42887</v>
      </c>
      <c r="GN16" s="105">
        <v>43374</v>
      </c>
      <c r="GO16" s="16"/>
      <c r="GP16" s="51">
        <v>2233</v>
      </c>
      <c r="GQ16" s="16"/>
      <c r="GR16" s="105">
        <v>44013</v>
      </c>
      <c r="GS16" s="105">
        <v>44562</v>
      </c>
      <c r="GT16" s="16"/>
      <c r="GU16" s="51">
        <v>2345</v>
      </c>
      <c r="GV16" s="16"/>
      <c r="GW16" s="105">
        <v>43221</v>
      </c>
      <c r="GX16" s="105">
        <v>44256</v>
      </c>
      <c r="GY16" s="16"/>
      <c r="GZ16" s="51">
        <v>500000</v>
      </c>
      <c r="HA16" s="16"/>
      <c r="HB16" s="105">
        <v>43586</v>
      </c>
      <c r="HC16" s="105">
        <v>44166</v>
      </c>
      <c r="HD16" s="16"/>
      <c r="HE16" s="51">
        <v>3000</v>
      </c>
      <c r="HF16" s="16"/>
      <c r="HG16" s="105">
        <v>43678</v>
      </c>
      <c r="HH16" s="105">
        <v>44075</v>
      </c>
      <c r="HI16" s="16"/>
      <c r="HJ16" s="51">
        <v>1000</v>
      </c>
      <c r="HK16" s="16"/>
      <c r="HL16" s="105">
        <v>43647</v>
      </c>
      <c r="HM16" s="105">
        <v>43891</v>
      </c>
      <c r="HN16" s="16"/>
      <c r="HO16" s="51">
        <v>20000</v>
      </c>
      <c r="HP16" s="16"/>
    </row>
    <row r="17" spans="4:224" ht="24" hidden="1" customHeight="1" outlineLevel="1">
      <c r="D17" s="2">
        <v>9</v>
      </c>
      <c r="E17" s="19"/>
      <c r="F17" s="19"/>
      <c r="G17" s="17"/>
      <c r="H17" s="18"/>
      <c r="I17" s="16"/>
      <c r="J17" s="16"/>
      <c r="K17" s="2" t="str">
        <f t="shared" si="4"/>
        <v/>
      </c>
      <c r="L17" s="16"/>
      <c r="M17" s="16"/>
      <c r="N17" s="16"/>
      <c r="O17" s="16"/>
      <c r="P17" s="16"/>
      <c r="Q17" s="16"/>
      <c r="R17" s="18"/>
      <c r="S17" s="16"/>
      <c r="T17" s="16"/>
      <c r="U17" s="2" t="str">
        <f t="shared" si="5"/>
        <v/>
      </c>
      <c r="V17" s="16"/>
      <c r="W17" s="16"/>
      <c r="X17" s="16"/>
      <c r="Y17" s="16"/>
      <c r="Z17" s="16"/>
      <c r="AA17" s="16"/>
      <c r="AB17" s="16"/>
      <c r="AC17" s="16"/>
      <c r="AD17" s="16"/>
      <c r="AE17" s="16"/>
      <c r="AF17" s="16"/>
      <c r="AG17" s="16"/>
      <c r="AH17" s="16"/>
      <c r="AI17" s="16"/>
      <c r="AJ17" s="16"/>
      <c r="AK17" s="16"/>
      <c r="AL17" s="19">
        <v>36715</v>
      </c>
      <c r="AM17" s="89">
        <v>7</v>
      </c>
      <c r="AN17" s="89"/>
      <c r="AO17" s="48" t="e">
        <f t="shared" si="6"/>
        <v>#NUM!</v>
      </c>
      <c r="AP17" s="90" t="e">
        <f t="shared" si="7"/>
        <v>#NUM!</v>
      </c>
      <c r="AQ17" s="88" t="e">
        <f t="shared" si="8"/>
        <v>#NUM!</v>
      </c>
      <c r="AR17" s="88" t="e">
        <f t="shared" si="9"/>
        <v>#NUM!</v>
      </c>
      <c r="AS17" s="19">
        <v>43228</v>
      </c>
      <c r="AT17" s="16">
        <v>6</v>
      </c>
      <c r="AU17" s="19">
        <v>42261</v>
      </c>
      <c r="AV17" s="19">
        <v>43517</v>
      </c>
      <c r="AW17" s="19">
        <v>43949</v>
      </c>
      <c r="AX17" s="51"/>
      <c r="AY17" s="51"/>
      <c r="AZ17" s="51"/>
      <c r="BA17" s="106">
        <f t="shared" si="10"/>
        <v>0</v>
      </c>
      <c r="BB17" s="16"/>
      <c r="BC17" s="16"/>
      <c r="BD17" s="16"/>
      <c r="BE17" s="106">
        <f t="shared" si="11"/>
        <v>0</v>
      </c>
      <c r="BF17" s="16"/>
      <c r="BG17" s="16"/>
      <c r="BH17" s="16"/>
      <c r="BI17" s="106">
        <f t="shared" si="12"/>
        <v>0</v>
      </c>
      <c r="BJ17" s="16"/>
      <c r="BK17" s="16"/>
      <c r="BL17" s="16"/>
      <c r="BM17" s="2" t="str">
        <f t="shared" si="13"/>
        <v/>
      </c>
      <c r="BN17" s="16"/>
      <c r="BO17" s="16"/>
      <c r="BP17" s="16"/>
      <c r="BQ17" s="2" t="str">
        <f t="shared" si="14"/>
        <v/>
      </c>
      <c r="BR17" s="16"/>
      <c r="BS17" s="16"/>
      <c r="BT17" s="16"/>
      <c r="BU17" s="2" t="str">
        <f t="shared" si="15"/>
        <v/>
      </c>
      <c r="BV17" s="16"/>
      <c r="BW17" s="16"/>
      <c r="BX17" s="16"/>
      <c r="BY17" s="2" t="str">
        <f t="shared" si="16"/>
        <v/>
      </c>
      <c r="BZ17" s="16"/>
      <c r="CA17" s="16"/>
      <c r="CB17" s="16"/>
      <c r="CC17" s="2" t="str">
        <f t="shared" si="17"/>
        <v/>
      </c>
      <c r="CD17" s="16"/>
      <c r="CE17" s="16"/>
      <c r="CF17" s="16"/>
      <c r="CG17" s="2" t="str">
        <f t="shared" si="18"/>
        <v/>
      </c>
      <c r="CH17" s="51"/>
      <c r="CI17" s="51"/>
      <c r="CJ17" s="51"/>
      <c r="CK17" s="51"/>
      <c r="CL17" s="51"/>
      <c r="CM17" s="51"/>
      <c r="CN17" s="51"/>
      <c r="CO17" s="51"/>
      <c r="CP17" s="51"/>
      <c r="CQ17" s="51"/>
      <c r="CR17" s="51"/>
      <c r="CS17" s="51"/>
      <c r="CT17" s="51"/>
      <c r="CU17" s="51"/>
      <c r="CV17" s="51"/>
      <c r="CW17" s="51"/>
      <c r="CX17" s="51"/>
      <c r="CY17" s="51"/>
      <c r="CZ17" s="51"/>
      <c r="DA17" s="51"/>
      <c r="DB17" s="51"/>
      <c r="DC17" s="51"/>
      <c r="DD17" s="51"/>
      <c r="DE17" s="51"/>
      <c r="DF17" s="51"/>
      <c r="DG17" s="50" t="e">
        <f t="shared" si="19"/>
        <v>#DIV/0!</v>
      </c>
      <c r="DH17" s="50" t="e">
        <f t="shared" si="20"/>
        <v>#DIV/0!</v>
      </c>
      <c r="DI17" s="50" t="e">
        <f t="shared" si="21"/>
        <v>#DIV/0!</v>
      </c>
      <c r="DJ17" s="50" t="e">
        <f t="shared" si="22"/>
        <v>#DIV/0!</v>
      </c>
      <c r="DK17" s="51"/>
      <c r="DL17" s="51"/>
      <c r="DM17" s="51"/>
      <c r="DN17" s="51"/>
      <c r="DO17" s="51"/>
      <c r="DP17" s="51"/>
      <c r="DQ17" s="51"/>
      <c r="DR17" s="51"/>
      <c r="DS17" s="51"/>
      <c r="DT17" s="51"/>
      <c r="DU17" s="51"/>
      <c r="DV17" s="51"/>
      <c r="DW17" s="51"/>
      <c r="DX17" s="51"/>
      <c r="DY17" s="51"/>
      <c r="DZ17" s="51"/>
      <c r="EA17" s="51"/>
      <c r="EB17" s="51"/>
      <c r="EC17" s="51"/>
      <c r="ED17" s="51"/>
      <c r="EE17" s="51"/>
      <c r="EF17" s="51"/>
      <c r="EG17" s="51"/>
      <c r="EH17" s="51"/>
      <c r="EI17" s="51"/>
      <c r="EJ17" s="51"/>
      <c r="EK17" s="51"/>
      <c r="EL17" s="51"/>
      <c r="EM17" s="51"/>
      <c r="EN17" s="51"/>
      <c r="EO17" s="51"/>
      <c r="EP17" s="51"/>
      <c r="EQ17" s="51"/>
      <c r="ER17" s="51"/>
      <c r="ES17" s="16"/>
      <c r="ET17" s="105">
        <v>40452</v>
      </c>
      <c r="EU17" s="105">
        <v>40603</v>
      </c>
      <c r="EV17" s="16"/>
      <c r="EW17" s="51">
        <v>123456</v>
      </c>
      <c r="EX17" s="16"/>
      <c r="EY17" s="105">
        <v>36982</v>
      </c>
      <c r="EZ17" s="105">
        <v>37895</v>
      </c>
      <c r="FA17" s="16"/>
      <c r="FB17" s="51">
        <v>11111</v>
      </c>
      <c r="FC17" s="16"/>
      <c r="FD17" s="105">
        <v>39904</v>
      </c>
      <c r="FE17" s="105">
        <v>40299</v>
      </c>
      <c r="FF17" s="16"/>
      <c r="FG17" s="51">
        <v>99999</v>
      </c>
      <c r="FH17" s="16"/>
      <c r="FI17" s="105">
        <v>41791</v>
      </c>
      <c r="FJ17" s="105">
        <v>41883</v>
      </c>
      <c r="FK17" s="16"/>
      <c r="FL17" s="51">
        <v>4411</v>
      </c>
      <c r="FM17" s="16"/>
      <c r="FN17" s="105">
        <v>43678</v>
      </c>
      <c r="FO17" s="105">
        <v>44166</v>
      </c>
      <c r="FP17" s="16"/>
      <c r="FQ17" s="51">
        <v>5500</v>
      </c>
      <c r="FR17" s="16"/>
      <c r="FS17" s="105">
        <v>43678</v>
      </c>
      <c r="FT17" s="105">
        <v>43831</v>
      </c>
      <c r="FU17" s="16"/>
      <c r="FV17" s="51">
        <v>7777</v>
      </c>
      <c r="FW17" s="16"/>
      <c r="FX17" s="105">
        <v>43221</v>
      </c>
      <c r="FY17" s="105">
        <v>43678</v>
      </c>
      <c r="FZ17" s="16"/>
      <c r="GA17" s="51">
        <v>8888</v>
      </c>
      <c r="GB17" s="16"/>
      <c r="GC17" s="105">
        <v>44287</v>
      </c>
      <c r="GD17" s="105">
        <v>44621</v>
      </c>
      <c r="GE17" s="16"/>
      <c r="GF17" s="51">
        <v>6000</v>
      </c>
      <c r="GG17" s="16"/>
      <c r="GH17" s="105">
        <v>44562</v>
      </c>
      <c r="GI17" s="105">
        <v>44682</v>
      </c>
      <c r="GJ17" s="16"/>
      <c r="GK17" s="51">
        <v>1500</v>
      </c>
      <c r="GL17" s="16"/>
      <c r="GM17" s="105">
        <v>42887</v>
      </c>
      <c r="GN17" s="105">
        <v>43374</v>
      </c>
      <c r="GO17" s="16"/>
      <c r="GP17" s="51">
        <v>2233</v>
      </c>
      <c r="GQ17" s="16"/>
      <c r="GR17" s="105">
        <v>44013</v>
      </c>
      <c r="GS17" s="105">
        <v>44562</v>
      </c>
      <c r="GT17" s="16"/>
      <c r="GU17" s="51">
        <v>2345</v>
      </c>
      <c r="GV17" s="16"/>
      <c r="GW17" s="105">
        <v>43221</v>
      </c>
      <c r="GX17" s="105">
        <v>44256</v>
      </c>
      <c r="GY17" s="16"/>
      <c r="GZ17" s="51">
        <v>500000</v>
      </c>
      <c r="HA17" s="16"/>
      <c r="HB17" s="105">
        <v>43586</v>
      </c>
      <c r="HC17" s="105">
        <v>44166</v>
      </c>
      <c r="HD17" s="16"/>
      <c r="HE17" s="51">
        <v>3000</v>
      </c>
      <c r="HF17" s="16"/>
      <c r="HG17" s="105">
        <v>43678</v>
      </c>
      <c r="HH17" s="105">
        <v>44075</v>
      </c>
      <c r="HI17" s="16"/>
      <c r="HJ17" s="51">
        <v>1000</v>
      </c>
      <c r="HK17" s="16"/>
      <c r="HL17" s="105">
        <v>43647</v>
      </c>
      <c r="HM17" s="105">
        <v>43891</v>
      </c>
      <c r="HN17" s="16"/>
      <c r="HO17" s="51">
        <v>20000</v>
      </c>
      <c r="HP17" s="16"/>
    </row>
    <row r="18" spans="4:224" ht="24" hidden="1" customHeight="1" outlineLevel="1">
      <c r="D18" s="2">
        <v>10</v>
      </c>
      <c r="E18" s="19"/>
      <c r="F18" s="19"/>
      <c r="G18" s="17"/>
      <c r="H18" s="18"/>
      <c r="I18" s="16"/>
      <c r="J18" s="16"/>
      <c r="K18" s="2" t="str">
        <f t="shared" si="4"/>
        <v/>
      </c>
      <c r="L18" s="16"/>
      <c r="M18" s="16"/>
      <c r="N18" s="16"/>
      <c r="O18" s="16"/>
      <c r="P18" s="16"/>
      <c r="Q18" s="16"/>
      <c r="R18" s="18"/>
      <c r="S18" s="16"/>
      <c r="T18" s="16"/>
      <c r="U18" s="2" t="str">
        <f t="shared" si="5"/>
        <v/>
      </c>
      <c r="V18" s="16"/>
      <c r="W18" s="16"/>
      <c r="X18" s="16"/>
      <c r="Y18" s="16"/>
      <c r="Z18" s="16"/>
      <c r="AA18" s="16"/>
      <c r="AB18" s="16"/>
      <c r="AC18" s="16"/>
      <c r="AD18" s="16"/>
      <c r="AE18" s="16"/>
      <c r="AF18" s="16"/>
      <c r="AG18" s="16"/>
      <c r="AH18" s="16"/>
      <c r="AI18" s="16"/>
      <c r="AJ18" s="16"/>
      <c r="AK18" s="16"/>
      <c r="AL18" s="19">
        <v>36716</v>
      </c>
      <c r="AM18" s="89">
        <v>8</v>
      </c>
      <c r="AN18" s="89"/>
      <c r="AO18" s="48" t="e">
        <f t="shared" si="6"/>
        <v>#NUM!</v>
      </c>
      <c r="AP18" s="90" t="e">
        <f t="shared" si="7"/>
        <v>#NUM!</v>
      </c>
      <c r="AQ18" s="88" t="e">
        <f t="shared" si="8"/>
        <v>#NUM!</v>
      </c>
      <c r="AR18" s="88" t="e">
        <f t="shared" si="9"/>
        <v>#NUM!</v>
      </c>
      <c r="AS18" s="19">
        <v>43229</v>
      </c>
      <c r="AT18" s="16">
        <v>6</v>
      </c>
      <c r="AU18" s="19">
        <v>42261</v>
      </c>
      <c r="AV18" s="19">
        <v>43517</v>
      </c>
      <c r="AW18" s="19">
        <v>43949</v>
      </c>
      <c r="AX18" s="51"/>
      <c r="AY18" s="51"/>
      <c r="AZ18" s="51"/>
      <c r="BA18" s="106">
        <f t="shared" si="10"/>
        <v>0</v>
      </c>
      <c r="BB18" s="16"/>
      <c r="BC18" s="16"/>
      <c r="BD18" s="16"/>
      <c r="BE18" s="106">
        <f t="shared" si="11"/>
        <v>0</v>
      </c>
      <c r="BF18" s="16"/>
      <c r="BG18" s="16"/>
      <c r="BH18" s="16"/>
      <c r="BI18" s="106">
        <f t="shared" si="12"/>
        <v>0</v>
      </c>
      <c r="BJ18" s="16"/>
      <c r="BK18" s="16"/>
      <c r="BL18" s="16"/>
      <c r="BM18" s="2" t="str">
        <f t="shared" si="13"/>
        <v/>
      </c>
      <c r="BN18" s="16"/>
      <c r="BO18" s="16"/>
      <c r="BP18" s="16"/>
      <c r="BQ18" s="2" t="str">
        <f t="shared" si="14"/>
        <v/>
      </c>
      <c r="BR18" s="16"/>
      <c r="BS18" s="16"/>
      <c r="BT18" s="16"/>
      <c r="BU18" s="2" t="str">
        <f t="shared" si="15"/>
        <v/>
      </c>
      <c r="BV18" s="16"/>
      <c r="BW18" s="16"/>
      <c r="BX18" s="16"/>
      <c r="BY18" s="2" t="str">
        <f t="shared" si="16"/>
        <v/>
      </c>
      <c r="BZ18" s="16"/>
      <c r="CA18" s="16"/>
      <c r="CB18" s="16"/>
      <c r="CC18" s="2" t="str">
        <f t="shared" si="17"/>
        <v/>
      </c>
      <c r="CD18" s="16"/>
      <c r="CE18" s="16"/>
      <c r="CF18" s="16"/>
      <c r="CG18" s="2" t="str">
        <f t="shared" si="18"/>
        <v/>
      </c>
      <c r="CH18" s="51"/>
      <c r="CI18" s="51"/>
      <c r="CJ18" s="51"/>
      <c r="CK18" s="51"/>
      <c r="CL18" s="51"/>
      <c r="CM18" s="51"/>
      <c r="CN18" s="51"/>
      <c r="CO18" s="51"/>
      <c r="CP18" s="51"/>
      <c r="CQ18" s="51"/>
      <c r="CR18" s="51"/>
      <c r="CS18" s="51"/>
      <c r="CT18" s="51"/>
      <c r="CU18" s="51"/>
      <c r="CV18" s="51"/>
      <c r="CW18" s="51"/>
      <c r="CX18" s="51"/>
      <c r="CY18" s="51"/>
      <c r="CZ18" s="51"/>
      <c r="DA18" s="51"/>
      <c r="DB18" s="51"/>
      <c r="DC18" s="51"/>
      <c r="DD18" s="51"/>
      <c r="DE18" s="51"/>
      <c r="DF18" s="51"/>
      <c r="DG18" s="50" t="e">
        <f t="shared" si="19"/>
        <v>#DIV/0!</v>
      </c>
      <c r="DH18" s="50" t="e">
        <f t="shared" si="20"/>
        <v>#DIV/0!</v>
      </c>
      <c r="DI18" s="50" t="e">
        <f t="shared" si="21"/>
        <v>#DIV/0!</v>
      </c>
      <c r="DJ18" s="50" t="e">
        <f t="shared" si="22"/>
        <v>#DIV/0!</v>
      </c>
      <c r="DK18" s="51"/>
      <c r="DL18" s="51"/>
      <c r="DM18" s="51"/>
      <c r="DN18" s="51"/>
      <c r="DO18" s="51"/>
      <c r="DP18" s="51"/>
      <c r="DQ18" s="51"/>
      <c r="DR18" s="51"/>
      <c r="DS18" s="51"/>
      <c r="DT18" s="51"/>
      <c r="DU18" s="51"/>
      <c r="DV18" s="51"/>
      <c r="DW18" s="51"/>
      <c r="DX18" s="51"/>
      <c r="DY18" s="51"/>
      <c r="DZ18" s="51"/>
      <c r="EA18" s="51"/>
      <c r="EB18" s="51"/>
      <c r="EC18" s="51"/>
      <c r="ED18" s="51"/>
      <c r="EE18" s="51"/>
      <c r="EF18" s="51"/>
      <c r="EG18" s="51"/>
      <c r="EH18" s="51"/>
      <c r="EI18" s="51"/>
      <c r="EJ18" s="51"/>
      <c r="EK18" s="51"/>
      <c r="EL18" s="51"/>
      <c r="EM18" s="51"/>
      <c r="EN18" s="51"/>
      <c r="EO18" s="51"/>
      <c r="EP18" s="51"/>
      <c r="EQ18" s="51"/>
      <c r="ER18" s="51"/>
      <c r="ES18" s="16"/>
      <c r="ET18" s="105">
        <v>40452</v>
      </c>
      <c r="EU18" s="105">
        <v>40603</v>
      </c>
      <c r="EV18" s="16"/>
      <c r="EW18" s="51">
        <v>123456</v>
      </c>
      <c r="EX18" s="16"/>
      <c r="EY18" s="105">
        <v>36982</v>
      </c>
      <c r="EZ18" s="105">
        <v>37895</v>
      </c>
      <c r="FA18" s="16"/>
      <c r="FB18" s="51">
        <v>11111</v>
      </c>
      <c r="FC18" s="16"/>
      <c r="FD18" s="105">
        <v>39904</v>
      </c>
      <c r="FE18" s="105">
        <v>40299</v>
      </c>
      <c r="FF18" s="16"/>
      <c r="FG18" s="51">
        <v>99999</v>
      </c>
      <c r="FH18" s="16"/>
      <c r="FI18" s="105">
        <v>41791</v>
      </c>
      <c r="FJ18" s="105">
        <v>41883</v>
      </c>
      <c r="FK18" s="16"/>
      <c r="FL18" s="51">
        <v>4411</v>
      </c>
      <c r="FM18" s="16"/>
      <c r="FN18" s="105">
        <v>43678</v>
      </c>
      <c r="FO18" s="105">
        <v>44166</v>
      </c>
      <c r="FP18" s="16"/>
      <c r="FQ18" s="51">
        <v>5500</v>
      </c>
      <c r="FR18" s="16"/>
      <c r="FS18" s="105">
        <v>43678</v>
      </c>
      <c r="FT18" s="105">
        <v>43831</v>
      </c>
      <c r="FU18" s="16"/>
      <c r="FV18" s="51">
        <v>7777</v>
      </c>
      <c r="FW18" s="16"/>
      <c r="FX18" s="105">
        <v>43221</v>
      </c>
      <c r="FY18" s="105">
        <v>43678</v>
      </c>
      <c r="FZ18" s="16"/>
      <c r="GA18" s="51">
        <v>8888</v>
      </c>
      <c r="GB18" s="16"/>
      <c r="GC18" s="105">
        <v>44287</v>
      </c>
      <c r="GD18" s="105">
        <v>44621</v>
      </c>
      <c r="GE18" s="16"/>
      <c r="GF18" s="51">
        <v>6000</v>
      </c>
      <c r="GG18" s="16"/>
      <c r="GH18" s="105">
        <v>44562</v>
      </c>
      <c r="GI18" s="105">
        <v>44682</v>
      </c>
      <c r="GJ18" s="16"/>
      <c r="GK18" s="51">
        <v>1500</v>
      </c>
      <c r="GL18" s="16"/>
      <c r="GM18" s="105">
        <v>42887</v>
      </c>
      <c r="GN18" s="105">
        <v>43374</v>
      </c>
      <c r="GO18" s="16"/>
      <c r="GP18" s="51">
        <v>2233</v>
      </c>
      <c r="GQ18" s="16"/>
      <c r="GR18" s="105">
        <v>44013</v>
      </c>
      <c r="GS18" s="105">
        <v>44562</v>
      </c>
      <c r="GT18" s="16"/>
      <c r="GU18" s="51">
        <v>2345</v>
      </c>
      <c r="GV18" s="16"/>
      <c r="GW18" s="105">
        <v>43221</v>
      </c>
      <c r="GX18" s="105">
        <v>44256</v>
      </c>
      <c r="GY18" s="16"/>
      <c r="GZ18" s="51">
        <v>500000</v>
      </c>
      <c r="HA18" s="16"/>
      <c r="HB18" s="105">
        <v>43586</v>
      </c>
      <c r="HC18" s="105">
        <v>44166</v>
      </c>
      <c r="HD18" s="16"/>
      <c r="HE18" s="51">
        <v>3000</v>
      </c>
      <c r="HF18" s="16"/>
      <c r="HG18" s="105">
        <v>43678</v>
      </c>
      <c r="HH18" s="105">
        <v>44075</v>
      </c>
      <c r="HI18" s="16"/>
      <c r="HJ18" s="51">
        <v>1000</v>
      </c>
      <c r="HK18" s="16"/>
      <c r="HL18" s="105">
        <v>43647</v>
      </c>
      <c r="HM18" s="105">
        <v>43891</v>
      </c>
      <c r="HN18" s="16"/>
      <c r="HO18" s="51">
        <v>20000</v>
      </c>
      <c r="HP18" s="16"/>
    </row>
    <row r="19" spans="4:224" ht="24" hidden="1" customHeight="1" outlineLevel="1">
      <c r="D19" s="2">
        <v>11</v>
      </c>
      <c r="E19" s="19"/>
      <c r="F19" s="19"/>
      <c r="G19" s="17"/>
      <c r="H19" s="18"/>
      <c r="I19" s="16"/>
      <c r="J19" s="16"/>
      <c r="K19" s="2" t="str">
        <f t="shared" si="4"/>
        <v/>
      </c>
      <c r="L19" s="16"/>
      <c r="M19" s="16"/>
      <c r="N19" s="16"/>
      <c r="O19" s="16"/>
      <c r="P19" s="16"/>
      <c r="Q19" s="16"/>
      <c r="R19" s="18"/>
      <c r="S19" s="16"/>
      <c r="T19" s="16"/>
      <c r="U19" s="2" t="str">
        <f t="shared" si="5"/>
        <v/>
      </c>
      <c r="V19" s="16"/>
      <c r="W19" s="16"/>
      <c r="X19" s="16"/>
      <c r="Y19" s="16"/>
      <c r="Z19" s="16"/>
      <c r="AA19" s="16"/>
      <c r="AB19" s="16"/>
      <c r="AC19" s="16"/>
      <c r="AD19" s="16"/>
      <c r="AE19" s="16"/>
      <c r="AF19" s="16"/>
      <c r="AG19" s="16"/>
      <c r="AH19" s="16"/>
      <c r="AI19" s="16"/>
      <c r="AJ19" s="16"/>
      <c r="AK19" s="16"/>
      <c r="AL19" s="19">
        <v>36717</v>
      </c>
      <c r="AM19" s="89">
        <v>9</v>
      </c>
      <c r="AN19" s="89"/>
      <c r="AO19" s="48" t="e">
        <f t="shared" si="6"/>
        <v>#NUM!</v>
      </c>
      <c r="AP19" s="90" t="e">
        <f t="shared" si="7"/>
        <v>#NUM!</v>
      </c>
      <c r="AQ19" s="88" t="e">
        <f t="shared" si="8"/>
        <v>#NUM!</v>
      </c>
      <c r="AR19" s="88" t="e">
        <f t="shared" si="9"/>
        <v>#NUM!</v>
      </c>
      <c r="AS19" s="19">
        <v>43230</v>
      </c>
      <c r="AT19" s="16">
        <v>6</v>
      </c>
      <c r="AU19" s="19">
        <v>42261</v>
      </c>
      <c r="AV19" s="19">
        <v>43517</v>
      </c>
      <c r="AW19" s="19">
        <v>43949</v>
      </c>
      <c r="AX19" s="51"/>
      <c r="AY19" s="51"/>
      <c r="AZ19" s="51"/>
      <c r="BA19" s="106">
        <f t="shared" si="10"/>
        <v>0</v>
      </c>
      <c r="BB19" s="16"/>
      <c r="BC19" s="16"/>
      <c r="BD19" s="16"/>
      <c r="BE19" s="106">
        <f t="shared" si="11"/>
        <v>0</v>
      </c>
      <c r="BF19" s="16"/>
      <c r="BG19" s="16"/>
      <c r="BH19" s="16"/>
      <c r="BI19" s="106">
        <f t="shared" si="12"/>
        <v>0</v>
      </c>
      <c r="BJ19" s="16"/>
      <c r="BK19" s="16"/>
      <c r="BL19" s="16"/>
      <c r="BM19" s="2" t="str">
        <f t="shared" si="13"/>
        <v/>
      </c>
      <c r="BN19" s="16"/>
      <c r="BO19" s="16"/>
      <c r="BP19" s="16"/>
      <c r="BQ19" s="2" t="str">
        <f t="shared" si="14"/>
        <v/>
      </c>
      <c r="BR19" s="16"/>
      <c r="BS19" s="16"/>
      <c r="BT19" s="16"/>
      <c r="BU19" s="2" t="str">
        <f t="shared" si="15"/>
        <v/>
      </c>
      <c r="BV19" s="16"/>
      <c r="BW19" s="16"/>
      <c r="BX19" s="16"/>
      <c r="BY19" s="2" t="str">
        <f t="shared" si="16"/>
        <v/>
      </c>
      <c r="BZ19" s="16"/>
      <c r="CA19" s="16"/>
      <c r="CB19" s="16"/>
      <c r="CC19" s="2" t="str">
        <f t="shared" si="17"/>
        <v/>
      </c>
      <c r="CD19" s="16"/>
      <c r="CE19" s="16"/>
      <c r="CF19" s="16"/>
      <c r="CG19" s="2" t="str">
        <f t="shared" si="18"/>
        <v/>
      </c>
      <c r="CH19" s="51"/>
      <c r="CI19" s="51"/>
      <c r="CJ19" s="51"/>
      <c r="CK19" s="51"/>
      <c r="CL19" s="51"/>
      <c r="CM19" s="51"/>
      <c r="CN19" s="51"/>
      <c r="CO19" s="51"/>
      <c r="CP19" s="51"/>
      <c r="CQ19" s="51"/>
      <c r="CR19" s="51"/>
      <c r="CS19" s="51"/>
      <c r="CT19" s="51"/>
      <c r="CU19" s="51"/>
      <c r="CV19" s="51"/>
      <c r="CW19" s="51"/>
      <c r="CX19" s="51"/>
      <c r="CY19" s="51"/>
      <c r="CZ19" s="51"/>
      <c r="DA19" s="51"/>
      <c r="DB19" s="51"/>
      <c r="DC19" s="51"/>
      <c r="DD19" s="51"/>
      <c r="DE19" s="51"/>
      <c r="DF19" s="51"/>
      <c r="DG19" s="50" t="e">
        <f t="shared" si="19"/>
        <v>#DIV/0!</v>
      </c>
      <c r="DH19" s="50" t="e">
        <f t="shared" si="20"/>
        <v>#DIV/0!</v>
      </c>
      <c r="DI19" s="50" t="e">
        <f t="shared" si="21"/>
        <v>#DIV/0!</v>
      </c>
      <c r="DJ19" s="50" t="e">
        <f t="shared" si="22"/>
        <v>#DIV/0!</v>
      </c>
      <c r="DK19" s="51"/>
      <c r="DL19" s="51"/>
      <c r="DM19" s="51"/>
      <c r="DN19" s="51"/>
      <c r="DO19" s="51"/>
      <c r="DP19" s="51"/>
      <c r="DQ19" s="51"/>
      <c r="DR19" s="51"/>
      <c r="DS19" s="51"/>
      <c r="DT19" s="51"/>
      <c r="DU19" s="51"/>
      <c r="DV19" s="51"/>
      <c r="DW19" s="51"/>
      <c r="DX19" s="51"/>
      <c r="DY19" s="51"/>
      <c r="DZ19" s="51"/>
      <c r="EA19" s="51"/>
      <c r="EB19" s="51"/>
      <c r="EC19" s="51"/>
      <c r="ED19" s="51"/>
      <c r="EE19" s="51"/>
      <c r="EF19" s="51"/>
      <c r="EG19" s="51"/>
      <c r="EH19" s="51"/>
      <c r="EI19" s="51"/>
      <c r="EJ19" s="51"/>
      <c r="EK19" s="51"/>
      <c r="EL19" s="51"/>
      <c r="EM19" s="51"/>
      <c r="EN19" s="51"/>
      <c r="EO19" s="51"/>
      <c r="EP19" s="51"/>
      <c r="EQ19" s="51"/>
      <c r="ER19" s="51"/>
      <c r="ES19" s="16"/>
      <c r="ET19" s="105">
        <v>40452</v>
      </c>
      <c r="EU19" s="105">
        <v>40603</v>
      </c>
      <c r="EV19" s="16"/>
      <c r="EW19" s="51">
        <v>123456</v>
      </c>
      <c r="EX19" s="16"/>
      <c r="EY19" s="105">
        <v>36982</v>
      </c>
      <c r="EZ19" s="105">
        <v>37895</v>
      </c>
      <c r="FA19" s="16"/>
      <c r="FB19" s="51">
        <v>11111</v>
      </c>
      <c r="FC19" s="16"/>
      <c r="FD19" s="105">
        <v>39904</v>
      </c>
      <c r="FE19" s="105">
        <v>40299</v>
      </c>
      <c r="FF19" s="16"/>
      <c r="FG19" s="51">
        <v>99999</v>
      </c>
      <c r="FH19" s="16"/>
      <c r="FI19" s="105">
        <v>41791</v>
      </c>
      <c r="FJ19" s="105">
        <v>41883</v>
      </c>
      <c r="FK19" s="16"/>
      <c r="FL19" s="51">
        <v>4411</v>
      </c>
      <c r="FM19" s="16"/>
      <c r="FN19" s="105">
        <v>43678</v>
      </c>
      <c r="FO19" s="105">
        <v>44166</v>
      </c>
      <c r="FP19" s="16"/>
      <c r="FQ19" s="51">
        <v>5500</v>
      </c>
      <c r="FR19" s="16"/>
      <c r="FS19" s="105">
        <v>43678</v>
      </c>
      <c r="FT19" s="105">
        <v>43831</v>
      </c>
      <c r="FU19" s="16"/>
      <c r="FV19" s="51">
        <v>7777</v>
      </c>
      <c r="FW19" s="16"/>
      <c r="FX19" s="105">
        <v>43221</v>
      </c>
      <c r="FY19" s="105">
        <v>43678</v>
      </c>
      <c r="FZ19" s="16"/>
      <c r="GA19" s="51">
        <v>8888</v>
      </c>
      <c r="GB19" s="16"/>
      <c r="GC19" s="105">
        <v>44287</v>
      </c>
      <c r="GD19" s="105">
        <v>44621</v>
      </c>
      <c r="GE19" s="16"/>
      <c r="GF19" s="51">
        <v>6000</v>
      </c>
      <c r="GG19" s="16"/>
      <c r="GH19" s="105">
        <v>44562</v>
      </c>
      <c r="GI19" s="105">
        <v>44682</v>
      </c>
      <c r="GJ19" s="16"/>
      <c r="GK19" s="51">
        <v>1500</v>
      </c>
      <c r="GL19" s="16"/>
      <c r="GM19" s="105">
        <v>42887</v>
      </c>
      <c r="GN19" s="105">
        <v>43374</v>
      </c>
      <c r="GO19" s="16"/>
      <c r="GP19" s="51">
        <v>2233</v>
      </c>
      <c r="GQ19" s="16"/>
      <c r="GR19" s="105">
        <v>44013</v>
      </c>
      <c r="GS19" s="105">
        <v>44562</v>
      </c>
      <c r="GT19" s="16"/>
      <c r="GU19" s="51">
        <v>2345</v>
      </c>
      <c r="GV19" s="16"/>
      <c r="GW19" s="105">
        <v>43221</v>
      </c>
      <c r="GX19" s="105">
        <v>44256</v>
      </c>
      <c r="GY19" s="16"/>
      <c r="GZ19" s="51">
        <v>500000</v>
      </c>
      <c r="HA19" s="16"/>
      <c r="HB19" s="105">
        <v>43586</v>
      </c>
      <c r="HC19" s="105">
        <v>44166</v>
      </c>
      <c r="HD19" s="16"/>
      <c r="HE19" s="51">
        <v>3000</v>
      </c>
      <c r="HF19" s="16"/>
      <c r="HG19" s="105">
        <v>43678</v>
      </c>
      <c r="HH19" s="105">
        <v>44075</v>
      </c>
      <c r="HI19" s="16"/>
      <c r="HJ19" s="51">
        <v>1000</v>
      </c>
      <c r="HK19" s="16"/>
      <c r="HL19" s="105">
        <v>43647</v>
      </c>
      <c r="HM19" s="105">
        <v>43891</v>
      </c>
      <c r="HN19" s="16"/>
      <c r="HO19" s="51">
        <v>20000</v>
      </c>
      <c r="HP19" s="16"/>
    </row>
    <row r="20" spans="4:224" ht="24" hidden="1" customHeight="1" outlineLevel="1">
      <c r="D20" s="2">
        <v>12</v>
      </c>
      <c r="E20" s="19"/>
      <c r="F20" s="19"/>
      <c r="G20" s="17"/>
      <c r="H20" s="18"/>
      <c r="I20" s="16"/>
      <c r="J20" s="16"/>
      <c r="K20" s="2" t="str">
        <f t="shared" si="4"/>
        <v/>
      </c>
      <c r="L20" s="16"/>
      <c r="M20" s="16"/>
      <c r="N20" s="16"/>
      <c r="O20" s="16"/>
      <c r="P20" s="16"/>
      <c r="Q20" s="16"/>
      <c r="R20" s="18"/>
      <c r="S20" s="16"/>
      <c r="T20" s="16"/>
      <c r="U20" s="2" t="str">
        <f t="shared" si="5"/>
        <v/>
      </c>
      <c r="V20" s="16"/>
      <c r="W20" s="16"/>
      <c r="X20" s="16"/>
      <c r="Y20" s="16"/>
      <c r="Z20" s="16"/>
      <c r="AA20" s="16"/>
      <c r="AB20" s="16"/>
      <c r="AC20" s="16"/>
      <c r="AD20" s="16"/>
      <c r="AE20" s="16"/>
      <c r="AF20" s="16"/>
      <c r="AG20" s="16"/>
      <c r="AH20" s="16"/>
      <c r="AI20" s="16"/>
      <c r="AJ20" s="16"/>
      <c r="AK20" s="16"/>
      <c r="AL20" s="19">
        <v>36718</v>
      </c>
      <c r="AM20" s="89">
        <v>10</v>
      </c>
      <c r="AN20" s="89"/>
      <c r="AO20" s="48" t="e">
        <f t="shared" si="6"/>
        <v>#NUM!</v>
      </c>
      <c r="AP20" s="90" t="e">
        <f t="shared" si="7"/>
        <v>#NUM!</v>
      </c>
      <c r="AQ20" s="88" t="e">
        <f t="shared" si="8"/>
        <v>#NUM!</v>
      </c>
      <c r="AR20" s="88" t="e">
        <f t="shared" si="9"/>
        <v>#NUM!</v>
      </c>
      <c r="AS20" s="19">
        <v>43231</v>
      </c>
      <c r="AT20" s="16">
        <v>6</v>
      </c>
      <c r="AU20" s="19">
        <v>42261</v>
      </c>
      <c r="AV20" s="19">
        <v>43517</v>
      </c>
      <c r="AW20" s="19">
        <v>43949</v>
      </c>
      <c r="AX20" s="51"/>
      <c r="AY20" s="51"/>
      <c r="AZ20" s="51"/>
      <c r="BA20" s="106">
        <f t="shared" si="10"/>
        <v>0</v>
      </c>
      <c r="BB20" s="16"/>
      <c r="BC20" s="16"/>
      <c r="BD20" s="16"/>
      <c r="BE20" s="106">
        <f t="shared" si="11"/>
        <v>0</v>
      </c>
      <c r="BF20" s="16"/>
      <c r="BG20" s="16"/>
      <c r="BH20" s="16"/>
      <c r="BI20" s="106">
        <f t="shared" si="12"/>
        <v>0</v>
      </c>
      <c r="BJ20" s="16"/>
      <c r="BK20" s="16"/>
      <c r="BL20" s="16"/>
      <c r="BM20" s="2" t="str">
        <f t="shared" si="13"/>
        <v/>
      </c>
      <c r="BN20" s="16"/>
      <c r="BO20" s="16"/>
      <c r="BP20" s="16"/>
      <c r="BQ20" s="2" t="str">
        <f t="shared" si="14"/>
        <v/>
      </c>
      <c r="BR20" s="16"/>
      <c r="BS20" s="16"/>
      <c r="BT20" s="16"/>
      <c r="BU20" s="2" t="str">
        <f t="shared" si="15"/>
        <v/>
      </c>
      <c r="BV20" s="16"/>
      <c r="BW20" s="16"/>
      <c r="BX20" s="16"/>
      <c r="BY20" s="2" t="str">
        <f t="shared" si="16"/>
        <v/>
      </c>
      <c r="BZ20" s="16"/>
      <c r="CA20" s="16"/>
      <c r="CB20" s="16"/>
      <c r="CC20" s="2" t="str">
        <f t="shared" si="17"/>
        <v/>
      </c>
      <c r="CD20" s="16"/>
      <c r="CE20" s="16"/>
      <c r="CF20" s="16"/>
      <c r="CG20" s="2" t="str">
        <f t="shared" si="18"/>
        <v/>
      </c>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0" t="e">
        <f t="shared" si="19"/>
        <v>#DIV/0!</v>
      </c>
      <c r="DH20" s="50" t="e">
        <f t="shared" si="20"/>
        <v>#DIV/0!</v>
      </c>
      <c r="DI20" s="50" t="e">
        <f t="shared" si="21"/>
        <v>#DIV/0!</v>
      </c>
      <c r="DJ20" s="50" t="e">
        <f t="shared" si="22"/>
        <v>#DIV/0!</v>
      </c>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16"/>
      <c r="ET20" s="105">
        <v>40452</v>
      </c>
      <c r="EU20" s="105">
        <v>40603</v>
      </c>
      <c r="EV20" s="16"/>
      <c r="EW20" s="51">
        <v>123456</v>
      </c>
      <c r="EX20" s="16"/>
      <c r="EY20" s="105">
        <v>36982</v>
      </c>
      <c r="EZ20" s="105">
        <v>37895</v>
      </c>
      <c r="FA20" s="16"/>
      <c r="FB20" s="51">
        <v>11111</v>
      </c>
      <c r="FC20" s="16"/>
      <c r="FD20" s="105">
        <v>39904</v>
      </c>
      <c r="FE20" s="105">
        <v>40299</v>
      </c>
      <c r="FF20" s="16"/>
      <c r="FG20" s="51">
        <v>99999</v>
      </c>
      <c r="FH20" s="16"/>
      <c r="FI20" s="105">
        <v>41791</v>
      </c>
      <c r="FJ20" s="105">
        <v>41883</v>
      </c>
      <c r="FK20" s="16"/>
      <c r="FL20" s="51">
        <v>4411</v>
      </c>
      <c r="FM20" s="16"/>
      <c r="FN20" s="105">
        <v>43678</v>
      </c>
      <c r="FO20" s="105">
        <v>44166</v>
      </c>
      <c r="FP20" s="16"/>
      <c r="FQ20" s="51">
        <v>5500</v>
      </c>
      <c r="FR20" s="16"/>
      <c r="FS20" s="105">
        <v>43678</v>
      </c>
      <c r="FT20" s="105">
        <v>43831</v>
      </c>
      <c r="FU20" s="16"/>
      <c r="FV20" s="51">
        <v>7777</v>
      </c>
      <c r="FW20" s="16"/>
      <c r="FX20" s="105">
        <v>43221</v>
      </c>
      <c r="FY20" s="105">
        <v>43678</v>
      </c>
      <c r="FZ20" s="16"/>
      <c r="GA20" s="51">
        <v>8888</v>
      </c>
      <c r="GB20" s="16"/>
      <c r="GC20" s="105">
        <v>44287</v>
      </c>
      <c r="GD20" s="105">
        <v>44621</v>
      </c>
      <c r="GE20" s="16"/>
      <c r="GF20" s="51">
        <v>6000</v>
      </c>
      <c r="GG20" s="16"/>
      <c r="GH20" s="105">
        <v>44562</v>
      </c>
      <c r="GI20" s="105">
        <v>44682</v>
      </c>
      <c r="GJ20" s="16"/>
      <c r="GK20" s="51">
        <v>1500</v>
      </c>
      <c r="GL20" s="16"/>
      <c r="GM20" s="105">
        <v>42887</v>
      </c>
      <c r="GN20" s="105">
        <v>43374</v>
      </c>
      <c r="GO20" s="16"/>
      <c r="GP20" s="51">
        <v>2233</v>
      </c>
      <c r="GQ20" s="16"/>
      <c r="GR20" s="105">
        <v>44013</v>
      </c>
      <c r="GS20" s="105">
        <v>44562</v>
      </c>
      <c r="GT20" s="16"/>
      <c r="GU20" s="51">
        <v>2345</v>
      </c>
      <c r="GV20" s="16"/>
      <c r="GW20" s="105">
        <v>43221</v>
      </c>
      <c r="GX20" s="105">
        <v>44256</v>
      </c>
      <c r="GY20" s="16"/>
      <c r="GZ20" s="51">
        <v>500000</v>
      </c>
      <c r="HA20" s="16"/>
      <c r="HB20" s="105">
        <v>43586</v>
      </c>
      <c r="HC20" s="105">
        <v>44166</v>
      </c>
      <c r="HD20" s="16"/>
      <c r="HE20" s="51">
        <v>3000</v>
      </c>
      <c r="HF20" s="16"/>
      <c r="HG20" s="105">
        <v>43678</v>
      </c>
      <c r="HH20" s="105">
        <v>44075</v>
      </c>
      <c r="HI20" s="16"/>
      <c r="HJ20" s="51">
        <v>1000</v>
      </c>
      <c r="HK20" s="16"/>
      <c r="HL20" s="105">
        <v>43647</v>
      </c>
      <c r="HM20" s="105">
        <v>43891</v>
      </c>
      <c r="HN20" s="16"/>
      <c r="HO20" s="51">
        <v>20000</v>
      </c>
      <c r="HP20" s="16"/>
    </row>
    <row r="21" spans="4:224" ht="24" hidden="1" customHeight="1" outlineLevel="1">
      <c r="D21" s="2">
        <v>13</v>
      </c>
      <c r="E21" s="19"/>
      <c r="F21" s="19"/>
      <c r="G21" s="17"/>
      <c r="H21" s="18"/>
      <c r="I21" s="16"/>
      <c r="J21" s="16"/>
      <c r="K21" s="2" t="str">
        <f t="shared" si="4"/>
        <v/>
      </c>
      <c r="L21" s="16"/>
      <c r="M21" s="16"/>
      <c r="N21" s="16"/>
      <c r="O21" s="16"/>
      <c r="P21" s="16"/>
      <c r="Q21" s="16"/>
      <c r="R21" s="18"/>
      <c r="S21" s="16"/>
      <c r="T21" s="16"/>
      <c r="U21" s="2" t="str">
        <f t="shared" si="5"/>
        <v/>
      </c>
      <c r="V21" s="16"/>
      <c r="W21" s="16"/>
      <c r="X21" s="16"/>
      <c r="Y21" s="16"/>
      <c r="Z21" s="16"/>
      <c r="AA21" s="16"/>
      <c r="AB21" s="16"/>
      <c r="AC21" s="16"/>
      <c r="AD21" s="16"/>
      <c r="AE21" s="16"/>
      <c r="AF21" s="16"/>
      <c r="AG21" s="16"/>
      <c r="AH21" s="16"/>
      <c r="AI21" s="16"/>
      <c r="AJ21" s="16"/>
      <c r="AK21" s="16"/>
      <c r="AL21" s="19">
        <v>36719</v>
      </c>
      <c r="AM21" s="89">
        <v>11</v>
      </c>
      <c r="AN21" s="89"/>
      <c r="AO21" s="48" t="e">
        <f t="shared" si="6"/>
        <v>#NUM!</v>
      </c>
      <c r="AP21" s="90" t="e">
        <f t="shared" si="7"/>
        <v>#NUM!</v>
      </c>
      <c r="AQ21" s="88" t="e">
        <f t="shared" si="8"/>
        <v>#NUM!</v>
      </c>
      <c r="AR21" s="88" t="e">
        <f t="shared" si="9"/>
        <v>#NUM!</v>
      </c>
      <c r="AS21" s="19">
        <v>43232</v>
      </c>
      <c r="AT21" s="16">
        <v>6</v>
      </c>
      <c r="AU21" s="19">
        <v>42261</v>
      </c>
      <c r="AV21" s="19">
        <v>43517</v>
      </c>
      <c r="AW21" s="19">
        <v>43949</v>
      </c>
      <c r="AX21" s="51"/>
      <c r="AY21" s="51"/>
      <c r="AZ21" s="51"/>
      <c r="BA21" s="106">
        <f t="shared" si="10"/>
        <v>0</v>
      </c>
      <c r="BB21" s="16"/>
      <c r="BC21" s="16"/>
      <c r="BD21" s="16"/>
      <c r="BE21" s="106">
        <f t="shared" si="11"/>
        <v>0</v>
      </c>
      <c r="BF21" s="16"/>
      <c r="BG21" s="16"/>
      <c r="BH21" s="16"/>
      <c r="BI21" s="106">
        <f t="shared" si="12"/>
        <v>0</v>
      </c>
      <c r="BJ21" s="16"/>
      <c r="BK21" s="16"/>
      <c r="BL21" s="16"/>
      <c r="BM21" s="2" t="str">
        <f t="shared" si="13"/>
        <v/>
      </c>
      <c r="BN21" s="16"/>
      <c r="BO21" s="16"/>
      <c r="BP21" s="16"/>
      <c r="BQ21" s="2" t="str">
        <f t="shared" si="14"/>
        <v/>
      </c>
      <c r="BR21" s="16"/>
      <c r="BS21" s="16"/>
      <c r="BT21" s="16"/>
      <c r="BU21" s="2" t="str">
        <f t="shared" si="15"/>
        <v/>
      </c>
      <c r="BV21" s="16"/>
      <c r="BW21" s="16"/>
      <c r="BX21" s="16"/>
      <c r="BY21" s="2" t="str">
        <f t="shared" si="16"/>
        <v/>
      </c>
      <c r="BZ21" s="16"/>
      <c r="CA21" s="16"/>
      <c r="CB21" s="16"/>
      <c r="CC21" s="2" t="str">
        <f t="shared" si="17"/>
        <v/>
      </c>
      <c r="CD21" s="16"/>
      <c r="CE21" s="16"/>
      <c r="CF21" s="16"/>
      <c r="CG21" s="2" t="str">
        <f t="shared" si="18"/>
        <v/>
      </c>
      <c r="CH21" s="51"/>
      <c r="CI21" s="51"/>
      <c r="CJ21" s="51"/>
      <c r="CK21" s="51"/>
      <c r="CL21" s="51"/>
      <c r="CM21" s="51"/>
      <c r="CN21" s="51"/>
      <c r="CO21" s="51"/>
      <c r="CP21" s="51"/>
      <c r="CQ21" s="51"/>
      <c r="CR21" s="51"/>
      <c r="CS21" s="51"/>
      <c r="CT21" s="51"/>
      <c r="CU21" s="51"/>
      <c r="CV21" s="51"/>
      <c r="CW21" s="51"/>
      <c r="CX21" s="51"/>
      <c r="CY21" s="51"/>
      <c r="CZ21" s="51"/>
      <c r="DA21" s="51"/>
      <c r="DB21" s="51"/>
      <c r="DC21" s="51"/>
      <c r="DD21" s="51"/>
      <c r="DE21" s="51"/>
      <c r="DF21" s="51"/>
      <c r="DG21" s="50" t="e">
        <f t="shared" si="19"/>
        <v>#DIV/0!</v>
      </c>
      <c r="DH21" s="50" t="e">
        <f t="shared" si="20"/>
        <v>#DIV/0!</v>
      </c>
      <c r="DI21" s="50" t="e">
        <f t="shared" si="21"/>
        <v>#DIV/0!</v>
      </c>
      <c r="DJ21" s="50" t="e">
        <f t="shared" si="22"/>
        <v>#DIV/0!</v>
      </c>
      <c r="DK21" s="51"/>
      <c r="DL21" s="51"/>
      <c r="DM21" s="51"/>
      <c r="DN21" s="51"/>
      <c r="DO21" s="51"/>
      <c r="DP21" s="51"/>
      <c r="DQ21" s="51"/>
      <c r="DR21" s="51"/>
      <c r="DS21" s="51"/>
      <c r="DT21" s="51"/>
      <c r="DU21" s="51"/>
      <c r="DV21" s="51"/>
      <c r="DW21" s="51"/>
      <c r="DX21" s="51"/>
      <c r="DY21" s="51"/>
      <c r="DZ21" s="51"/>
      <c r="EA21" s="51"/>
      <c r="EB21" s="51"/>
      <c r="EC21" s="51"/>
      <c r="ED21" s="51"/>
      <c r="EE21" s="51"/>
      <c r="EF21" s="51"/>
      <c r="EG21" s="51"/>
      <c r="EH21" s="51"/>
      <c r="EI21" s="51"/>
      <c r="EJ21" s="51"/>
      <c r="EK21" s="51"/>
      <c r="EL21" s="51"/>
      <c r="EM21" s="51"/>
      <c r="EN21" s="51"/>
      <c r="EO21" s="51"/>
      <c r="EP21" s="51"/>
      <c r="EQ21" s="51"/>
      <c r="ER21" s="51"/>
      <c r="ES21" s="16"/>
      <c r="ET21" s="105">
        <v>40452</v>
      </c>
      <c r="EU21" s="105">
        <v>40603</v>
      </c>
      <c r="EV21" s="16"/>
      <c r="EW21" s="51">
        <v>123456</v>
      </c>
      <c r="EX21" s="16"/>
      <c r="EY21" s="105">
        <v>36982</v>
      </c>
      <c r="EZ21" s="105">
        <v>37895</v>
      </c>
      <c r="FA21" s="16"/>
      <c r="FB21" s="51">
        <v>11111</v>
      </c>
      <c r="FC21" s="16"/>
      <c r="FD21" s="105">
        <v>39904</v>
      </c>
      <c r="FE21" s="105">
        <v>40299</v>
      </c>
      <c r="FF21" s="16"/>
      <c r="FG21" s="51">
        <v>99999</v>
      </c>
      <c r="FH21" s="16"/>
      <c r="FI21" s="105">
        <v>41791</v>
      </c>
      <c r="FJ21" s="105">
        <v>41883</v>
      </c>
      <c r="FK21" s="16"/>
      <c r="FL21" s="51">
        <v>4411</v>
      </c>
      <c r="FM21" s="16"/>
      <c r="FN21" s="105">
        <v>43678</v>
      </c>
      <c r="FO21" s="105">
        <v>44166</v>
      </c>
      <c r="FP21" s="16"/>
      <c r="FQ21" s="51">
        <v>5500</v>
      </c>
      <c r="FR21" s="16"/>
      <c r="FS21" s="105">
        <v>43678</v>
      </c>
      <c r="FT21" s="105">
        <v>43831</v>
      </c>
      <c r="FU21" s="16"/>
      <c r="FV21" s="51">
        <v>7777</v>
      </c>
      <c r="FW21" s="16"/>
      <c r="FX21" s="105">
        <v>43221</v>
      </c>
      <c r="FY21" s="105">
        <v>43678</v>
      </c>
      <c r="FZ21" s="16"/>
      <c r="GA21" s="51">
        <v>8888</v>
      </c>
      <c r="GB21" s="16"/>
      <c r="GC21" s="105">
        <v>44287</v>
      </c>
      <c r="GD21" s="105">
        <v>44621</v>
      </c>
      <c r="GE21" s="16"/>
      <c r="GF21" s="51">
        <v>6000</v>
      </c>
      <c r="GG21" s="16"/>
      <c r="GH21" s="105">
        <v>44562</v>
      </c>
      <c r="GI21" s="105">
        <v>44682</v>
      </c>
      <c r="GJ21" s="16"/>
      <c r="GK21" s="51">
        <v>1500</v>
      </c>
      <c r="GL21" s="16"/>
      <c r="GM21" s="105">
        <v>42887</v>
      </c>
      <c r="GN21" s="105">
        <v>43374</v>
      </c>
      <c r="GO21" s="16"/>
      <c r="GP21" s="51">
        <v>2233</v>
      </c>
      <c r="GQ21" s="16"/>
      <c r="GR21" s="105">
        <v>44013</v>
      </c>
      <c r="GS21" s="105">
        <v>44562</v>
      </c>
      <c r="GT21" s="16"/>
      <c r="GU21" s="51">
        <v>2345</v>
      </c>
      <c r="GV21" s="16"/>
      <c r="GW21" s="105">
        <v>43221</v>
      </c>
      <c r="GX21" s="105">
        <v>44256</v>
      </c>
      <c r="GY21" s="16"/>
      <c r="GZ21" s="51">
        <v>500000</v>
      </c>
      <c r="HA21" s="16"/>
      <c r="HB21" s="105">
        <v>43586</v>
      </c>
      <c r="HC21" s="105">
        <v>44166</v>
      </c>
      <c r="HD21" s="16"/>
      <c r="HE21" s="51">
        <v>3000</v>
      </c>
      <c r="HF21" s="16"/>
      <c r="HG21" s="105">
        <v>43678</v>
      </c>
      <c r="HH21" s="105">
        <v>44075</v>
      </c>
      <c r="HI21" s="16"/>
      <c r="HJ21" s="51">
        <v>1000</v>
      </c>
      <c r="HK21" s="16"/>
      <c r="HL21" s="105">
        <v>43647</v>
      </c>
      <c r="HM21" s="105">
        <v>43891</v>
      </c>
      <c r="HN21" s="16"/>
      <c r="HO21" s="51">
        <v>20000</v>
      </c>
      <c r="HP21" s="16"/>
    </row>
    <row r="22" spans="4:224" ht="24" hidden="1" customHeight="1" outlineLevel="1">
      <c r="D22" s="2">
        <v>14</v>
      </c>
      <c r="E22" s="19"/>
      <c r="F22" s="19"/>
      <c r="G22" s="17"/>
      <c r="H22" s="18"/>
      <c r="I22" s="16"/>
      <c r="J22" s="16"/>
      <c r="K22" s="2" t="str">
        <f t="shared" si="4"/>
        <v/>
      </c>
      <c r="L22" s="16"/>
      <c r="M22" s="16"/>
      <c r="N22" s="16"/>
      <c r="O22" s="16"/>
      <c r="P22" s="16"/>
      <c r="Q22" s="16"/>
      <c r="R22" s="18"/>
      <c r="S22" s="16"/>
      <c r="T22" s="16"/>
      <c r="U22" s="2" t="str">
        <f t="shared" si="5"/>
        <v/>
      </c>
      <c r="V22" s="16"/>
      <c r="W22" s="16"/>
      <c r="X22" s="16"/>
      <c r="Y22" s="16"/>
      <c r="Z22" s="16"/>
      <c r="AA22" s="16"/>
      <c r="AB22" s="16"/>
      <c r="AC22" s="16"/>
      <c r="AD22" s="16"/>
      <c r="AE22" s="16"/>
      <c r="AF22" s="16"/>
      <c r="AG22" s="16"/>
      <c r="AH22" s="16"/>
      <c r="AI22" s="16"/>
      <c r="AJ22" s="16"/>
      <c r="AK22" s="16"/>
      <c r="AL22" s="19">
        <v>36720</v>
      </c>
      <c r="AM22" s="89"/>
      <c r="AN22" s="89"/>
      <c r="AO22" s="48" t="e">
        <f t="shared" si="6"/>
        <v>#NUM!</v>
      </c>
      <c r="AP22" s="90" t="e">
        <f t="shared" si="7"/>
        <v>#NUM!</v>
      </c>
      <c r="AQ22" s="88" t="e">
        <f t="shared" si="8"/>
        <v>#NUM!</v>
      </c>
      <c r="AR22" s="88" t="e">
        <f t="shared" si="9"/>
        <v>#NUM!</v>
      </c>
      <c r="AS22" s="19">
        <v>43233</v>
      </c>
      <c r="AT22" s="16">
        <v>6</v>
      </c>
      <c r="AU22" s="19">
        <v>42261</v>
      </c>
      <c r="AV22" s="19">
        <v>43517</v>
      </c>
      <c r="AW22" s="19">
        <v>43949</v>
      </c>
      <c r="AX22" s="51"/>
      <c r="AY22" s="51"/>
      <c r="AZ22" s="51"/>
      <c r="BA22" s="106">
        <f t="shared" si="10"/>
        <v>0</v>
      </c>
      <c r="BB22" s="16"/>
      <c r="BC22" s="16"/>
      <c r="BD22" s="16"/>
      <c r="BE22" s="106">
        <f t="shared" si="11"/>
        <v>0</v>
      </c>
      <c r="BF22" s="16"/>
      <c r="BG22" s="16"/>
      <c r="BH22" s="16"/>
      <c r="BI22" s="106">
        <f t="shared" si="12"/>
        <v>0</v>
      </c>
      <c r="BJ22" s="16"/>
      <c r="BK22" s="16"/>
      <c r="BL22" s="16"/>
      <c r="BM22" s="2" t="str">
        <f t="shared" si="13"/>
        <v/>
      </c>
      <c r="BN22" s="16"/>
      <c r="BO22" s="16"/>
      <c r="BP22" s="16"/>
      <c r="BQ22" s="2" t="str">
        <f t="shared" si="14"/>
        <v/>
      </c>
      <c r="BR22" s="16"/>
      <c r="BS22" s="16"/>
      <c r="BT22" s="16"/>
      <c r="BU22" s="2" t="str">
        <f t="shared" si="15"/>
        <v/>
      </c>
      <c r="BV22" s="16"/>
      <c r="BW22" s="16"/>
      <c r="BX22" s="16"/>
      <c r="BY22" s="2" t="str">
        <f t="shared" si="16"/>
        <v/>
      </c>
      <c r="BZ22" s="16"/>
      <c r="CA22" s="16"/>
      <c r="CB22" s="16"/>
      <c r="CC22" s="2" t="str">
        <f t="shared" si="17"/>
        <v/>
      </c>
      <c r="CD22" s="16"/>
      <c r="CE22" s="16"/>
      <c r="CF22" s="16"/>
      <c r="CG22" s="2" t="str">
        <f t="shared" si="18"/>
        <v/>
      </c>
      <c r="CH22" s="51"/>
      <c r="CI22" s="51"/>
      <c r="CJ22" s="51"/>
      <c r="CK22" s="51"/>
      <c r="CL22" s="51"/>
      <c r="CM22" s="51"/>
      <c r="CN22" s="51"/>
      <c r="CO22" s="51"/>
      <c r="CP22" s="51"/>
      <c r="CQ22" s="51"/>
      <c r="CR22" s="51"/>
      <c r="CS22" s="51"/>
      <c r="CT22" s="51"/>
      <c r="CU22" s="51"/>
      <c r="CV22" s="51"/>
      <c r="CW22" s="51"/>
      <c r="CX22" s="51"/>
      <c r="CY22" s="51"/>
      <c r="CZ22" s="51"/>
      <c r="DA22" s="51"/>
      <c r="DB22" s="51"/>
      <c r="DC22" s="51"/>
      <c r="DD22" s="51"/>
      <c r="DE22" s="51"/>
      <c r="DF22" s="51"/>
      <c r="DG22" s="50" t="e">
        <f t="shared" si="19"/>
        <v>#DIV/0!</v>
      </c>
      <c r="DH22" s="50" t="e">
        <f t="shared" si="20"/>
        <v>#DIV/0!</v>
      </c>
      <c r="DI22" s="50" t="e">
        <f t="shared" si="21"/>
        <v>#DIV/0!</v>
      </c>
      <c r="DJ22" s="50" t="e">
        <f t="shared" si="22"/>
        <v>#DIV/0!</v>
      </c>
      <c r="DK22" s="51"/>
      <c r="DL22" s="51"/>
      <c r="DM22" s="51"/>
      <c r="DN22" s="51"/>
      <c r="DO22" s="51"/>
      <c r="DP22" s="51"/>
      <c r="DQ22" s="51"/>
      <c r="DR22" s="51"/>
      <c r="DS22" s="51"/>
      <c r="DT22" s="51"/>
      <c r="DU22" s="51"/>
      <c r="DV22" s="51"/>
      <c r="DW22" s="51"/>
      <c r="DX22" s="51"/>
      <c r="DY22" s="51"/>
      <c r="DZ22" s="51"/>
      <c r="EA22" s="51"/>
      <c r="EB22" s="51"/>
      <c r="EC22" s="51"/>
      <c r="ED22" s="51"/>
      <c r="EE22" s="51"/>
      <c r="EF22" s="51"/>
      <c r="EG22" s="51"/>
      <c r="EH22" s="51"/>
      <c r="EI22" s="51"/>
      <c r="EJ22" s="51"/>
      <c r="EK22" s="51"/>
      <c r="EL22" s="51"/>
      <c r="EM22" s="51"/>
      <c r="EN22" s="51"/>
      <c r="EO22" s="51"/>
      <c r="EP22" s="51"/>
      <c r="EQ22" s="51"/>
      <c r="ER22" s="51"/>
      <c r="ES22" s="16"/>
      <c r="ET22" s="105">
        <v>40452</v>
      </c>
      <c r="EU22" s="105">
        <v>40603</v>
      </c>
      <c r="EV22" s="16"/>
      <c r="EW22" s="51">
        <v>123456</v>
      </c>
      <c r="EX22" s="16"/>
      <c r="EY22" s="105">
        <v>36982</v>
      </c>
      <c r="EZ22" s="105">
        <v>37895</v>
      </c>
      <c r="FA22" s="16"/>
      <c r="FB22" s="51">
        <v>11111</v>
      </c>
      <c r="FC22" s="16"/>
      <c r="FD22" s="105">
        <v>39904</v>
      </c>
      <c r="FE22" s="105">
        <v>40299</v>
      </c>
      <c r="FF22" s="16"/>
      <c r="FG22" s="51">
        <v>99999</v>
      </c>
      <c r="FH22" s="16"/>
      <c r="FI22" s="105">
        <v>41791</v>
      </c>
      <c r="FJ22" s="105">
        <v>41883</v>
      </c>
      <c r="FK22" s="16"/>
      <c r="FL22" s="51">
        <v>4411</v>
      </c>
      <c r="FM22" s="16"/>
      <c r="FN22" s="105">
        <v>43678</v>
      </c>
      <c r="FO22" s="105">
        <v>44166</v>
      </c>
      <c r="FP22" s="16"/>
      <c r="FQ22" s="51">
        <v>5500</v>
      </c>
      <c r="FR22" s="16"/>
      <c r="FS22" s="105">
        <v>43678</v>
      </c>
      <c r="FT22" s="105">
        <v>43831</v>
      </c>
      <c r="FU22" s="16"/>
      <c r="FV22" s="51">
        <v>7777</v>
      </c>
      <c r="FW22" s="16"/>
      <c r="FX22" s="105">
        <v>43221</v>
      </c>
      <c r="FY22" s="105">
        <v>43678</v>
      </c>
      <c r="FZ22" s="16"/>
      <c r="GA22" s="51">
        <v>8888</v>
      </c>
      <c r="GB22" s="16"/>
      <c r="GC22" s="105">
        <v>44287</v>
      </c>
      <c r="GD22" s="105">
        <v>44621</v>
      </c>
      <c r="GE22" s="16"/>
      <c r="GF22" s="51">
        <v>6000</v>
      </c>
      <c r="GG22" s="16"/>
      <c r="GH22" s="105">
        <v>44562</v>
      </c>
      <c r="GI22" s="105">
        <v>44682</v>
      </c>
      <c r="GJ22" s="16"/>
      <c r="GK22" s="51">
        <v>1500</v>
      </c>
      <c r="GL22" s="16"/>
      <c r="GM22" s="105">
        <v>42887</v>
      </c>
      <c r="GN22" s="105">
        <v>43374</v>
      </c>
      <c r="GO22" s="16"/>
      <c r="GP22" s="51">
        <v>2233</v>
      </c>
      <c r="GQ22" s="16"/>
      <c r="GR22" s="105">
        <v>44013</v>
      </c>
      <c r="GS22" s="105">
        <v>44562</v>
      </c>
      <c r="GT22" s="16"/>
      <c r="GU22" s="51">
        <v>2345</v>
      </c>
      <c r="GV22" s="16"/>
      <c r="GW22" s="105">
        <v>43221</v>
      </c>
      <c r="GX22" s="105">
        <v>44256</v>
      </c>
      <c r="GY22" s="16"/>
      <c r="GZ22" s="51">
        <v>500000</v>
      </c>
      <c r="HA22" s="16"/>
      <c r="HB22" s="105">
        <v>43586</v>
      </c>
      <c r="HC22" s="105">
        <v>44166</v>
      </c>
      <c r="HD22" s="16"/>
      <c r="HE22" s="51">
        <v>3000</v>
      </c>
      <c r="HF22" s="16"/>
      <c r="HG22" s="105">
        <v>43678</v>
      </c>
      <c r="HH22" s="105">
        <v>44075</v>
      </c>
      <c r="HI22" s="16"/>
      <c r="HJ22" s="51">
        <v>1000</v>
      </c>
      <c r="HK22" s="16"/>
      <c r="HL22" s="105">
        <v>43647</v>
      </c>
      <c r="HM22" s="105">
        <v>43891</v>
      </c>
      <c r="HN22" s="16"/>
      <c r="HO22" s="51">
        <v>20000</v>
      </c>
      <c r="HP22" s="16"/>
    </row>
    <row r="23" spans="4:224" ht="24" hidden="1" customHeight="1" outlineLevel="1"/>
    <row r="24" spans="4:224" ht="24" customHeight="1" collapsed="1"/>
  </sheetData>
  <sheetProtection algorithmName="SHA-512" hashValue="FjQuT19sVIlSftjKqXiO9mE5RSOJu43d4sd2Bb6Ym2YakuNoHQy5rZKa9cvrufuY4Ngp/8oCneM/AlvRdk4ACQ==" saltValue="SO/IR+zPjZrjo054GizKqg==" spinCount="100000" sheet="1" objects="1" scenarios="1"/>
  <phoneticPr fontId="1"/>
  <dataValidations count="1">
    <dataValidation type="date" errorStyle="warning" operator="lessThanOrEqual" allowBlank="1" showInputMessage="1" showErrorMessage="1" errorTitle="日付入力エラー" error="申請日以前の日付を入力してください。" sqref="F9" xr:uid="{01A64A3B-0B2F-4B94-8891-6DA886FB7D96}">
      <formula1>E9</formula1>
    </dataValidation>
  </dataValidations>
  <pageMargins left="0.19685039370078741" right="0.19685039370078741" top="0.78740157480314965" bottom="0.19685039370078741" header="0.31496062992125984" footer="0.31496062992125984"/>
  <pageSetup paperSize="9" scale="5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DF7E9-D611-46BB-9082-F0253C8C2CEB}">
  <sheetPr>
    <tabColor rgb="FFFF0000"/>
  </sheetPr>
  <dimension ref="A2:AD59"/>
  <sheetViews>
    <sheetView showZeros="0" view="pageBreakPreview" topLeftCell="E1" zoomScale="115" zoomScaleNormal="100" zoomScaleSheetLayoutView="115" workbookViewId="0">
      <selection activeCell="E9" sqref="E9"/>
    </sheetView>
  </sheetViews>
  <sheetFormatPr defaultRowHeight="12.75" outlineLevelRow="1" outlineLevelCol="1"/>
  <cols>
    <col min="1" max="4" width="3.125" style="1" hidden="1" customWidth="1" outlineLevel="1"/>
    <col min="5" max="5" width="4.75" style="1" customWidth="1" collapsed="1"/>
    <col min="6" max="6" width="5.125" style="1" customWidth="1"/>
    <col min="7" max="7" width="9.125" style="1" customWidth="1"/>
    <col min="8" max="8" width="3.625" style="1" customWidth="1"/>
    <col min="9" max="9" width="14.125" style="1" customWidth="1"/>
    <col min="10" max="10" width="8.625" style="1" customWidth="1"/>
    <col min="11" max="11" width="6.625" style="1" customWidth="1"/>
    <col min="12" max="12" width="6.125" style="1" customWidth="1"/>
    <col min="13" max="13" width="3.625" style="1" customWidth="1"/>
    <col min="14" max="14" width="19.125" style="1" customWidth="1"/>
    <col min="15" max="15" width="3.125" style="1" customWidth="1"/>
    <col min="16" max="16" width="4.875" style="1" customWidth="1"/>
    <col min="17" max="17" width="4" style="1" customWidth="1"/>
    <col min="18" max="18" width="2" style="1" customWidth="1"/>
    <col min="19" max="19" width="5.125" style="1" customWidth="1"/>
    <col min="20" max="20" width="9.375" style="1" customWidth="1"/>
    <col min="21" max="21" width="5.125" style="1" customWidth="1"/>
    <col min="22" max="22" width="9.375" style="1" customWidth="1"/>
    <col min="23" max="23" width="24.25" style="1" customWidth="1"/>
    <col min="24" max="24" width="2.125" style="1" customWidth="1"/>
    <col min="25" max="25" width="5.125" style="1" customWidth="1"/>
    <col min="26" max="26" width="16.125" style="1" customWidth="1"/>
    <col min="27" max="27" width="5.125" style="1" customWidth="1"/>
    <col min="28" max="28" width="16.125" style="1" customWidth="1"/>
    <col min="29" max="29" width="5.125" style="1" customWidth="1"/>
    <col min="30" max="30" width="16.125" style="1" customWidth="1"/>
    <col min="31" max="16384" width="9" style="1"/>
  </cols>
  <sheetData>
    <row r="2" spans="4:16">
      <c r="E2" s="1" t="s">
        <v>0</v>
      </c>
    </row>
    <row r="4" spans="4:16" ht="24.75" customHeight="1">
      <c r="E4" s="190" t="s">
        <v>303</v>
      </c>
      <c r="F4" s="190"/>
      <c r="G4" s="190"/>
      <c r="H4" s="190"/>
      <c r="I4" s="190"/>
      <c r="J4" s="190"/>
      <c r="K4" s="190"/>
      <c r="L4" s="190"/>
      <c r="M4" s="190"/>
      <c r="N4" s="190"/>
      <c r="O4" s="24"/>
      <c r="P4" s="30">
        <v>1</v>
      </c>
    </row>
    <row r="5" spans="4:16" ht="24.75" hidden="1" customHeight="1" outlineLevel="1">
      <c r="E5" s="191" t="s">
        <v>209</v>
      </c>
      <c r="F5" s="191"/>
      <c r="G5" s="191"/>
      <c r="H5" s="191"/>
      <c r="I5" s="191"/>
      <c r="J5" s="191"/>
      <c r="K5" s="191"/>
      <c r="L5" s="191"/>
      <c r="M5" s="191"/>
      <c r="N5" s="191"/>
      <c r="O5" s="24"/>
      <c r="P5" s="24"/>
    </row>
    <row r="6" spans="4:16" ht="18" customHeight="1" collapsed="1"/>
    <row r="7" spans="4:16" ht="16.5" customHeight="1">
      <c r="E7" s="192" t="s">
        <v>1</v>
      </c>
      <c r="F7" s="192"/>
      <c r="G7" s="192"/>
      <c r="H7" s="192"/>
      <c r="I7" s="192"/>
      <c r="J7" s="192"/>
      <c r="K7" s="192"/>
      <c r="L7" s="192"/>
      <c r="M7" s="192"/>
      <c r="N7" s="192"/>
      <c r="O7" s="20"/>
      <c r="P7" s="20"/>
    </row>
    <row r="8" spans="4:16" ht="4.5" customHeight="1"/>
    <row r="9" spans="4:16" ht="16.5" customHeight="1">
      <c r="E9" s="1" t="s">
        <v>290</v>
      </c>
    </row>
    <row r="10" spans="4:16" ht="7.5" customHeight="1"/>
    <row r="11" spans="4:16" ht="18.75" customHeight="1">
      <c r="D11" s="1">
        <f>このシートに入力して下さい!E3</f>
        <v>2</v>
      </c>
      <c r="M11" s="163" t="str">
        <f>DBCS(TEXT(IF(VLOOKUP($P$4,データ,D11,FALSE)=0,"",VLOOKUP($P$4,データ,D11,FALSE)),"[$-ja-JP]ggge年m月d日"))</f>
        <v/>
      </c>
      <c r="N11" s="163"/>
      <c r="O11" s="25"/>
      <c r="P11" s="25"/>
    </row>
    <row r="12" spans="4:16" ht="7.5" customHeight="1"/>
    <row r="13" spans="4:16" ht="16.5" customHeight="1">
      <c r="E13" s="149" t="s">
        <v>310</v>
      </c>
      <c r="F13" s="149"/>
      <c r="G13" s="150"/>
      <c r="H13" s="150"/>
      <c r="I13" s="150"/>
    </row>
    <row r="14" spans="4:16" ht="7.5" customHeight="1"/>
    <row r="15" spans="4:16" ht="27" customHeight="1">
      <c r="D15" s="1">
        <f>このシートに入力して下さい!G3</f>
        <v>4</v>
      </c>
      <c r="G15" s="2" t="s">
        <v>2</v>
      </c>
      <c r="H15" s="161" t="str">
        <f>DBCS(TEXT(IF(VLOOKUP($P$4,データ,D15,FALSE)=0,"",VLOOKUP($P$4,データ,D15,FALSE)),"00000"))</f>
        <v/>
      </c>
      <c r="I15" s="162"/>
      <c r="J15" s="176" t="s">
        <v>291</v>
      </c>
      <c r="K15" s="177"/>
      <c r="L15" s="177"/>
      <c r="M15" s="177"/>
      <c r="N15" s="177"/>
    </row>
    <row r="16" spans="4:16" ht="7.5" customHeight="1"/>
    <row r="17" spans="3:16" ht="27" customHeight="1">
      <c r="D17" s="1">
        <f>このシートに入力して下さい!H3</f>
        <v>5</v>
      </c>
      <c r="E17" s="183" t="s">
        <v>3</v>
      </c>
      <c r="F17" s="184"/>
      <c r="G17" s="193" t="s">
        <v>4</v>
      </c>
      <c r="H17" s="194"/>
      <c r="I17" s="193" t="str">
        <f>DBCS(TEXT(IF(VLOOKUP($P$4,データ,D17,FALSE)=0,"",VLOOKUP($P$4,データ,D17,FALSE)),"000-0000"))</f>
        <v/>
      </c>
      <c r="J17" s="195"/>
      <c r="K17" s="194"/>
    </row>
    <row r="18" spans="3:16" ht="27" customHeight="1">
      <c r="D18" s="1">
        <f>このシートに入力して下さい!K3</f>
        <v>8</v>
      </c>
      <c r="G18" s="174" t="s">
        <v>5</v>
      </c>
      <c r="H18" s="175"/>
      <c r="I18" s="174" t="str">
        <f>VLOOKUP($P$4,データ,D18,FALSE)</f>
        <v/>
      </c>
      <c r="J18" s="196"/>
      <c r="K18" s="196"/>
      <c r="L18" s="196"/>
      <c r="M18" s="196"/>
      <c r="N18" s="175"/>
      <c r="O18" s="26"/>
      <c r="P18" s="26"/>
    </row>
    <row r="19" spans="3:16" ht="13.5" customHeight="1">
      <c r="D19" s="1">
        <f>このシートに入力して下さい!M3</f>
        <v>10</v>
      </c>
      <c r="G19" s="172" t="s">
        <v>6</v>
      </c>
      <c r="H19" s="173"/>
      <c r="I19" s="166">
        <f>VLOOKUP($P$4,データ,D19,FALSE)</f>
        <v>0</v>
      </c>
      <c r="J19" s="167"/>
      <c r="K19" s="167"/>
      <c r="L19" s="167"/>
      <c r="M19" s="167"/>
      <c r="N19" s="168"/>
      <c r="O19" s="26"/>
      <c r="P19" s="26"/>
    </row>
    <row r="20" spans="3:16" ht="27" customHeight="1">
      <c r="D20" s="1">
        <f>このシートに入力して下さい!L3</f>
        <v>9</v>
      </c>
      <c r="G20" s="169" t="s">
        <v>7</v>
      </c>
      <c r="H20" s="170"/>
      <c r="I20" s="169">
        <f>VLOOKUP($P$4,データ,D20,FALSE)</f>
        <v>0</v>
      </c>
      <c r="J20" s="171"/>
      <c r="K20" s="171"/>
      <c r="L20" s="171"/>
      <c r="M20" s="171"/>
      <c r="N20" s="170"/>
      <c r="O20" s="26"/>
      <c r="P20" s="26"/>
    </row>
    <row r="21" spans="3:16" ht="13.5" customHeight="1">
      <c r="D21" s="1">
        <f>このシートに入力して下さい!O3</f>
        <v>12</v>
      </c>
      <c r="G21" s="172" t="s">
        <v>6</v>
      </c>
      <c r="H21" s="173"/>
      <c r="I21" s="166">
        <f>VLOOKUP($P$4,データ,D21,FALSE)</f>
        <v>0</v>
      </c>
      <c r="J21" s="167"/>
      <c r="K21" s="167"/>
      <c r="L21" s="167"/>
      <c r="M21" s="167"/>
      <c r="N21" s="168"/>
      <c r="O21" s="26"/>
      <c r="P21" s="26"/>
    </row>
    <row r="22" spans="3:16" ht="27" customHeight="1">
      <c r="D22" s="1">
        <f>このシートに入力して下さい!N3</f>
        <v>11</v>
      </c>
      <c r="G22" s="169" t="s">
        <v>15</v>
      </c>
      <c r="H22" s="170"/>
      <c r="I22" s="169">
        <f>VLOOKUP($P$4,データ,D22,FALSE)</f>
        <v>0</v>
      </c>
      <c r="J22" s="171"/>
      <c r="K22" s="171"/>
      <c r="L22" s="171"/>
      <c r="M22" s="171"/>
      <c r="N22" s="170"/>
      <c r="O22" s="26"/>
      <c r="P22" s="26"/>
    </row>
    <row r="23" spans="3:16" ht="25.5" customHeight="1">
      <c r="C23" s="1">
        <f>このシートに入力して下さい!P3</f>
        <v>13</v>
      </c>
      <c r="D23" s="1">
        <f>このシートに入力して下さい!Q3</f>
        <v>14</v>
      </c>
      <c r="G23" s="179" t="s">
        <v>8</v>
      </c>
      <c r="H23" s="179"/>
      <c r="I23" s="181" t="str">
        <f>DBCS(VLOOKUP($P$4,データ,C23,FALSE))</f>
        <v/>
      </c>
      <c r="J23" s="181"/>
      <c r="K23" s="179" t="s">
        <v>9</v>
      </c>
      <c r="L23" s="179"/>
      <c r="M23" s="181" t="str">
        <f>DBCS(VLOOKUP($P$4,データ,D23,FALSE))</f>
        <v/>
      </c>
      <c r="N23" s="181"/>
      <c r="O23" s="27"/>
      <c r="P23" s="27"/>
    </row>
    <row r="24" spans="3:16" ht="7.5" customHeight="1"/>
    <row r="25" spans="3:16" ht="27" customHeight="1">
      <c r="D25" s="1">
        <f>このシートに入力して下さい!R3</f>
        <v>15</v>
      </c>
      <c r="E25" s="183" t="s">
        <v>26</v>
      </c>
      <c r="F25" s="184"/>
      <c r="G25" s="193" t="s">
        <v>4</v>
      </c>
      <c r="H25" s="194"/>
      <c r="I25" s="193" t="str">
        <f>DBCS(TEXT(IF(VLOOKUP($P$4,データ,D25,FALSE)=0,"",VLOOKUP($P$4,データ,D25,FALSE)),"000-0000"))</f>
        <v/>
      </c>
      <c r="J25" s="195"/>
      <c r="K25" s="194"/>
    </row>
    <row r="26" spans="3:16" ht="27" customHeight="1">
      <c r="D26" s="1">
        <f>このシートに入力して下さい!U3</f>
        <v>18</v>
      </c>
      <c r="G26" s="174" t="s">
        <v>5</v>
      </c>
      <c r="H26" s="175"/>
      <c r="I26" s="174" t="str">
        <f>VLOOKUP($P$4,データ,D26,FALSE)</f>
        <v/>
      </c>
      <c r="J26" s="196"/>
      <c r="K26" s="196"/>
      <c r="L26" s="196"/>
      <c r="M26" s="196"/>
      <c r="N26" s="175"/>
      <c r="O26" s="26"/>
      <c r="P26" s="26"/>
    </row>
    <row r="27" spans="3:16" ht="13.5" customHeight="1">
      <c r="D27" s="1">
        <f>このシートに入力して下さい!W3</f>
        <v>20</v>
      </c>
      <c r="G27" s="164" t="s">
        <v>6</v>
      </c>
      <c r="H27" s="165"/>
      <c r="I27" s="166">
        <f>VLOOKUP($P$4,データ,D27,FALSE)</f>
        <v>0</v>
      </c>
      <c r="J27" s="167"/>
      <c r="K27" s="167"/>
      <c r="L27" s="167"/>
      <c r="M27" s="167"/>
      <c r="N27" s="168"/>
      <c r="O27" s="26"/>
      <c r="P27" s="26"/>
    </row>
    <row r="28" spans="3:16" ht="27" customHeight="1">
      <c r="D28" s="1">
        <f>このシートに入力して下さい!V3</f>
        <v>19</v>
      </c>
      <c r="G28" s="169" t="s">
        <v>7</v>
      </c>
      <c r="H28" s="170"/>
      <c r="I28" s="169">
        <f>VLOOKUP($P$4,データ,D28,FALSE)</f>
        <v>0</v>
      </c>
      <c r="J28" s="171"/>
      <c r="K28" s="171"/>
      <c r="L28" s="171"/>
      <c r="M28" s="171"/>
      <c r="N28" s="170"/>
      <c r="O28" s="26"/>
      <c r="P28" s="26"/>
    </row>
    <row r="29" spans="3:16" ht="13.5" customHeight="1">
      <c r="D29" s="1">
        <f>このシートに入力して下さい!Y3</f>
        <v>22</v>
      </c>
      <c r="G29" s="164" t="s">
        <v>6</v>
      </c>
      <c r="H29" s="165"/>
      <c r="I29" s="166">
        <f>VLOOKUP($P$4,データ,D29,FALSE)</f>
        <v>0</v>
      </c>
      <c r="J29" s="167"/>
      <c r="K29" s="167"/>
      <c r="L29" s="167"/>
      <c r="M29" s="167"/>
      <c r="N29" s="168"/>
      <c r="O29" s="26"/>
      <c r="P29" s="26"/>
    </row>
    <row r="30" spans="3:16" ht="27" customHeight="1">
      <c r="D30" s="1">
        <f>このシートに入力して下さい!X3</f>
        <v>21</v>
      </c>
      <c r="G30" s="169" t="s">
        <v>15</v>
      </c>
      <c r="H30" s="170"/>
      <c r="I30" s="169">
        <f>VLOOKUP($P$4,データ,D30,FALSE)</f>
        <v>0</v>
      </c>
      <c r="J30" s="171"/>
      <c r="K30" s="171"/>
      <c r="L30" s="171"/>
      <c r="M30" s="171"/>
      <c r="N30" s="170"/>
      <c r="O30" s="26"/>
      <c r="P30" s="26"/>
    </row>
    <row r="31" spans="3:16" ht="25.5" customHeight="1">
      <c r="C31" s="1">
        <f>このシートに入力して下さい!Z3</f>
        <v>23</v>
      </c>
      <c r="D31" s="1">
        <f t="shared" ref="D31" si="0">D23+10</f>
        <v>24</v>
      </c>
      <c r="G31" s="179" t="s">
        <v>8</v>
      </c>
      <c r="H31" s="179"/>
      <c r="I31" s="180" t="str">
        <f>DBCS(VLOOKUP($P$4,データ,C31,FALSE))</f>
        <v/>
      </c>
      <c r="J31" s="180"/>
      <c r="K31" s="179" t="s">
        <v>9</v>
      </c>
      <c r="L31" s="179"/>
      <c r="M31" s="181" t="str">
        <f>DBCS(VLOOKUP($P$4,データ,D31,FALSE))</f>
        <v/>
      </c>
      <c r="N31" s="181"/>
      <c r="O31" s="27"/>
      <c r="P31" s="27"/>
    </row>
    <row r="32" spans="3:16" ht="7.5" customHeight="1"/>
    <row r="33" spans="2:30" ht="25.5" customHeight="1">
      <c r="C33" s="1">
        <f>このシートに入力して下さい!P14</f>
        <v>0</v>
      </c>
      <c r="D33" s="1">
        <f>このシートに入力して下さい!AB3</f>
        <v>25</v>
      </c>
      <c r="E33" s="183" t="s">
        <v>224</v>
      </c>
      <c r="F33" s="184"/>
      <c r="G33" s="185" t="s">
        <v>207</v>
      </c>
      <c r="H33" s="185"/>
      <c r="I33" s="186">
        <f>VLOOKUP($P$4,データ,D33,FALSE)</f>
        <v>0</v>
      </c>
      <c r="J33" s="187"/>
      <c r="K33" s="187"/>
      <c r="L33" s="187"/>
      <c r="M33" s="187"/>
      <c r="N33" s="188"/>
      <c r="O33" s="27"/>
      <c r="P33" s="27"/>
    </row>
    <row r="34" spans="2:30" ht="13.5" customHeight="1">
      <c r="D34" s="1">
        <f>このシートに入力して下さい!AD3</f>
        <v>27</v>
      </c>
      <c r="G34" s="164" t="s">
        <v>6</v>
      </c>
      <c r="H34" s="165"/>
      <c r="I34" s="166">
        <f>VLOOKUP($P$4,データ,D34,FALSE)</f>
        <v>0</v>
      </c>
      <c r="J34" s="167"/>
      <c r="K34" s="167"/>
      <c r="L34" s="167"/>
      <c r="M34" s="167"/>
      <c r="N34" s="168"/>
      <c r="O34" s="26"/>
      <c r="P34" s="26"/>
    </row>
    <row r="35" spans="2:30" ht="25.5" customHeight="1">
      <c r="C35" s="1">
        <f>このシートに入力して下さい!P15</f>
        <v>0</v>
      </c>
      <c r="D35" s="1">
        <f>このシートに入力して下さい!AC3</f>
        <v>26</v>
      </c>
      <c r="G35" s="189" t="s">
        <v>283</v>
      </c>
      <c r="H35" s="189"/>
      <c r="I35" s="197">
        <f>VLOOKUP($P$4,データ,D35,FALSE)</f>
        <v>0</v>
      </c>
      <c r="J35" s="198"/>
      <c r="K35" s="198"/>
      <c r="L35" s="198"/>
      <c r="M35" s="198"/>
      <c r="N35" s="199"/>
      <c r="O35" s="27"/>
      <c r="P35" s="27"/>
    </row>
    <row r="36" spans="2:30" ht="12.75" customHeight="1"/>
    <row r="37" spans="2:30" ht="16.5" customHeight="1">
      <c r="G37" s="1" t="s">
        <v>237</v>
      </c>
    </row>
    <row r="38" spans="2:30" ht="16.5" customHeight="1">
      <c r="G38" s="1" t="s">
        <v>211</v>
      </c>
    </row>
    <row r="39" spans="2:30" ht="12.75" customHeight="1"/>
    <row r="40" spans="2:30" ht="13.5" thickBot="1">
      <c r="R40" s="1" t="s">
        <v>14</v>
      </c>
    </row>
    <row r="41" spans="2:30" ht="24" customHeight="1" thickBot="1">
      <c r="D41" s="1">
        <f>このシートに入力して下さい!AE3</f>
        <v>28</v>
      </c>
      <c r="S41" s="23" t="str">
        <f>IF(VLOOKUP($P$4,データ,D41,FALSE)=1,"〇","")</f>
        <v/>
      </c>
      <c r="T41" s="22" t="s">
        <v>47</v>
      </c>
      <c r="U41" s="23" t="str">
        <f>IF(VLOOKUP($P$4,データ,D41,FALSE)=2,"〇","")</f>
        <v/>
      </c>
      <c r="V41" s="22" t="s">
        <v>48</v>
      </c>
    </row>
    <row r="43" spans="2:30" ht="13.5" thickBot="1">
      <c r="X43" s="1" t="s">
        <v>10</v>
      </c>
    </row>
    <row r="44" spans="2:30" ht="33.75" customHeight="1" thickBot="1">
      <c r="B44" s="1">
        <f>このシートに入力して下さい!AF3</f>
        <v>29</v>
      </c>
      <c r="C44" s="1">
        <f>このシートに入力して下さい!AG3</f>
        <v>30</v>
      </c>
      <c r="D44" s="1">
        <f>このシートに入力して下さい!AH3</f>
        <v>31</v>
      </c>
      <c r="Y44" s="23" t="str">
        <f>IF(VLOOKUP($P$4,データ,B44,FALSE)=1,"〇","")</f>
        <v/>
      </c>
      <c r="Z44" s="22" t="s">
        <v>11</v>
      </c>
      <c r="AA44" s="23" t="str">
        <f>IF(VLOOKUP($P$4,データ,C44,FALSE)=1,"〇","")</f>
        <v/>
      </c>
      <c r="AB44" s="22" t="s">
        <v>12</v>
      </c>
      <c r="AC44" s="28" t="str">
        <f>IF(VLOOKUP($P$4,データ,D44,FALSE)=1,"〇","")</f>
        <v/>
      </c>
      <c r="AD44" s="22" t="s">
        <v>13</v>
      </c>
    </row>
    <row r="46" spans="2:30" hidden="1" outlineLevel="1"/>
    <row r="47" spans="2:30" hidden="1" outlineLevel="1">
      <c r="E47" s="1" t="s">
        <v>49</v>
      </c>
    </row>
    <row r="48" spans="2:30" hidden="1" outlineLevel="1"/>
    <row r="49" spans="5:16" hidden="1" outlineLevel="1">
      <c r="E49" s="10" t="s">
        <v>27</v>
      </c>
      <c r="F49" s="1" t="s">
        <v>218</v>
      </c>
    </row>
    <row r="50" spans="5:16" ht="3.75" hidden="1" customHeight="1" outlineLevel="1">
      <c r="E50" s="10"/>
    </row>
    <row r="51" spans="5:16" ht="28.5" hidden="1" customHeight="1" outlineLevel="1">
      <c r="E51" s="12" t="s">
        <v>28</v>
      </c>
      <c r="F51" s="182" t="s">
        <v>29</v>
      </c>
      <c r="G51" s="182"/>
      <c r="H51" s="182"/>
      <c r="I51" s="182"/>
      <c r="J51" s="182"/>
      <c r="K51" s="182"/>
      <c r="L51" s="182"/>
      <c r="M51" s="182"/>
      <c r="N51" s="182"/>
      <c r="O51" s="6"/>
      <c r="P51" s="11"/>
    </row>
    <row r="52" spans="5:16" ht="5.25" hidden="1" customHeight="1" outlineLevel="1"/>
    <row r="53" spans="5:16" ht="56.25" hidden="1" customHeight="1" outlineLevel="1">
      <c r="E53" s="12" t="s">
        <v>30</v>
      </c>
      <c r="F53" s="182" t="s">
        <v>240</v>
      </c>
      <c r="G53" s="182"/>
      <c r="H53" s="182"/>
      <c r="I53" s="182"/>
      <c r="J53" s="182"/>
      <c r="K53" s="182"/>
      <c r="L53" s="182"/>
      <c r="M53" s="182"/>
      <c r="N53" s="182"/>
      <c r="O53" s="6"/>
      <c r="P53" s="11"/>
    </row>
    <row r="54" spans="5:16" ht="5.25" hidden="1" customHeight="1" outlineLevel="1"/>
    <row r="55" spans="5:16" ht="28.5" hidden="1" customHeight="1" outlineLevel="1">
      <c r="E55" s="12" t="s">
        <v>239</v>
      </c>
      <c r="F55" s="182" t="s">
        <v>241</v>
      </c>
      <c r="G55" s="182"/>
      <c r="H55" s="182"/>
      <c r="I55" s="182"/>
      <c r="J55" s="182"/>
      <c r="K55" s="182"/>
      <c r="L55" s="182"/>
      <c r="M55" s="182"/>
      <c r="N55" s="182"/>
      <c r="O55" s="81"/>
      <c r="P55" s="81"/>
    </row>
    <row r="56" spans="5:16" hidden="1" outlineLevel="1"/>
    <row r="57" spans="5:16" hidden="1" outlineLevel="1"/>
    <row r="58" spans="5:16" ht="108" hidden="1" customHeight="1" outlineLevel="1">
      <c r="F58" s="29" t="s">
        <v>50</v>
      </c>
      <c r="G58" s="178" t="s">
        <v>51</v>
      </c>
      <c r="H58" s="178"/>
      <c r="I58" s="178"/>
      <c r="J58" s="178"/>
      <c r="K58" s="178"/>
      <c r="L58" s="178"/>
      <c r="M58" s="178"/>
      <c r="N58" s="178"/>
    </row>
    <row r="59" spans="5:16" collapsed="1"/>
  </sheetData>
  <mergeCells count="51">
    <mergeCell ref="I35:N35"/>
    <mergeCell ref="I29:N29"/>
    <mergeCell ref="G26:H26"/>
    <mergeCell ref="I26:N26"/>
    <mergeCell ref="G29:H29"/>
    <mergeCell ref="E4:N4"/>
    <mergeCell ref="E5:N5"/>
    <mergeCell ref="E7:N7"/>
    <mergeCell ref="G25:H25"/>
    <mergeCell ref="I25:K25"/>
    <mergeCell ref="E17:F17"/>
    <mergeCell ref="E25:F25"/>
    <mergeCell ref="M23:N23"/>
    <mergeCell ref="K23:L23"/>
    <mergeCell ref="I17:K17"/>
    <mergeCell ref="I18:N18"/>
    <mergeCell ref="I19:N19"/>
    <mergeCell ref="I20:N20"/>
    <mergeCell ref="G17:H17"/>
    <mergeCell ref="G23:H23"/>
    <mergeCell ref="I23:J23"/>
    <mergeCell ref="G58:N58"/>
    <mergeCell ref="G30:H30"/>
    <mergeCell ref="I30:N30"/>
    <mergeCell ref="G31:H31"/>
    <mergeCell ref="I31:J31"/>
    <mergeCell ref="K31:L31"/>
    <mergeCell ref="M31:N31"/>
    <mergeCell ref="G34:H34"/>
    <mergeCell ref="I34:N34"/>
    <mergeCell ref="F55:N55"/>
    <mergeCell ref="E33:F33"/>
    <mergeCell ref="F51:N51"/>
    <mergeCell ref="F53:N53"/>
    <mergeCell ref="G33:H33"/>
    <mergeCell ref="I33:N33"/>
    <mergeCell ref="G35:H35"/>
    <mergeCell ref="H15:I15"/>
    <mergeCell ref="M11:N11"/>
    <mergeCell ref="G27:H27"/>
    <mergeCell ref="I27:N27"/>
    <mergeCell ref="G28:H28"/>
    <mergeCell ref="I28:N28"/>
    <mergeCell ref="G21:H21"/>
    <mergeCell ref="G22:H22"/>
    <mergeCell ref="I21:N21"/>
    <mergeCell ref="I22:N22"/>
    <mergeCell ref="G20:H20"/>
    <mergeCell ref="G19:H19"/>
    <mergeCell ref="G18:H18"/>
    <mergeCell ref="J15:N15"/>
  </mergeCells>
  <phoneticPr fontId="1"/>
  <pageMargins left="0.78740157480314965" right="0.78740157480314965" top="0.59055118110236227" bottom="0.39370078740157483" header="0.31496062992125984" footer="0.31496062992125984"/>
  <pageSetup paperSize="9" scale="96" orientation="portrait" r:id="rId1"/>
  <rowBreaks count="1" manualBreakCount="1">
    <brk id="45" min="4"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1457" r:id="rId4" name="Spinner 433">
              <controlPr defaultSize="0" autoPict="0">
                <anchor moveWithCells="1" sizeWithCells="1">
                  <from>
                    <xdr:col>16</xdr:col>
                    <xdr:colOff>19050</xdr:colOff>
                    <xdr:row>3</xdr:row>
                    <xdr:rowOff>9525</xdr:rowOff>
                  </from>
                  <to>
                    <xdr:col>16</xdr:col>
                    <xdr:colOff>257175</xdr:colOff>
                    <xdr:row>4</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FDD20-3E6B-4874-941C-15163067C131}">
  <sheetPr>
    <tabColor rgb="FF00B0F0"/>
  </sheetPr>
  <dimension ref="A2:P52"/>
  <sheetViews>
    <sheetView showZeros="0" topLeftCell="F5" zoomScaleNormal="100" zoomScaleSheetLayoutView="85" workbookViewId="0">
      <selection activeCell="M12" sqref="M12:N12"/>
    </sheetView>
  </sheetViews>
  <sheetFormatPr defaultRowHeight="14.25" outlineLevelCol="1"/>
  <cols>
    <col min="1" max="5" width="3.125" style="56" hidden="1" customWidth="1" outlineLevel="1"/>
    <col min="6" max="6" width="20.625" style="56" customWidth="1" collapsed="1"/>
    <col min="7" max="7" width="0.875" style="56" customWidth="1"/>
    <col min="8" max="8" width="4.625" style="56" customWidth="1"/>
    <col min="9" max="9" width="14.125" style="56" customWidth="1"/>
    <col min="10" max="10" width="11.125" style="56" customWidth="1"/>
    <col min="11" max="11" width="7.625" style="56" customWidth="1"/>
    <col min="12" max="12" width="9.625" style="56" customWidth="1"/>
    <col min="13" max="13" width="9.125" style="56" customWidth="1"/>
    <col min="14" max="14" width="18.125" style="56" customWidth="1"/>
    <col min="15" max="15" width="4.625" style="56" customWidth="1"/>
    <col min="16" max="16" width="4.75" style="56" customWidth="1"/>
    <col min="17" max="17" width="3.75" style="56" customWidth="1"/>
    <col min="18" max="16384" width="9" style="56"/>
  </cols>
  <sheetData>
    <row r="2" spans="4:16" ht="27" customHeight="1">
      <c r="P2" s="30">
        <f>様式1号!P4</f>
        <v>1</v>
      </c>
    </row>
    <row r="3" spans="4:16" ht="21" customHeight="1"/>
    <row r="4" spans="4:16" ht="21" customHeight="1">
      <c r="F4" s="56" t="s">
        <v>312</v>
      </c>
    </row>
    <row r="5" spans="4:16" ht="16.5" customHeight="1"/>
    <row r="6" spans="4:16" ht="21" customHeight="1">
      <c r="F6" s="56" t="s">
        <v>315</v>
      </c>
    </row>
    <row r="7" spans="4:16" ht="21" customHeight="1">
      <c r="F7" s="56" t="s">
        <v>304</v>
      </c>
    </row>
    <row r="8" spans="4:16" ht="21" customHeight="1"/>
    <row r="9" spans="4:16" ht="21" customHeight="1">
      <c r="F9" s="56" t="s">
        <v>313</v>
      </c>
    </row>
    <row r="10" spans="4:16" ht="21" customHeight="1" thickBot="1">
      <c r="F10" s="56" t="s">
        <v>97</v>
      </c>
    </row>
    <row r="11" spans="4:16" ht="21" customHeight="1">
      <c r="F11" s="224" t="s">
        <v>113</v>
      </c>
      <c r="G11" s="225"/>
      <c r="H11" s="225"/>
      <c r="I11" s="225"/>
      <c r="J11" s="225"/>
      <c r="K11" s="225"/>
      <c r="L11" s="225"/>
      <c r="M11" s="225"/>
      <c r="N11" s="226"/>
    </row>
    <row r="12" spans="4:16" ht="36" customHeight="1">
      <c r="D12" s="56">
        <f>このシートに入力して下さい!$AL$3</f>
        <v>35</v>
      </c>
      <c r="E12" s="56">
        <f>このシートに入力して下さい!AR3</f>
        <v>41</v>
      </c>
      <c r="F12" s="227" t="s">
        <v>114</v>
      </c>
      <c r="G12" s="228"/>
      <c r="H12" s="228"/>
      <c r="I12" s="229">
        <f>VLOOKUP($P$2,データ,D12,FALSE)</f>
        <v>0</v>
      </c>
      <c r="J12" s="229"/>
      <c r="K12" s="213" t="s">
        <v>125</v>
      </c>
      <c r="L12" s="213"/>
      <c r="M12" s="230" t="str">
        <f>VLOOKUP($P$2,データ,E12,FALSE)</f>
        <v>創立年月日(AL9セル)及び申請日(E9セル)を入力してください</v>
      </c>
      <c r="N12" s="231"/>
    </row>
    <row r="13" spans="4:16" ht="36" customHeight="1" thickBot="1">
      <c r="D13" s="56">
        <f>このシートに入力して下さい!AS3</f>
        <v>42</v>
      </c>
      <c r="E13" s="56">
        <f>このシートに入力して下さい!AT3</f>
        <v>43</v>
      </c>
      <c r="F13" s="232" t="s">
        <v>126</v>
      </c>
      <c r="G13" s="233"/>
      <c r="H13" s="233"/>
      <c r="I13" s="234">
        <f>VLOOKUP($P$2,データ,D13,FALSE)</f>
        <v>0</v>
      </c>
      <c r="J13" s="234"/>
      <c r="K13" s="235" t="s">
        <v>127</v>
      </c>
      <c r="L13" s="235"/>
      <c r="M13" s="240">
        <f>VLOOKUP($P$2,データ,E13,FALSE)</f>
        <v>0</v>
      </c>
      <c r="N13" s="241"/>
    </row>
    <row r="14" spans="4:16" ht="21" customHeight="1">
      <c r="F14" s="224" t="s">
        <v>120</v>
      </c>
      <c r="G14" s="225"/>
      <c r="H14" s="225"/>
      <c r="I14" s="225"/>
      <c r="J14" s="225"/>
      <c r="K14" s="225"/>
      <c r="L14" s="225"/>
      <c r="M14" s="225"/>
      <c r="N14" s="226"/>
    </row>
    <row r="15" spans="4:16" ht="36" customHeight="1">
      <c r="E15" s="56">
        <f>このシートに入力して下さい!AU3</f>
        <v>44</v>
      </c>
      <c r="F15" s="212" t="s">
        <v>122</v>
      </c>
      <c r="G15" s="213"/>
      <c r="H15" s="213"/>
      <c r="I15" s="213"/>
      <c r="J15" s="213"/>
      <c r="K15" s="213" t="s">
        <v>121</v>
      </c>
      <c r="L15" s="213"/>
      <c r="M15" s="236">
        <f>VLOOKUP($P$2,データ,E15,FALSE)</f>
        <v>0</v>
      </c>
      <c r="N15" s="237"/>
    </row>
    <row r="16" spans="4:16" ht="36" customHeight="1">
      <c r="E16" s="56">
        <f>このシートに入力して下さい!AV3</f>
        <v>45</v>
      </c>
      <c r="F16" s="227" t="s">
        <v>123</v>
      </c>
      <c r="G16" s="213"/>
      <c r="H16" s="213"/>
      <c r="I16" s="213"/>
      <c r="J16" s="213"/>
      <c r="K16" s="213" t="s">
        <v>311</v>
      </c>
      <c r="L16" s="213"/>
      <c r="M16" s="236">
        <f>VLOOKUP($P$2,データ,E16,FALSE)</f>
        <v>0</v>
      </c>
      <c r="N16" s="237"/>
    </row>
    <row r="17" spans="2:14" ht="36" customHeight="1" thickBot="1">
      <c r="E17" s="56">
        <f>このシートに入力して下さい!AW3</f>
        <v>46</v>
      </c>
      <c r="F17" s="247" t="s">
        <v>124</v>
      </c>
      <c r="G17" s="235"/>
      <c r="H17" s="235"/>
      <c r="I17" s="235"/>
      <c r="J17" s="235"/>
      <c r="K17" s="235" t="s">
        <v>311</v>
      </c>
      <c r="L17" s="235"/>
      <c r="M17" s="248">
        <f>VLOOKUP($P$2,データ,E17,FALSE)</f>
        <v>0</v>
      </c>
      <c r="N17" s="249"/>
    </row>
    <row r="18" spans="2:14" ht="21" customHeight="1">
      <c r="F18" s="224" t="s">
        <v>116</v>
      </c>
      <c r="G18" s="225"/>
      <c r="H18" s="225"/>
      <c r="I18" s="225"/>
      <c r="J18" s="225"/>
      <c r="K18" s="225"/>
      <c r="L18" s="225"/>
      <c r="M18" s="225"/>
      <c r="N18" s="226"/>
    </row>
    <row r="19" spans="2:14" ht="21" customHeight="1">
      <c r="F19" s="245" t="s">
        <v>117</v>
      </c>
      <c r="G19" s="246"/>
      <c r="H19" s="239" t="s">
        <v>118</v>
      </c>
      <c r="I19" s="239"/>
      <c r="J19" s="238" t="s">
        <v>142</v>
      </c>
      <c r="K19" s="238"/>
      <c r="L19" s="239" t="s">
        <v>119</v>
      </c>
      <c r="M19" s="239"/>
      <c r="N19" s="57" t="s">
        <v>67</v>
      </c>
    </row>
    <row r="20" spans="2:14" ht="27" customHeight="1">
      <c r="B20" s="56">
        <f>このシートに入力して下さい!AX3</f>
        <v>47</v>
      </c>
      <c r="C20" s="56">
        <f>このシートに入力して下さい!AY3</f>
        <v>48</v>
      </c>
      <c r="D20" s="56">
        <f>このシートに入力して下さい!AZ3</f>
        <v>49</v>
      </c>
      <c r="E20" s="56">
        <f>このシートに入力して下さい!BA3</f>
        <v>50</v>
      </c>
      <c r="F20" s="212" t="s">
        <v>219</v>
      </c>
      <c r="G20" s="213"/>
      <c r="H20" s="214">
        <f>VLOOKUP($P$2,データ,B20,FALSE)</f>
        <v>0</v>
      </c>
      <c r="I20" s="214"/>
      <c r="J20" s="214">
        <f>VLOOKUP($P$2,データ,C20,FALSE)</f>
        <v>0</v>
      </c>
      <c r="K20" s="214"/>
      <c r="L20" s="214">
        <f>VLOOKUP($P$2,データ,D20,FALSE)</f>
        <v>0</v>
      </c>
      <c r="M20" s="214"/>
      <c r="N20" s="158">
        <f>VLOOKUP($P$2,データ,E20,FALSE)</f>
        <v>0</v>
      </c>
    </row>
    <row r="21" spans="2:14" ht="27" customHeight="1">
      <c r="B21" s="56">
        <f>B20+4</f>
        <v>51</v>
      </c>
      <c r="C21" s="56">
        <f t="shared" ref="C21:E21" si="0">C20+4</f>
        <v>52</v>
      </c>
      <c r="D21" s="56">
        <f t="shared" si="0"/>
        <v>53</v>
      </c>
      <c r="E21" s="56">
        <f t="shared" si="0"/>
        <v>54</v>
      </c>
      <c r="F21" s="212" t="s">
        <v>220</v>
      </c>
      <c r="G21" s="213"/>
      <c r="H21" s="214">
        <f>VLOOKUP($P$2,データ,B21,FALSE)</f>
        <v>0</v>
      </c>
      <c r="I21" s="214"/>
      <c r="J21" s="214">
        <f>VLOOKUP($P$2,データ,C21,FALSE)</f>
        <v>0</v>
      </c>
      <c r="K21" s="214"/>
      <c r="L21" s="214">
        <f>VLOOKUP($P$2,データ,D21,FALSE)</f>
        <v>0</v>
      </c>
      <c r="M21" s="214"/>
      <c r="N21" s="158">
        <f>VLOOKUP($P$2,データ,E21,FALSE)</f>
        <v>0</v>
      </c>
    </row>
    <row r="22" spans="2:14" ht="27" customHeight="1">
      <c r="B22" s="56">
        <f>B21+4</f>
        <v>55</v>
      </c>
      <c r="C22" s="56">
        <f t="shared" ref="C22" si="1">C21+4</f>
        <v>56</v>
      </c>
      <c r="D22" s="56">
        <f t="shared" ref="D22" si="2">D21+4</f>
        <v>57</v>
      </c>
      <c r="E22" s="56">
        <f t="shared" ref="E22" si="3">E21+4</f>
        <v>58</v>
      </c>
      <c r="F22" s="212" t="s">
        <v>221</v>
      </c>
      <c r="G22" s="213"/>
      <c r="H22" s="214">
        <f>VLOOKUP($P$2,データ,B22,FALSE)</f>
        <v>0</v>
      </c>
      <c r="I22" s="214"/>
      <c r="J22" s="214">
        <f>VLOOKUP($P$2,データ,C22,FALSE)</f>
        <v>0</v>
      </c>
      <c r="K22" s="214"/>
      <c r="L22" s="214">
        <f>VLOOKUP($P$2,データ,D22,FALSE)</f>
        <v>0</v>
      </c>
      <c r="M22" s="214"/>
      <c r="N22" s="158">
        <f>VLOOKUP($P$2,データ,E22,FALSE)</f>
        <v>0</v>
      </c>
    </row>
    <row r="23" spans="2:14" ht="27" customHeight="1" thickBot="1">
      <c r="F23" s="242" t="s">
        <v>222</v>
      </c>
      <c r="G23" s="243"/>
      <c r="H23" s="244">
        <f>SUM(H20:I22)</f>
        <v>0</v>
      </c>
      <c r="I23" s="244"/>
      <c r="J23" s="244">
        <f>SUM(J20:K22)</f>
        <v>0</v>
      </c>
      <c r="K23" s="244"/>
      <c r="L23" s="244">
        <f>SUM(L20:M22)</f>
        <v>0</v>
      </c>
      <c r="M23" s="244"/>
      <c r="N23" s="159">
        <f>SUM(N20:N22)</f>
        <v>0</v>
      </c>
    </row>
    <row r="24" spans="2:14" ht="21" customHeight="1">
      <c r="F24" s="221" t="s">
        <v>128</v>
      </c>
      <c r="G24" s="222"/>
      <c r="H24" s="222"/>
      <c r="I24" s="222"/>
      <c r="J24" s="222"/>
      <c r="K24" s="222"/>
      <c r="L24" s="222"/>
      <c r="M24" s="222"/>
      <c r="N24" s="223"/>
    </row>
    <row r="25" spans="2:14" ht="21" customHeight="1">
      <c r="F25" s="218" t="s">
        <v>115</v>
      </c>
      <c r="G25" s="219"/>
      <c r="H25" s="220"/>
      <c r="I25" s="215" t="s">
        <v>5</v>
      </c>
      <c r="J25" s="216"/>
      <c r="K25" s="216"/>
      <c r="L25" s="216"/>
      <c r="M25" s="216"/>
      <c r="N25" s="217"/>
    </row>
    <row r="26" spans="2:14" ht="36" customHeight="1">
      <c r="D26" s="56">
        <f>このシートに入力して下さい!BJ3</f>
        <v>59</v>
      </c>
      <c r="E26" s="56">
        <f>D26+3</f>
        <v>62</v>
      </c>
      <c r="F26" s="209">
        <f t="shared" ref="F26" si="4">VLOOKUP($P$2,データ,D26,FALSE)</f>
        <v>0</v>
      </c>
      <c r="G26" s="210"/>
      <c r="H26" s="211"/>
      <c r="I26" s="206" t="str">
        <f t="shared" ref="I26:I31" si="5">VLOOKUP($P$2,データ,E26,FALSE)</f>
        <v/>
      </c>
      <c r="J26" s="207"/>
      <c r="K26" s="207"/>
      <c r="L26" s="207"/>
      <c r="M26" s="207"/>
      <c r="N26" s="208"/>
    </row>
    <row r="27" spans="2:14" ht="36" customHeight="1">
      <c r="D27" s="56">
        <f>D26+4</f>
        <v>63</v>
      </c>
      <c r="E27" s="56">
        <f t="shared" ref="E27:E31" si="6">D27+3</f>
        <v>66</v>
      </c>
      <c r="F27" s="209">
        <f t="shared" ref="F27:F30" si="7">VLOOKUP($P$2,データ,D27,FALSE)</f>
        <v>0</v>
      </c>
      <c r="G27" s="210"/>
      <c r="H27" s="211"/>
      <c r="I27" s="206" t="str">
        <f t="shared" si="5"/>
        <v/>
      </c>
      <c r="J27" s="207"/>
      <c r="K27" s="207"/>
      <c r="L27" s="207"/>
      <c r="M27" s="207"/>
      <c r="N27" s="208"/>
    </row>
    <row r="28" spans="2:14" ht="36" customHeight="1">
      <c r="D28" s="56">
        <f t="shared" ref="D28:D31" si="8">D27+4</f>
        <v>67</v>
      </c>
      <c r="E28" s="56">
        <f t="shared" si="6"/>
        <v>70</v>
      </c>
      <c r="F28" s="209">
        <f t="shared" si="7"/>
        <v>0</v>
      </c>
      <c r="G28" s="210"/>
      <c r="H28" s="211"/>
      <c r="I28" s="206" t="str">
        <f t="shared" si="5"/>
        <v/>
      </c>
      <c r="J28" s="207"/>
      <c r="K28" s="207"/>
      <c r="L28" s="207"/>
      <c r="M28" s="207"/>
      <c r="N28" s="208"/>
    </row>
    <row r="29" spans="2:14" ht="36" customHeight="1">
      <c r="D29" s="56">
        <f t="shared" si="8"/>
        <v>71</v>
      </c>
      <c r="E29" s="56">
        <f t="shared" si="6"/>
        <v>74</v>
      </c>
      <c r="F29" s="209">
        <f t="shared" si="7"/>
        <v>0</v>
      </c>
      <c r="G29" s="210"/>
      <c r="H29" s="211"/>
      <c r="I29" s="206" t="str">
        <f t="shared" si="5"/>
        <v/>
      </c>
      <c r="J29" s="207"/>
      <c r="K29" s="207"/>
      <c r="L29" s="207"/>
      <c r="M29" s="207"/>
      <c r="N29" s="208"/>
    </row>
    <row r="30" spans="2:14" ht="36" customHeight="1">
      <c r="D30" s="56">
        <f t="shared" si="8"/>
        <v>75</v>
      </c>
      <c r="E30" s="56">
        <f t="shared" si="6"/>
        <v>78</v>
      </c>
      <c r="F30" s="209">
        <f t="shared" si="7"/>
        <v>0</v>
      </c>
      <c r="G30" s="210"/>
      <c r="H30" s="211"/>
      <c r="I30" s="206" t="str">
        <f t="shared" si="5"/>
        <v/>
      </c>
      <c r="J30" s="207"/>
      <c r="K30" s="207"/>
      <c r="L30" s="207"/>
      <c r="M30" s="207"/>
      <c r="N30" s="208"/>
    </row>
    <row r="31" spans="2:14" ht="36" customHeight="1" thickBot="1">
      <c r="D31" s="56">
        <f t="shared" si="8"/>
        <v>79</v>
      </c>
      <c r="E31" s="56">
        <f t="shared" si="6"/>
        <v>82</v>
      </c>
      <c r="F31" s="200">
        <f t="shared" ref="F31" si="9">VLOOKUP($P$2,データ,D31,FALSE)</f>
        <v>0</v>
      </c>
      <c r="G31" s="201"/>
      <c r="H31" s="202"/>
      <c r="I31" s="203" t="str">
        <f t="shared" si="5"/>
        <v/>
      </c>
      <c r="J31" s="204"/>
      <c r="K31" s="204"/>
      <c r="L31" s="204"/>
      <c r="M31" s="204"/>
      <c r="N31" s="205"/>
    </row>
    <row r="32" spans="2:14"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row r="49" ht="21" customHeight="1"/>
    <row r="50" ht="21" customHeight="1"/>
    <row r="51" ht="21" customHeight="1"/>
    <row r="52" ht="21" customHeight="1"/>
  </sheetData>
  <sheetProtection algorithmName="SHA-512" hashValue="FnAEc1QpnOwkwE+83NK0I9tyzE1qimP7EV//VZIlpZbx3gpBirqElBoBxFs5ceEZC9Hn+j/o94ohClwhcMBsGQ==" saltValue="ROTegn/lo5I4aGAmWYVBQg==" spinCount="100000" sheet="1" objects="1" scenarios="1"/>
  <mergeCells count="55">
    <mergeCell ref="M13:N13"/>
    <mergeCell ref="F14:N14"/>
    <mergeCell ref="F15:J15"/>
    <mergeCell ref="K15:L15"/>
    <mergeCell ref="F23:G23"/>
    <mergeCell ref="H23:I23"/>
    <mergeCell ref="J23:K23"/>
    <mergeCell ref="L23:M23"/>
    <mergeCell ref="H21:I21"/>
    <mergeCell ref="F18:N18"/>
    <mergeCell ref="F19:G19"/>
    <mergeCell ref="H19:I19"/>
    <mergeCell ref="M16:N16"/>
    <mergeCell ref="F17:J17"/>
    <mergeCell ref="K17:L17"/>
    <mergeCell ref="M17:N17"/>
    <mergeCell ref="F11:N11"/>
    <mergeCell ref="F12:H12"/>
    <mergeCell ref="H20:I20"/>
    <mergeCell ref="J20:K20"/>
    <mergeCell ref="L20:M20"/>
    <mergeCell ref="K16:L16"/>
    <mergeCell ref="I12:J12"/>
    <mergeCell ref="K12:L12"/>
    <mergeCell ref="M12:N12"/>
    <mergeCell ref="F13:H13"/>
    <mergeCell ref="I13:J13"/>
    <mergeCell ref="K13:L13"/>
    <mergeCell ref="M15:N15"/>
    <mergeCell ref="J19:K19"/>
    <mergeCell ref="L19:M19"/>
    <mergeCell ref="F16:J16"/>
    <mergeCell ref="F27:H27"/>
    <mergeCell ref="F28:H28"/>
    <mergeCell ref="F20:G20"/>
    <mergeCell ref="J21:K21"/>
    <mergeCell ref="L21:M21"/>
    <mergeCell ref="F22:G22"/>
    <mergeCell ref="H22:I22"/>
    <mergeCell ref="J22:K22"/>
    <mergeCell ref="F21:G21"/>
    <mergeCell ref="L22:M22"/>
    <mergeCell ref="I25:N25"/>
    <mergeCell ref="I26:N26"/>
    <mergeCell ref="F25:H25"/>
    <mergeCell ref="F26:H26"/>
    <mergeCell ref="I27:N27"/>
    <mergeCell ref="F24:N24"/>
    <mergeCell ref="F31:H31"/>
    <mergeCell ref="I31:N31"/>
    <mergeCell ref="I28:N28"/>
    <mergeCell ref="I29:N29"/>
    <mergeCell ref="I30:N30"/>
    <mergeCell ref="F29:H29"/>
    <mergeCell ref="F30:H30"/>
  </mergeCells>
  <phoneticPr fontId="1"/>
  <pageMargins left="0.70866141732283472" right="0.70866141732283472" top="0.74803149606299213" bottom="0.74803149606299213" header="0.31496062992125984" footer="0.31496062992125984"/>
  <pageSetup paperSize="9" scale="83"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5A83F-713B-4811-9C2C-ACF08E4B7BEE}">
  <sheetPr>
    <tabColor rgb="FF00B0F0"/>
  </sheetPr>
  <dimension ref="A2:S54"/>
  <sheetViews>
    <sheetView showZeros="0" view="pageBreakPreview" topLeftCell="C1" zoomScale="115" zoomScaleNormal="100" zoomScaleSheetLayoutView="115" workbookViewId="0">
      <selection activeCell="G23" sqref="G23:H23"/>
    </sheetView>
  </sheetViews>
  <sheetFormatPr defaultRowHeight="13.5" outlineLevelCol="1"/>
  <cols>
    <col min="1" max="1" width="3.125" style="31" hidden="1" customWidth="1" outlineLevel="1"/>
    <col min="2" max="2" width="3.375" style="31" hidden="1" customWidth="1" outlineLevel="1"/>
    <col min="3" max="3" width="2.125" style="31" customWidth="1" collapsed="1"/>
    <col min="4" max="4" width="2.125" style="31" customWidth="1"/>
    <col min="5" max="5" width="9.125" style="31" customWidth="1"/>
    <col min="6" max="7" width="12.125" style="31" customWidth="1"/>
    <col min="8" max="8" width="3.125" style="31" customWidth="1"/>
    <col min="9" max="9" width="9.625" style="31" customWidth="1"/>
    <col min="10" max="12" width="2.125" style="31" customWidth="1"/>
    <col min="13" max="13" width="4.25" style="31" customWidth="1"/>
    <col min="14" max="14" width="18.625" style="31" customWidth="1"/>
    <col min="15" max="15" width="8.625" style="31" customWidth="1"/>
    <col min="16" max="16" width="6.875" style="31" customWidth="1"/>
    <col min="17" max="17" width="4" style="31" hidden="1" customWidth="1" outlineLevel="1"/>
    <col min="18" max="18" width="2.375" style="31" hidden="1" customWidth="1" outlineLevel="1"/>
    <col min="19" max="19" width="5.125" style="31" customWidth="1" collapsed="1"/>
    <col min="20" max="20" width="4" style="31" customWidth="1"/>
    <col min="21" max="16384" width="9" style="31"/>
  </cols>
  <sheetData>
    <row r="2" spans="2:19" ht="25.5" customHeight="1">
      <c r="S2" s="30">
        <f>様式1号!P4</f>
        <v>1</v>
      </c>
    </row>
    <row r="3" spans="2:19" ht="3.75" customHeight="1">
      <c r="P3" s="31">
        <v>1</v>
      </c>
    </row>
    <row r="4" spans="2:19" ht="15" thickBot="1">
      <c r="C4" s="56" t="s">
        <v>69</v>
      </c>
      <c r="D4" s="56"/>
      <c r="E4" s="56"/>
      <c r="F4" s="56"/>
      <c r="G4" s="56"/>
      <c r="H4" s="56"/>
      <c r="I4" s="56"/>
    </row>
    <row r="5" spans="2:19" ht="21" customHeight="1">
      <c r="C5" s="58"/>
      <c r="D5" s="277" t="s">
        <v>68</v>
      </c>
      <c r="E5" s="277"/>
      <c r="F5" s="277"/>
      <c r="G5" s="277"/>
      <c r="H5" s="277"/>
      <c r="I5" s="278"/>
      <c r="J5" s="58"/>
      <c r="K5" s="277" t="s">
        <v>70</v>
      </c>
      <c r="L5" s="277"/>
      <c r="M5" s="277"/>
      <c r="N5" s="277"/>
      <c r="O5" s="277"/>
      <c r="P5" s="278"/>
      <c r="Q5" s="100"/>
    </row>
    <row r="6" spans="2:19" ht="30" customHeight="1">
      <c r="C6" s="59"/>
      <c r="D6" s="274" t="s">
        <v>56</v>
      </c>
      <c r="E6" s="275"/>
      <c r="F6" s="276"/>
      <c r="G6" s="274" t="s">
        <v>194</v>
      </c>
      <c r="H6" s="276"/>
      <c r="I6" s="60" t="s">
        <v>55</v>
      </c>
      <c r="J6" s="61"/>
      <c r="K6" s="239" t="s">
        <v>81</v>
      </c>
      <c r="L6" s="239"/>
      <c r="M6" s="239"/>
      <c r="N6" s="239"/>
      <c r="O6" s="62" t="s">
        <v>83</v>
      </c>
      <c r="P6" s="63" t="s">
        <v>82</v>
      </c>
      <c r="Q6" s="101"/>
    </row>
    <row r="7" spans="2:19" ht="21" customHeight="1">
      <c r="C7" s="64"/>
      <c r="D7" s="65" t="s">
        <v>54</v>
      </c>
      <c r="E7" s="66"/>
      <c r="F7" s="67"/>
      <c r="G7" s="270">
        <f>SUBTOTAL(109,G8:H19)</f>
        <v>0</v>
      </c>
      <c r="H7" s="252"/>
      <c r="I7" s="98" t="str">
        <f>IFERROR(ROUND(G7/$G$27,3),"")</f>
        <v/>
      </c>
      <c r="J7" s="64"/>
      <c r="K7" s="65" t="s">
        <v>71</v>
      </c>
      <c r="L7" s="68"/>
      <c r="M7" s="68"/>
      <c r="N7" s="68"/>
      <c r="O7" s="68">
        <f>SUBTOTAL(109,O8:O14)</f>
        <v>0</v>
      </c>
      <c r="P7" s="98" t="str">
        <f>IFERROR(ROUND(O7/$O$16,3),"")</f>
        <v/>
      </c>
      <c r="Q7" s="102"/>
    </row>
    <row r="8" spans="2:19" ht="21" customHeight="1">
      <c r="B8" s="31">
        <f>このシートに入力して下さい!CH3</f>
        <v>83</v>
      </c>
      <c r="C8" s="69"/>
      <c r="D8" s="70"/>
      <c r="E8" s="250" t="s">
        <v>57</v>
      </c>
      <c r="F8" s="252"/>
      <c r="G8" s="268">
        <f t="shared" ref="G8:G19" si="0">VLOOKUP($S$2,データ,B8,FALSE)</f>
        <v>0</v>
      </c>
      <c r="H8" s="269"/>
      <c r="I8" s="98" t="str">
        <f>IFERROR(ROUND(G8/$G$27,3),"")</f>
        <v/>
      </c>
      <c r="J8" s="69"/>
      <c r="K8" s="70"/>
      <c r="L8" s="65" t="s">
        <v>72</v>
      </c>
      <c r="M8" s="68"/>
      <c r="N8" s="68"/>
      <c r="O8" s="68">
        <f>SUBTOTAL(109,O9:O12)</f>
        <v>0</v>
      </c>
      <c r="P8" s="98" t="str">
        <f>IFERROR(ROUND(O8/$O$16,3),"")</f>
        <v/>
      </c>
      <c r="Q8" s="102"/>
    </row>
    <row r="9" spans="2:19" ht="21" customHeight="1">
      <c r="B9" s="31">
        <f>このシートに入力して下さい!CI3</f>
        <v>84</v>
      </c>
      <c r="C9" s="69"/>
      <c r="D9" s="70"/>
      <c r="E9" s="250" t="s">
        <v>58</v>
      </c>
      <c r="F9" s="252"/>
      <c r="G9" s="268">
        <f t="shared" si="0"/>
        <v>0</v>
      </c>
      <c r="H9" s="269"/>
      <c r="I9" s="98" t="str">
        <f t="shared" ref="I9:I19" si="1">IFERROR(ROUND(G9/$G$27,3),"")</f>
        <v/>
      </c>
      <c r="J9" s="69"/>
      <c r="K9" s="70"/>
      <c r="L9" s="70"/>
      <c r="M9" s="279" t="s">
        <v>73</v>
      </c>
      <c r="N9" s="68" t="s">
        <v>74</v>
      </c>
      <c r="O9" s="68">
        <f t="shared" ref="O9:O15" si="2">VLOOKUP($S$2,データ,Q9,FALSE)</f>
        <v>0</v>
      </c>
      <c r="P9" s="98" t="str">
        <f t="shared" ref="P9:P15" si="3">IFERROR(ROUND(O9/$O$16,3),"")</f>
        <v/>
      </c>
      <c r="Q9" s="102">
        <f>このシートに入力して下さい!DP3</f>
        <v>117</v>
      </c>
    </row>
    <row r="10" spans="2:19" ht="21" customHeight="1">
      <c r="B10" s="31">
        <f>このシートに入力して下さい!CJ3</f>
        <v>85</v>
      </c>
      <c r="C10" s="69"/>
      <c r="D10" s="70"/>
      <c r="E10" s="250" t="s">
        <v>59</v>
      </c>
      <c r="F10" s="252"/>
      <c r="G10" s="268">
        <f t="shared" si="0"/>
        <v>0</v>
      </c>
      <c r="H10" s="269"/>
      <c r="I10" s="98" t="str">
        <f t="shared" si="1"/>
        <v/>
      </c>
      <c r="J10" s="69"/>
      <c r="K10" s="70"/>
      <c r="L10" s="70"/>
      <c r="M10" s="280"/>
      <c r="N10" s="68" t="s">
        <v>75</v>
      </c>
      <c r="O10" s="68">
        <f t="shared" si="2"/>
        <v>0</v>
      </c>
      <c r="P10" s="98" t="str">
        <f t="shared" si="3"/>
        <v/>
      </c>
      <c r="Q10" s="102">
        <f t="shared" ref="Q10:Q15" si="4">Q9+1</f>
        <v>118</v>
      </c>
    </row>
    <row r="11" spans="2:19" ht="21" customHeight="1">
      <c r="B11" s="31">
        <f>このシートに入力して下さい!CK3</f>
        <v>86</v>
      </c>
      <c r="C11" s="69"/>
      <c r="D11" s="70"/>
      <c r="E11" s="250" t="s">
        <v>60</v>
      </c>
      <c r="F11" s="252"/>
      <c r="G11" s="268">
        <f t="shared" si="0"/>
        <v>0</v>
      </c>
      <c r="H11" s="269"/>
      <c r="I11" s="98" t="str">
        <f t="shared" si="1"/>
        <v/>
      </c>
      <c r="J11" s="69"/>
      <c r="K11" s="70"/>
      <c r="L11" s="70"/>
      <c r="M11" s="280"/>
      <c r="N11" s="68" t="s">
        <v>76</v>
      </c>
      <c r="O11" s="68">
        <f t="shared" si="2"/>
        <v>0</v>
      </c>
      <c r="P11" s="98" t="str">
        <f t="shared" si="3"/>
        <v/>
      </c>
      <c r="Q11" s="102">
        <f t="shared" si="4"/>
        <v>119</v>
      </c>
    </row>
    <row r="12" spans="2:19" ht="21" customHeight="1">
      <c r="B12" s="31">
        <f>このシートに入力して下さい!CL3</f>
        <v>87</v>
      </c>
      <c r="C12" s="69"/>
      <c r="D12" s="70"/>
      <c r="E12" s="250" t="s">
        <v>61</v>
      </c>
      <c r="F12" s="252"/>
      <c r="G12" s="268">
        <f t="shared" si="0"/>
        <v>0</v>
      </c>
      <c r="H12" s="269"/>
      <c r="I12" s="98" t="str">
        <f t="shared" si="1"/>
        <v/>
      </c>
      <c r="J12" s="69"/>
      <c r="K12" s="70"/>
      <c r="L12" s="71"/>
      <c r="M12" s="281"/>
      <c r="N12" s="68" t="s">
        <v>77</v>
      </c>
      <c r="O12" s="68">
        <f t="shared" si="2"/>
        <v>0</v>
      </c>
      <c r="P12" s="98" t="str">
        <f t="shared" si="3"/>
        <v/>
      </c>
      <c r="Q12" s="102">
        <f t="shared" si="4"/>
        <v>120</v>
      </c>
    </row>
    <row r="13" spans="2:19" ht="21" customHeight="1">
      <c r="B13" s="31">
        <f>このシートに入力して下さい!CM3</f>
        <v>88</v>
      </c>
      <c r="C13" s="69"/>
      <c r="D13" s="70"/>
      <c r="E13" s="250" t="s">
        <v>62</v>
      </c>
      <c r="F13" s="252"/>
      <c r="G13" s="268">
        <f t="shared" si="0"/>
        <v>0</v>
      </c>
      <c r="H13" s="269"/>
      <c r="I13" s="98" t="str">
        <f t="shared" si="1"/>
        <v/>
      </c>
      <c r="J13" s="69"/>
      <c r="K13" s="70"/>
      <c r="L13" s="68" t="s">
        <v>78</v>
      </c>
      <c r="M13" s="68"/>
      <c r="N13" s="68"/>
      <c r="O13" s="68">
        <f t="shared" si="2"/>
        <v>0</v>
      </c>
      <c r="P13" s="98" t="str">
        <f t="shared" si="3"/>
        <v/>
      </c>
      <c r="Q13" s="102">
        <f t="shared" si="4"/>
        <v>121</v>
      </c>
    </row>
    <row r="14" spans="2:19" ht="21" customHeight="1">
      <c r="B14" s="31">
        <f>このシートに入力して下さい!CN3</f>
        <v>89</v>
      </c>
      <c r="C14" s="69"/>
      <c r="D14" s="70"/>
      <c r="E14" s="250" t="s">
        <v>63</v>
      </c>
      <c r="F14" s="252"/>
      <c r="G14" s="268">
        <f t="shared" si="0"/>
        <v>0</v>
      </c>
      <c r="H14" s="269"/>
      <c r="I14" s="98" t="str">
        <f t="shared" si="1"/>
        <v/>
      </c>
      <c r="J14" s="69"/>
      <c r="K14" s="70"/>
      <c r="L14" s="68" t="s">
        <v>79</v>
      </c>
      <c r="M14" s="68"/>
      <c r="N14" s="68"/>
      <c r="O14" s="68">
        <f t="shared" si="2"/>
        <v>0</v>
      </c>
      <c r="P14" s="98" t="str">
        <f t="shared" si="3"/>
        <v/>
      </c>
      <c r="Q14" s="102">
        <f t="shared" si="4"/>
        <v>122</v>
      </c>
    </row>
    <row r="15" spans="2:19" ht="21" customHeight="1">
      <c r="B15" s="31">
        <f>このシートに入力して下さい!CO3</f>
        <v>90</v>
      </c>
      <c r="C15" s="69"/>
      <c r="D15" s="70"/>
      <c r="E15" s="250" t="s">
        <v>64</v>
      </c>
      <c r="F15" s="252"/>
      <c r="G15" s="268">
        <f t="shared" si="0"/>
        <v>0</v>
      </c>
      <c r="H15" s="269"/>
      <c r="I15" s="98" t="str">
        <f t="shared" si="1"/>
        <v/>
      </c>
      <c r="J15" s="69"/>
      <c r="K15" s="65" t="s">
        <v>80</v>
      </c>
      <c r="L15" s="68"/>
      <c r="M15" s="68"/>
      <c r="N15" s="68"/>
      <c r="O15" s="68">
        <f t="shared" si="2"/>
        <v>0</v>
      </c>
      <c r="P15" s="98" t="str">
        <f t="shared" si="3"/>
        <v/>
      </c>
      <c r="Q15" s="102">
        <f t="shared" si="4"/>
        <v>123</v>
      </c>
    </row>
    <row r="16" spans="2:19" ht="21" customHeight="1" thickBot="1">
      <c r="B16" s="31">
        <f>このシートに入力して下さい!CP3</f>
        <v>91</v>
      </c>
      <c r="C16" s="69"/>
      <c r="D16" s="70"/>
      <c r="E16" s="250" t="s">
        <v>89</v>
      </c>
      <c r="F16" s="252"/>
      <c r="G16" s="268">
        <f t="shared" si="0"/>
        <v>0</v>
      </c>
      <c r="H16" s="269"/>
      <c r="I16" s="98" t="str">
        <f t="shared" si="1"/>
        <v/>
      </c>
      <c r="J16" s="72"/>
      <c r="K16" s="73" t="s">
        <v>67</v>
      </c>
      <c r="L16" s="74"/>
      <c r="M16" s="75"/>
      <c r="N16" s="76"/>
      <c r="O16" s="73">
        <f>SUBTOTAL(109,O7:O15)</f>
        <v>0</v>
      </c>
      <c r="P16" s="97">
        <v>1</v>
      </c>
      <c r="Q16" s="102"/>
    </row>
    <row r="17" spans="2:19" ht="21" customHeight="1">
      <c r="B17" s="31">
        <f>このシートに入力して下さい!CQ3</f>
        <v>92</v>
      </c>
      <c r="C17" s="69"/>
      <c r="D17" s="70"/>
      <c r="E17" s="250">
        <f>このシートに入力して下さい!CQ6</f>
        <v>0</v>
      </c>
      <c r="F17" s="252"/>
      <c r="G17" s="268">
        <f t="shared" si="0"/>
        <v>0</v>
      </c>
      <c r="H17" s="269"/>
      <c r="I17" s="98" t="str">
        <f t="shared" si="1"/>
        <v/>
      </c>
      <c r="J17" s="58"/>
      <c r="K17" s="277" t="s">
        <v>84</v>
      </c>
      <c r="L17" s="277"/>
      <c r="M17" s="277"/>
      <c r="N17" s="277"/>
      <c r="O17" s="277"/>
      <c r="P17" s="278"/>
      <c r="Q17" s="100"/>
    </row>
    <row r="18" spans="2:19" ht="21" customHeight="1">
      <c r="B18" s="31">
        <f>このシートに入力して下さい!CR3</f>
        <v>93</v>
      </c>
      <c r="C18" s="69"/>
      <c r="D18" s="70"/>
      <c r="E18" s="250">
        <f>このシートに入力して下さい!CR6</f>
        <v>0</v>
      </c>
      <c r="F18" s="252"/>
      <c r="G18" s="268">
        <f t="shared" si="0"/>
        <v>0</v>
      </c>
      <c r="H18" s="269"/>
      <c r="I18" s="98" t="str">
        <f t="shared" si="1"/>
        <v/>
      </c>
      <c r="J18" s="64"/>
      <c r="K18" s="250" t="str" cm="1">
        <f t="array" ref="K18">INDEX(技術者試験名称,S18)</f>
        <v>ＩＴストラテジスト</v>
      </c>
      <c r="L18" s="251"/>
      <c r="M18" s="251"/>
      <c r="N18" s="251"/>
      <c r="O18" s="252"/>
      <c r="P18" s="108">
        <f t="shared" ref="P18:P39" si="5">VLOOKUP($S$2,データ,Q18,FALSE)</f>
        <v>0</v>
      </c>
      <c r="Q18" s="102">
        <f>このシートに入力して下さい!DW3</f>
        <v>124</v>
      </c>
      <c r="S18" s="31">
        <v>1</v>
      </c>
    </row>
    <row r="19" spans="2:19" ht="21" customHeight="1">
      <c r="B19" s="31">
        <f>このシートに入力して下さい!CS3</f>
        <v>94</v>
      </c>
      <c r="C19" s="69"/>
      <c r="D19" s="71"/>
      <c r="E19" s="250" t="s">
        <v>66</v>
      </c>
      <c r="F19" s="252"/>
      <c r="G19" s="268">
        <f t="shared" si="0"/>
        <v>0</v>
      </c>
      <c r="H19" s="269"/>
      <c r="I19" s="98" t="str">
        <f t="shared" si="1"/>
        <v/>
      </c>
      <c r="J19" s="69"/>
      <c r="K19" s="250" t="str" cm="1">
        <f t="array" ref="K19">INDEX(技術者試験名称,S19)</f>
        <v>システムアーキテクト</v>
      </c>
      <c r="L19" s="251"/>
      <c r="M19" s="251"/>
      <c r="N19" s="251"/>
      <c r="O19" s="252"/>
      <c r="P19" s="108">
        <f t="shared" si="5"/>
        <v>0</v>
      </c>
      <c r="Q19" s="102">
        <f t="shared" ref="Q19:Q39" si="6">Q18+1</f>
        <v>125</v>
      </c>
      <c r="S19" s="31">
        <v>2</v>
      </c>
    </row>
    <row r="20" spans="2:19" ht="21" customHeight="1">
      <c r="C20" s="69"/>
      <c r="D20" s="65" t="s">
        <v>65</v>
      </c>
      <c r="E20" s="68"/>
      <c r="F20" s="68"/>
      <c r="G20" s="270">
        <f>SUBTOTAL(109,G21:H26)</f>
        <v>0</v>
      </c>
      <c r="H20" s="252"/>
      <c r="I20" s="98">
        <f>IFERROR(ROUND(G20/$G$27,3),0)</f>
        <v>0</v>
      </c>
      <c r="J20" s="69"/>
      <c r="K20" s="250" t="str" cm="1">
        <f t="array" ref="K20">INDEX(技術者試験名称,S20)</f>
        <v>プロジェクトマネージャ</v>
      </c>
      <c r="L20" s="251"/>
      <c r="M20" s="251"/>
      <c r="N20" s="251"/>
      <c r="O20" s="252"/>
      <c r="P20" s="108">
        <f t="shared" si="5"/>
        <v>0</v>
      </c>
      <c r="Q20" s="102">
        <f t="shared" si="6"/>
        <v>126</v>
      </c>
      <c r="S20" s="31">
        <v>3</v>
      </c>
    </row>
    <row r="21" spans="2:19" ht="21" customHeight="1">
      <c r="B21" s="31">
        <f>このシートに入力して下さい!CT3</f>
        <v>95</v>
      </c>
      <c r="C21" s="69"/>
      <c r="D21" s="70"/>
      <c r="E21" s="250">
        <f>このシートに入力して下さい!CT6</f>
        <v>0</v>
      </c>
      <c r="F21" s="252"/>
      <c r="G21" s="268">
        <f t="shared" ref="G21:G26" si="7">VLOOKUP($S$2,データ,B21,FALSE)</f>
        <v>0</v>
      </c>
      <c r="H21" s="269"/>
      <c r="I21" s="98">
        <f t="shared" ref="I21:I26" si="8">IFERROR(ROUND(G21/$G$27,3),0)</f>
        <v>0</v>
      </c>
      <c r="J21" s="69"/>
      <c r="K21" s="250" t="str" cm="1">
        <f t="array" ref="K21">INDEX(技術者試験名称,S21)</f>
        <v>ネットワークスペシャリスト</v>
      </c>
      <c r="L21" s="251"/>
      <c r="M21" s="251"/>
      <c r="N21" s="251"/>
      <c r="O21" s="252"/>
      <c r="P21" s="108">
        <f t="shared" si="5"/>
        <v>0</v>
      </c>
      <c r="Q21" s="102">
        <f t="shared" si="6"/>
        <v>127</v>
      </c>
      <c r="S21" s="31">
        <v>4</v>
      </c>
    </row>
    <row r="22" spans="2:19" ht="21" customHeight="1">
      <c r="B22" s="31">
        <f>このシートに入力して下さい!CU3</f>
        <v>96</v>
      </c>
      <c r="C22" s="69"/>
      <c r="D22" s="70"/>
      <c r="E22" s="250">
        <f>このシートに入力して下さい!CU6</f>
        <v>0</v>
      </c>
      <c r="F22" s="252"/>
      <c r="G22" s="268">
        <f t="shared" si="7"/>
        <v>0</v>
      </c>
      <c r="H22" s="269"/>
      <c r="I22" s="98">
        <f t="shared" si="8"/>
        <v>0</v>
      </c>
      <c r="J22" s="69"/>
      <c r="K22" s="250" t="str" cm="1">
        <f t="array" ref="K22">INDEX(技術者試験名称,S22)</f>
        <v>データベーススペシャリスト</v>
      </c>
      <c r="L22" s="251"/>
      <c r="M22" s="251"/>
      <c r="N22" s="251"/>
      <c r="O22" s="252"/>
      <c r="P22" s="108">
        <f t="shared" si="5"/>
        <v>0</v>
      </c>
      <c r="Q22" s="102">
        <f t="shared" si="6"/>
        <v>128</v>
      </c>
      <c r="S22" s="31">
        <v>5</v>
      </c>
    </row>
    <row r="23" spans="2:19" ht="21" customHeight="1">
      <c r="B23" s="31">
        <f>このシートに入力して下さい!CV3</f>
        <v>97</v>
      </c>
      <c r="C23" s="69"/>
      <c r="D23" s="70"/>
      <c r="E23" s="250">
        <f>このシートに入力して下さい!CV6</f>
        <v>0</v>
      </c>
      <c r="F23" s="252"/>
      <c r="G23" s="268">
        <f t="shared" si="7"/>
        <v>0</v>
      </c>
      <c r="H23" s="269"/>
      <c r="I23" s="98">
        <f t="shared" si="8"/>
        <v>0</v>
      </c>
      <c r="J23" s="69"/>
      <c r="K23" s="250" t="str" cm="1">
        <f t="array" ref="K23">INDEX(技術者試験名称,S23)</f>
        <v>エンベデッドシステムスペシャリスト</v>
      </c>
      <c r="L23" s="251"/>
      <c r="M23" s="251"/>
      <c r="N23" s="251"/>
      <c r="O23" s="252"/>
      <c r="P23" s="108">
        <f t="shared" si="5"/>
        <v>0</v>
      </c>
      <c r="Q23" s="102">
        <f t="shared" si="6"/>
        <v>129</v>
      </c>
      <c r="S23" s="31">
        <v>6</v>
      </c>
    </row>
    <row r="24" spans="2:19" ht="21" customHeight="1">
      <c r="B24" s="31">
        <f>このシートに入力して下さい!CW3</f>
        <v>98</v>
      </c>
      <c r="C24" s="69"/>
      <c r="D24" s="70"/>
      <c r="E24" s="250">
        <f>このシートに入力して下さい!CW6</f>
        <v>0</v>
      </c>
      <c r="F24" s="252"/>
      <c r="G24" s="268">
        <f t="shared" si="7"/>
        <v>0</v>
      </c>
      <c r="H24" s="269"/>
      <c r="I24" s="98">
        <f t="shared" si="8"/>
        <v>0</v>
      </c>
      <c r="J24" s="69"/>
      <c r="K24" s="250" t="str" cm="1">
        <f t="array" ref="K24">INDEX(技術者試験名称,S24)</f>
        <v>ＩＴサービスマネージャ</v>
      </c>
      <c r="L24" s="251"/>
      <c r="M24" s="251"/>
      <c r="N24" s="251"/>
      <c r="O24" s="252"/>
      <c r="P24" s="108">
        <f t="shared" si="5"/>
        <v>0</v>
      </c>
      <c r="Q24" s="102">
        <f t="shared" si="6"/>
        <v>130</v>
      </c>
      <c r="S24" s="31">
        <v>7</v>
      </c>
    </row>
    <row r="25" spans="2:19" ht="21" customHeight="1">
      <c r="B25" s="31">
        <f>このシートに入力して下さい!CX3</f>
        <v>99</v>
      </c>
      <c r="C25" s="69"/>
      <c r="D25" s="70"/>
      <c r="E25" s="250">
        <f>このシートに入力して下さい!CX6</f>
        <v>0</v>
      </c>
      <c r="F25" s="252"/>
      <c r="G25" s="268">
        <f t="shared" si="7"/>
        <v>0</v>
      </c>
      <c r="H25" s="269"/>
      <c r="I25" s="98">
        <f t="shared" si="8"/>
        <v>0</v>
      </c>
      <c r="J25" s="69"/>
      <c r="K25" s="250" t="str" cm="1">
        <f t="array" ref="K25">INDEX(技術者試験名称,S25)</f>
        <v>システム監査技術者</v>
      </c>
      <c r="L25" s="251"/>
      <c r="M25" s="251"/>
      <c r="N25" s="251"/>
      <c r="O25" s="252"/>
      <c r="P25" s="108">
        <f t="shared" si="5"/>
        <v>0</v>
      </c>
      <c r="Q25" s="102">
        <f t="shared" si="6"/>
        <v>131</v>
      </c>
      <c r="S25" s="31">
        <v>8</v>
      </c>
    </row>
    <row r="26" spans="2:19" ht="21" customHeight="1">
      <c r="B26" s="31">
        <f>このシートに入力して下さい!CY3</f>
        <v>100</v>
      </c>
      <c r="C26" s="69"/>
      <c r="D26" s="71"/>
      <c r="E26" s="250" t="s">
        <v>66</v>
      </c>
      <c r="F26" s="252"/>
      <c r="G26" s="268">
        <f t="shared" si="7"/>
        <v>0</v>
      </c>
      <c r="H26" s="269"/>
      <c r="I26" s="98">
        <f t="shared" si="8"/>
        <v>0</v>
      </c>
      <c r="J26" s="69"/>
      <c r="K26" s="250" t="str" cm="1">
        <f t="array" ref="K26">INDEX(技術者試験名称,S26)</f>
        <v>応用情報技術者</v>
      </c>
      <c r="L26" s="251"/>
      <c r="M26" s="251"/>
      <c r="N26" s="251"/>
      <c r="O26" s="252"/>
      <c r="P26" s="108">
        <f t="shared" si="5"/>
        <v>0</v>
      </c>
      <c r="Q26" s="102">
        <f t="shared" si="6"/>
        <v>132</v>
      </c>
      <c r="S26" s="31">
        <v>9</v>
      </c>
    </row>
    <row r="27" spans="2:19" ht="21" customHeight="1" thickBot="1">
      <c r="C27" s="69"/>
      <c r="D27" s="271" t="s">
        <v>67</v>
      </c>
      <c r="E27" s="272"/>
      <c r="F27" s="273"/>
      <c r="G27" s="270">
        <f>SUBTOTAL(109,G7:H26)</f>
        <v>0</v>
      </c>
      <c r="H27" s="252"/>
      <c r="I27" s="99">
        <v>1</v>
      </c>
      <c r="J27" s="69"/>
      <c r="K27" s="250" t="str" cm="1">
        <f t="array" ref="K27">INDEX(技術者試験名称,S27)</f>
        <v>基本情報技術者</v>
      </c>
      <c r="L27" s="251"/>
      <c r="M27" s="251"/>
      <c r="N27" s="251"/>
      <c r="O27" s="252"/>
      <c r="P27" s="108">
        <f t="shared" si="5"/>
        <v>0</v>
      </c>
      <c r="Q27" s="102">
        <f t="shared" si="6"/>
        <v>133</v>
      </c>
      <c r="S27" s="31">
        <v>10</v>
      </c>
    </row>
    <row r="28" spans="2:19" ht="21" customHeight="1">
      <c r="C28" s="224" t="s">
        <v>230</v>
      </c>
      <c r="D28" s="225"/>
      <c r="E28" s="225"/>
      <c r="F28" s="225"/>
      <c r="G28" s="225"/>
      <c r="H28" s="225"/>
      <c r="I28" s="226"/>
      <c r="J28" s="69"/>
      <c r="K28" s="250" t="str" cm="1">
        <f t="array" ref="K28">INDEX(技術者試験名称,S28)</f>
        <v>ＩＴパスポート</v>
      </c>
      <c r="L28" s="251"/>
      <c r="M28" s="251"/>
      <c r="N28" s="251"/>
      <c r="O28" s="252"/>
      <c r="P28" s="108">
        <f t="shared" si="5"/>
        <v>0</v>
      </c>
      <c r="Q28" s="102">
        <f t="shared" si="6"/>
        <v>134</v>
      </c>
      <c r="S28" s="31">
        <v>11</v>
      </c>
    </row>
    <row r="29" spans="2:19" ht="21" customHeight="1">
      <c r="C29" s="256"/>
      <c r="D29" s="257"/>
      <c r="E29" s="257"/>
      <c r="F29" s="257"/>
      <c r="G29" s="257"/>
      <c r="H29" s="257"/>
      <c r="I29" s="258"/>
      <c r="J29" s="69"/>
      <c r="K29" s="250" t="str" cm="1">
        <f t="array" ref="K29">INDEX(技術者試験名称,S29)</f>
        <v>情報セキュリティマネジメント</v>
      </c>
      <c r="L29" s="251"/>
      <c r="M29" s="251"/>
      <c r="N29" s="251"/>
      <c r="O29" s="252"/>
      <c r="P29" s="108">
        <f t="shared" si="5"/>
        <v>0</v>
      </c>
      <c r="Q29" s="102">
        <f t="shared" si="6"/>
        <v>135</v>
      </c>
      <c r="S29" s="31">
        <v>12</v>
      </c>
    </row>
    <row r="30" spans="2:19" ht="21" customHeight="1">
      <c r="C30" s="259" t="s">
        <v>231</v>
      </c>
      <c r="D30" s="260"/>
      <c r="E30" s="260"/>
      <c r="F30" s="260"/>
      <c r="G30" s="260"/>
      <c r="H30" s="260"/>
      <c r="I30" s="261"/>
      <c r="J30" s="69"/>
      <c r="K30" s="250" t="str" cm="1">
        <f t="array" ref="K30">INDEX(技術者試験名称,S30)</f>
        <v>情報処理安全確保支援士</v>
      </c>
      <c r="L30" s="251"/>
      <c r="M30" s="251"/>
      <c r="N30" s="251"/>
      <c r="O30" s="252"/>
      <c r="P30" s="108">
        <f t="shared" si="5"/>
        <v>0</v>
      </c>
      <c r="Q30" s="102">
        <f t="shared" si="6"/>
        <v>136</v>
      </c>
      <c r="S30" s="31">
        <v>13</v>
      </c>
    </row>
    <row r="31" spans="2:19" ht="21" customHeight="1">
      <c r="C31" s="262"/>
      <c r="D31" s="263"/>
      <c r="E31" s="263"/>
      <c r="F31" s="263"/>
      <c r="G31" s="263"/>
      <c r="H31" s="263"/>
      <c r="I31" s="264"/>
      <c r="J31" s="69"/>
      <c r="K31" s="250" cm="1">
        <f t="array" ref="K31">INDEX(技術者試験名称,S31)</f>
        <v>0</v>
      </c>
      <c r="L31" s="251"/>
      <c r="M31" s="251"/>
      <c r="N31" s="251"/>
      <c r="O31" s="252"/>
      <c r="P31" s="108">
        <f t="shared" si="5"/>
        <v>0</v>
      </c>
      <c r="Q31" s="102">
        <f t="shared" si="6"/>
        <v>137</v>
      </c>
      <c r="S31" s="31">
        <v>14</v>
      </c>
    </row>
    <row r="32" spans="2:19" ht="21" customHeight="1">
      <c r="C32" s="262"/>
      <c r="D32" s="263"/>
      <c r="E32" s="263"/>
      <c r="F32" s="263"/>
      <c r="G32" s="263"/>
      <c r="H32" s="263"/>
      <c r="I32" s="264"/>
      <c r="J32" s="69"/>
      <c r="K32" s="250" cm="1">
        <f t="array" ref="K32">INDEX(技術者試験名称,S32)</f>
        <v>0</v>
      </c>
      <c r="L32" s="251"/>
      <c r="M32" s="251"/>
      <c r="N32" s="251"/>
      <c r="O32" s="252"/>
      <c r="P32" s="108">
        <f t="shared" si="5"/>
        <v>0</v>
      </c>
      <c r="Q32" s="102">
        <f t="shared" si="6"/>
        <v>138</v>
      </c>
      <c r="S32" s="31">
        <v>15</v>
      </c>
    </row>
    <row r="33" spans="3:19" ht="21" customHeight="1">
      <c r="C33" s="262"/>
      <c r="D33" s="263"/>
      <c r="E33" s="263"/>
      <c r="F33" s="263"/>
      <c r="G33" s="263"/>
      <c r="H33" s="263"/>
      <c r="I33" s="264"/>
      <c r="J33" s="69"/>
      <c r="K33" s="250" cm="1">
        <f t="array" ref="K33">INDEX(技術者試験名称,S33)</f>
        <v>0</v>
      </c>
      <c r="L33" s="251"/>
      <c r="M33" s="251"/>
      <c r="N33" s="251"/>
      <c r="O33" s="252"/>
      <c r="P33" s="108">
        <f t="shared" si="5"/>
        <v>0</v>
      </c>
      <c r="Q33" s="102">
        <f t="shared" si="6"/>
        <v>139</v>
      </c>
      <c r="S33" s="31">
        <v>16</v>
      </c>
    </row>
    <row r="34" spans="3:19" ht="21" customHeight="1">
      <c r="C34" s="262"/>
      <c r="D34" s="263"/>
      <c r="E34" s="263"/>
      <c r="F34" s="263"/>
      <c r="G34" s="263"/>
      <c r="H34" s="263"/>
      <c r="I34" s="264"/>
      <c r="J34" s="69"/>
      <c r="K34" s="250" cm="1">
        <f t="array" ref="K34">INDEX(技術者試験名称,S34)</f>
        <v>0</v>
      </c>
      <c r="L34" s="251"/>
      <c r="M34" s="251"/>
      <c r="N34" s="251"/>
      <c r="O34" s="252"/>
      <c r="P34" s="108">
        <f t="shared" si="5"/>
        <v>0</v>
      </c>
      <c r="Q34" s="102">
        <f t="shared" si="6"/>
        <v>140</v>
      </c>
      <c r="S34" s="31">
        <v>17</v>
      </c>
    </row>
    <row r="35" spans="3:19" ht="21" customHeight="1">
      <c r="C35" s="262"/>
      <c r="D35" s="263"/>
      <c r="E35" s="263"/>
      <c r="F35" s="263"/>
      <c r="G35" s="263"/>
      <c r="H35" s="263"/>
      <c r="I35" s="264"/>
      <c r="J35" s="69"/>
      <c r="K35" s="250" cm="1">
        <f t="array" ref="K35">INDEX(技術者試験名称,S35)</f>
        <v>0</v>
      </c>
      <c r="L35" s="251"/>
      <c r="M35" s="251"/>
      <c r="N35" s="251"/>
      <c r="O35" s="252"/>
      <c r="P35" s="108">
        <f t="shared" si="5"/>
        <v>0</v>
      </c>
      <c r="Q35" s="102">
        <f t="shared" si="6"/>
        <v>141</v>
      </c>
      <c r="S35" s="31">
        <v>18</v>
      </c>
    </row>
    <row r="36" spans="3:19" ht="21" customHeight="1">
      <c r="C36" s="262"/>
      <c r="D36" s="263"/>
      <c r="E36" s="263"/>
      <c r="F36" s="263"/>
      <c r="G36" s="263"/>
      <c r="H36" s="263"/>
      <c r="I36" s="264"/>
      <c r="J36" s="69"/>
      <c r="K36" s="250" cm="1">
        <f t="array" ref="K36">INDEX(技術者試験名称,S36)</f>
        <v>0</v>
      </c>
      <c r="L36" s="251"/>
      <c r="M36" s="251"/>
      <c r="N36" s="251"/>
      <c r="O36" s="252"/>
      <c r="P36" s="108">
        <f t="shared" si="5"/>
        <v>0</v>
      </c>
      <c r="Q36" s="102">
        <f t="shared" si="6"/>
        <v>142</v>
      </c>
      <c r="S36" s="31">
        <v>19</v>
      </c>
    </row>
    <row r="37" spans="3:19" ht="21" customHeight="1">
      <c r="C37" s="262"/>
      <c r="D37" s="263"/>
      <c r="E37" s="263"/>
      <c r="F37" s="263"/>
      <c r="G37" s="263"/>
      <c r="H37" s="263"/>
      <c r="I37" s="264"/>
      <c r="J37" s="69"/>
      <c r="K37" s="250" cm="1">
        <f t="array" ref="K37">INDEX(技術者試験名称,S37)</f>
        <v>0</v>
      </c>
      <c r="L37" s="251"/>
      <c r="M37" s="251"/>
      <c r="N37" s="251"/>
      <c r="O37" s="252"/>
      <c r="P37" s="108">
        <f t="shared" si="5"/>
        <v>0</v>
      </c>
      <c r="Q37" s="102">
        <f t="shared" si="6"/>
        <v>143</v>
      </c>
      <c r="S37" s="31">
        <v>20</v>
      </c>
    </row>
    <row r="38" spans="3:19" ht="21" customHeight="1">
      <c r="C38" s="262"/>
      <c r="D38" s="263"/>
      <c r="E38" s="263"/>
      <c r="F38" s="263"/>
      <c r="G38" s="263"/>
      <c r="H38" s="263"/>
      <c r="I38" s="264"/>
      <c r="J38" s="69"/>
      <c r="K38" s="250" cm="1">
        <f t="array" ref="K38">INDEX(技術者試験名称,S38)</f>
        <v>0</v>
      </c>
      <c r="L38" s="251"/>
      <c r="M38" s="251"/>
      <c r="N38" s="251"/>
      <c r="O38" s="252"/>
      <c r="P38" s="108">
        <f t="shared" si="5"/>
        <v>0</v>
      </c>
      <c r="Q38" s="102">
        <f t="shared" si="6"/>
        <v>144</v>
      </c>
      <c r="S38" s="31">
        <v>21</v>
      </c>
    </row>
    <row r="39" spans="3:19" ht="21" customHeight="1" thickBot="1">
      <c r="C39" s="265"/>
      <c r="D39" s="266"/>
      <c r="E39" s="266"/>
      <c r="F39" s="266"/>
      <c r="G39" s="266"/>
      <c r="H39" s="266"/>
      <c r="I39" s="267"/>
      <c r="J39" s="72"/>
      <c r="K39" s="253" cm="1">
        <f t="array" ref="K39">INDEX(技術者試験名称,S39)</f>
        <v>0</v>
      </c>
      <c r="L39" s="254"/>
      <c r="M39" s="254"/>
      <c r="N39" s="254"/>
      <c r="O39" s="255"/>
      <c r="P39" s="109">
        <f t="shared" si="5"/>
        <v>0</v>
      </c>
      <c r="Q39" s="102">
        <f t="shared" si="6"/>
        <v>145</v>
      </c>
      <c r="S39" s="31">
        <v>22</v>
      </c>
    </row>
    <row r="40" spans="3:19" ht="21" customHeight="1">
      <c r="E40" s="77"/>
    </row>
    <row r="41" spans="3:19" ht="21" customHeight="1"/>
    <row r="42" spans="3:19" ht="21" customHeight="1"/>
    <row r="43" spans="3:19" ht="21" customHeight="1"/>
    <row r="44" spans="3:19" ht="21" customHeight="1"/>
    <row r="45" spans="3:19" ht="21" customHeight="1"/>
    <row r="46" spans="3:19" ht="21" customHeight="1"/>
    <row r="47" spans="3:19" ht="21" customHeight="1"/>
    <row r="48" spans="3:19" ht="21" customHeight="1"/>
    <row r="49" ht="21" customHeight="1"/>
    <row r="50" ht="21" customHeight="1"/>
    <row r="51" ht="21" customHeight="1"/>
    <row r="52" ht="21" customHeight="1"/>
    <row r="53" ht="21" customHeight="1"/>
    <row r="54" ht="21" customHeight="1"/>
  </sheetData>
  <sheetProtection algorithmName="SHA-512" hashValue="pvZFSpLLVrS+pATJ6/tx4JOu5/WLL3ObAWsQORH2AuB9Qr+RmhlqmN69S5YdTVODPRd3e6dL17zaHjmG4IziIg==" saltValue="Ho3NZMnEOUNzU7nP+PS75w==" spinCount="100000" sheet="1" objects="1" scenarios="1"/>
  <mergeCells count="71">
    <mergeCell ref="D5:I5"/>
    <mergeCell ref="K5:P5"/>
    <mergeCell ref="K6:N6"/>
    <mergeCell ref="M9:M12"/>
    <mergeCell ref="E8:F8"/>
    <mergeCell ref="E9:F9"/>
    <mergeCell ref="E10:F10"/>
    <mergeCell ref="E11:F11"/>
    <mergeCell ref="E12:F12"/>
    <mergeCell ref="G10:H10"/>
    <mergeCell ref="G11:H11"/>
    <mergeCell ref="G12:H12"/>
    <mergeCell ref="G15:H15"/>
    <mergeCell ref="G16:H16"/>
    <mergeCell ref="G17:H17"/>
    <mergeCell ref="K27:O27"/>
    <mergeCell ref="K28:O28"/>
    <mergeCell ref="K22:O22"/>
    <mergeCell ref="K23:O23"/>
    <mergeCell ref="K24:O24"/>
    <mergeCell ref="K25:O25"/>
    <mergeCell ref="K26:O26"/>
    <mergeCell ref="K17:P17"/>
    <mergeCell ref="K18:O18"/>
    <mergeCell ref="K19:O19"/>
    <mergeCell ref="K20:O20"/>
    <mergeCell ref="K21:O21"/>
    <mergeCell ref="G18:H18"/>
    <mergeCell ref="G13:H13"/>
    <mergeCell ref="G14:H14"/>
    <mergeCell ref="D6:F6"/>
    <mergeCell ref="G6:H6"/>
    <mergeCell ref="G7:H7"/>
    <mergeCell ref="G8:H8"/>
    <mergeCell ref="G9:H9"/>
    <mergeCell ref="E13:F13"/>
    <mergeCell ref="E14:F14"/>
    <mergeCell ref="G19:H19"/>
    <mergeCell ref="G20:H20"/>
    <mergeCell ref="G21:H21"/>
    <mergeCell ref="G22:H22"/>
    <mergeCell ref="G23:H23"/>
    <mergeCell ref="E15:F15"/>
    <mergeCell ref="E16:F16"/>
    <mergeCell ref="E17:F17"/>
    <mergeCell ref="E26:F26"/>
    <mergeCell ref="D27:F27"/>
    <mergeCell ref="E18:F18"/>
    <mergeCell ref="E19:F19"/>
    <mergeCell ref="E21:F21"/>
    <mergeCell ref="E22:F22"/>
    <mergeCell ref="E23:F23"/>
    <mergeCell ref="G24:H24"/>
    <mergeCell ref="G25:H25"/>
    <mergeCell ref="G26:H26"/>
    <mergeCell ref="G27:H27"/>
    <mergeCell ref="E24:F24"/>
    <mergeCell ref="E25:F25"/>
    <mergeCell ref="K31:O31"/>
    <mergeCell ref="K38:O38"/>
    <mergeCell ref="K39:O39"/>
    <mergeCell ref="K33:O33"/>
    <mergeCell ref="C28:I29"/>
    <mergeCell ref="C30:I39"/>
    <mergeCell ref="K29:O29"/>
    <mergeCell ref="K30:O30"/>
    <mergeCell ref="K37:O37"/>
    <mergeCell ref="K32:O32"/>
    <mergeCell ref="K34:O34"/>
    <mergeCell ref="K35:O35"/>
    <mergeCell ref="K36:O36"/>
  </mergeCells>
  <phoneticPr fontId="1"/>
  <pageMargins left="0.78740157480314965" right="0.59055118110236227" top="0.78740157480314965" bottom="0.78740157480314965" header="0.31496062992125984" footer="0.31496062992125984"/>
  <pageSetup paperSize="9" scale="8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53" r:id="rId4" name="Spinner 25">
              <controlPr defaultSize="0" autoPict="0">
                <anchor moveWithCells="1" sizeWithCells="1">
                  <from>
                    <xdr:col>19</xdr:col>
                    <xdr:colOff>19050</xdr:colOff>
                    <xdr:row>1</xdr:row>
                    <xdr:rowOff>0</xdr:rowOff>
                  </from>
                  <to>
                    <xdr:col>19</xdr:col>
                    <xdr:colOff>295275</xdr:colOff>
                    <xdr:row>2</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517CD-2D72-4FA8-8B4A-2CD50ED8FF1F}">
  <sheetPr>
    <tabColor rgb="FF00B0F0"/>
  </sheetPr>
  <dimension ref="C2:L26"/>
  <sheetViews>
    <sheetView showZeros="0" view="pageBreakPreview" zoomScale="115" zoomScaleNormal="100" zoomScaleSheetLayoutView="115" workbookViewId="0">
      <selection activeCell="C4" sqref="C4:F4"/>
    </sheetView>
  </sheetViews>
  <sheetFormatPr defaultRowHeight="13.5" outlineLevelCol="1"/>
  <cols>
    <col min="1" max="1" width="3.125" style="31" customWidth="1"/>
    <col min="2" max="2" width="0.75" style="31" customWidth="1"/>
    <col min="3" max="3" width="6.25" style="31" customWidth="1"/>
    <col min="4" max="4" width="51.625" style="31" customWidth="1"/>
    <col min="5" max="5" width="17.125" style="31" customWidth="1"/>
    <col min="6" max="6" width="3" style="31" customWidth="1"/>
    <col min="7" max="7" width="4.625" style="31" hidden="1" customWidth="1" outlineLevel="1"/>
    <col min="8" max="8" width="5.125" style="31" customWidth="1" collapsed="1"/>
    <col min="9" max="12" width="12.125" style="31" customWidth="1"/>
    <col min="13" max="13" width="0.75" style="31" customWidth="1"/>
    <col min="14" max="16384" width="9" style="31"/>
  </cols>
  <sheetData>
    <row r="2" spans="3:12">
      <c r="H2" s="30">
        <f>様式1号!P4</f>
        <v>1</v>
      </c>
    </row>
    <row r="3" spans="3:12" ht="24.75" customHeight="1">
      <c r="C3" s="41" t="s">
        <v>279</v>
      </c>
    </row>
    <row r="4" spans="3:12" ht="38.25" customHeight="1">
      <c r="C4" s="283" t="s">
        <v>280</v>
      </c>
      <c r="D4" s="283"/>
      <c r="E4" s="283"/>
      <c r="F4" s="283"/>
      <c r="G4" s="82"/>
      <c r="H4" s="82"/>
    </row>
    <row r="5" spans="3:12" ht="4.5" customHeight="1"/>
    <row r="6" spans="3:12" ht="33.75" customHeight="1">
      <c r="C6" s="92"/>
      <c r="D6" s="93"/>
      <c r="E6" s="93"/>
      <c r="I6" s="282" t="s">
        <v>52</v>
      </c>
      <c r="J6" s="282"/>
      <c r="K6" s="282"/>
      <c r="L6" s="282"/>
    </row>
    <row r="7" spans="3:12" ht="29.25" customHeight="1">
      <c r="C7" s="94"/>
      <c r="D7" s="93"/>
      <c r="E7" s="95"/>
      <c r="I7" s="35" t="s">
        <v>85</v>
      </c>
      <c r="J7" s="35" t="s">
        <v>86</v>
      </c>
      <c r="K7" s="35" t="s">
        <v>87</v>
      </c>
      <c r="L7" s="35" t="s">
        <v>88</v>
      </c>
    </row>
    <row r="8" spans="3:12" ht="29.25" customHeight="1">
      <c r="C8" s="94"/>
      <c r="D8" s="93"/>
      <c r="E8" s="95"/>
      <c r="I8" s="36" t="e">
        <f>ROUND($E$12/$E$13,3)</f>
        <v>#DIV/0!</v>
      </c>
      <c r="J8" s="36" t="e">
        <f>ROUND($E$14/$E$12,3)</f>
        <v>#DIV/0!</v>
      </c>
      <c r="K8" s="36" t="e">
        <f>ROUND($E$15/$E$16,3)</f>
        <v>#DIV/0!</v>
      </c>
      <c r="L8" s="36" t="e">
        <f>ROUND($E$20/$E$19,3)</f>
        <v>#DIV/0!</v>
      </c>
    </row>
    <row r="9" spans="3:12" ht="4.5" customHeight="1"/>
    <row r="10" spans="3:12" ht="19.5" customHeight="1">
      <c r="C10" s="86"/>
      <c r="D10" s="86"/>
      <c r="E10" s="86"/>
      <c r="F10" s="86"/>
      <c r="G10" s="86"/>
      <c r="H10" s="86"/>
    </row>
    <row r="11" spans="3:12" ht="56.25" customHeight="1">
      <c r="C11" s="34" t="s">
        <v>96</v>
      </c>
      <c r="D11" s="33" t="s">
        <v>95</v>
      </c>
      <c r="E11" s="32" t="s">
        <v>278</v>
      </c>
    </row>
    <row r="12" spans="3:12" ht="29.25" customHeight="1">
      <c r="C12" s="112" t="s">
        <v>97</v>
      </c>
      <c r="D12" s="33" t="s">
        <v>90</v>
      </c>
      <c r="E12" s="91">
        <f>VLOOKUP($H$2,データ,G12,FALSE)</f>
        <v>0</v>
      </c>
      <c r="G12" s="31">
        <f>このシートに入力して下さい!CZ3</f>
        <v>101</v>
      </c>
    </row>
    <row r="13" spans="3:12" ht="29.25" customHeight="1">
      <c r="C13" s="112" t="s">
        <v>69</v>
      </c>
      <c r="D13" s="33" t="s">
        <v>91</v>
      </c>
      <c r="E13" s="91">
        <f>VLOOKUP($H$2,データ,G13,FALSE)</f>
        <v>0</v>
      </c>
      <c r="G13" s="31">
        <f>G12+1</f>
        <v>102</v>
      </c>
    </row>
    <row r="14" spans="3:12" ht="30" customHeight="1">
      <c r="C14" s="112" t="s">
        <v>98</v>
      </c>
      <c r="D14" s="33" t="s">
        <v>92</v>
      </c>
      <c r="E14" s="91">
        <f>VLOOKUP($H$2,データ,G14,FALSE)</f>
        <v>0</v>
      </c>
      <c r="G14" s="31">
        <f t="shared" ref="G14:G16" si="0">G13+1</f>
        <v>103</v>
      </c>
    </row>
    <row r="15" spans="3:12" ht="30" customHeight="1">
      <c r="C15" s="112" t="s">
        <v>99</v>
      </c>
      <c r="D15" s="33" t="s">
        <v>93</v>
      </c>
      <c r="E15" s="91">
        <f>VLOOKUP($H$2,データ,G15,FALSE)</f>
        <v>0</v>
      </c>
      <c r="G15" s="31">
        <f t="shared" si="0"/>
        <v>104</v>
      </c>
    </row>
    <row r="16" spans="3:12" ht="30" customHeight="1">
      <c r="C16" s="112" t="s">
        <v>100</v>
      </c>
      <c r="D16" s="33" t="s">
        <v>94</v>
      </c>
      <c r="E16" s="91">
        <f>VLOOKUP($H$2,データ,G16,FALSE)</f>
        <v>0</v>
      </c>
      <c r="G16" s="31">
        <f t="shared" si="0"/>
        <v>105</v>
      </c>
    </row>
    <row r="17" spans="3:7" ht="6.75" customHeight="1">
      <c r="C17" s="37"/>
      <c r="D17" s="38"/>
      <c r="E17" s="39"/>
    </row>
    <row r="18" spans="3:7" ht="56.25" customHeight="1">
      <c r="C18" s="34" t="s">
        <v>96</v>
      </c>
      <c r="D18" s="33" t="s">
        <v>281</v>
      </c>
      <c r="E18" s="32" t="s">
        <v>282</v>
      </c>
    </row>
    <row r="19" spans="3:7" ht="30" customHeight="1">
      <c r="C19" s="112" t="s">
        <v>101</v>
      </c>
      <c r="D19" s="33" t="s">
        <v>53</v>
      </c>
      <c r="E19" s="91">
        <f t="shared" ref="E19:E25" si="1">VLOOKUP($H$2,データ,G19,FALSE)</f>
        <v>0</v>
      </c>
      <c r="G19" s="31">
        <f>このシートに入力して下さい!DE3</f>
        <v>106</v>
      </c>
    </row>
    <row r="20" spans="3:7" ht="30" customHeight="1">
      <c r="C20" s="112" t="s">
        <v>102</v>
      </c>
      <c r="D20" s="33" t="s">
        <v>110</v>
      </c>
      <c r="E20" s="91">
        <f t="shared" si="1"/>
        <v>0</v>
      </c>
      <c r="G20" s="31">
        <f>G19+1</f>
        <v>107</v>
      </c>
    </row>
    <row r="21" spans="3:7" ht="32.25" customHeight="1">
      <c r="C21" s="112" t="s">
        <v>103</v>
      </c>
      <c r="D21" s="32" t="s">
        <v>111</v>
      </c>
      <c r="E21" s="91">
        <f t="shared" si="1"/>
        <v>0</v>
      </c>
      <c r="G21" s="31">
        <f>このシートに入力して下さい!DK3</f>
        <v>112</v>
      </c>
    </row>
    <row r="22" spans="3:7" ht="32.25" customHeight="1">
      <c r="C22" s="112" t="s">
        <v>104</v>
      </c>
      <c r="D22" s="32" t="s">
        <v>112</v>
      </c>
      <c r="E22" s="91">
        <f t="shared" si="1"/>
        <v>0</v>
      </c>
      <c r="G22" s="31">
        <f t="shared" ref="G22:G25" si="2">G21+1</f>
        <v>113</v>
      </c>
    </row>
    <row r="23" spans="3:7" ht="32.25" customHeight="1">
      <c r="C23" s="112" t="s">
        <v>105</v>
      </c>
      <c r="D23" s="32" t="s">
        <v>108</v>
      </c>
      <c r="E23" s="91">
        <f t="shared" si="1"/>
        <v>0</v>
      </c>
      <c r="G23" s="31">
        <f t="shared" si="2"/>
        <v>114</v>
      </c>
    </row>
    <row r="24" spans="3:7" ht="32.25" customHeight="1">
      <c r="C24" s="112" t="s">
        <v>106</v>
      </c>
      <c r="D24" s="32" t="s">
        <v>109</v>
      </c>
      <c r="E24" s="91">
        <f t="shared" si="1"/>
        <v>0</v>
      </c>
      <c r="G24" s="31">
        <f t="shared" si="2"/>
        <v>115</v>
      </c>
    </row>
    <row r="25" spans="3:7" ht="32.25" customHeight="1">
      <c r="C25" s="112" t="s">
        <v>107</v>
      </c>
      <c r="D25" s="32" t="s">
        <v>232</v>
      </c>
      <c r="E25" s="91">
        <f t="shared" si="1"/>
        <v>0</v>
      </c>
      <c r="G25" s="31">
        <f t="shared" si="2"/>
        <v>116</v>
      </c>
    </row>
    <row r="26" spans="3:7" ht="32.25" customHeight="1">
      <c r="C26" s="94"/>
      <c r="D26" s="96"/>
      <c r="E26" s="95"/>
    </row>
  </sheetData>
  <sheetProtection algorithmName="SHA-512" hashValue="m/ku1K0AO1Vf1V3uF3XyyYuafLs4zguUbMM8UGDr1sMtMHagk5yGJc9QuxVJDpWswZ1GuKsXZrSKJBXl73yvNw==" saltValue="oM4EqG5SsUKF+tSGhEjnkQ==" spinCount="100000" sheet="1" objects="1" scenarios="1"/>
  <mergeCells count="2">
    <mergeCell ref="I6:L6"/>
    <mergeCell ref="C4:F4"/>
  </mergeCells>
  <phoneticPr fontId="1"/>
  <pageMargins left="0.70866141732283472" right="0.70866141732283472" top="0.78740157480314965" bottom="0.19685039370078741" header="0.31496062992125984" footer="0.31496062992125984"/>
  <pageSetup paperSize="9" orientation="portrait" r:id="rId1"/>
  <colBreaks count="1" manualBreakCount="1">
    <brk id="6" min="2" max="32"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DE798-339F-4403-8D67-E72854B61192}">
  <sheetPr>
    <tabColor rgb="FF00B0F0"/>
  </sheetPr>
  <dimension ref="A2:N52"/>
  <sheetViews>
    <sheetView showZeros="0" view="pageBreakPreview" topLeftCell="F15" zoomScale="115" zoomScaleNormal="100" zoomScaleSheetLayoutView="115" workbookViewId="0">
      <selection activeCell="K25" sqref="K25:K26"/>
    </sheetView>
  </sheetViews>
  <sheetFormatPr defaultRowHeight="14.25" outlineLevelCol="1"/>
  <cols>
    <col min="1" max="5" width="4.125" style="56" hidden="1" customWidth="1" outlineLevel="1"/>
    <col min="6" max="6" width="0.75" style="56" customWidth="1" collapsed="1"/>
    <col min="7" max="7" width="5.25" style="56" customWidth="1"/>
    <col min="8" max="8" width="23.125" style="56" customWidth="1"/>
    <col min="9" max="9" width="3.625" style="56" customWidth="1"/>
    <col min="10" max="10" width="9.75" style="56" customWidth="1"/>
    <col min="11" max="11" width="38.5" style="56" customWidth="1"/>
    <col min="12" max="12" width="14.625" style="56" customWidth="1"/>
    <col min="13" max="14" width="4.625" style="56" customWidth="1"/>
    <col min="15" max="16384" width="9" style="56"/>
  </cols>
  <sheetData>
    <row r="2" spans="2:14">
      <c r="N2" s="30">
        <f>様式1号!P4</f>
        <v>1</v>
      </c>
    </row>
    <row r="3" spans="2:14" ht="3.75" customHeight="1"/>
    <row r="4" spans="2:14" ht="15" thickBot="1">
      <c r="G4" s="56" t="s">
        <v>98</v>
      </c>
    </row>
    <row r="5" spans="2:14" ht="21" customHeight="1">
      <c r="G5" s="224" t="s">
        <v>165</v>
      </c>
      <c r="H5" s="225"/>
      <c r="I5" s="225"/>
      <c r="J5" s="225"/>
      <c r="K5" s="225"/>
      <c r="L5" s="226"/>
    </row>
    <row r="6" spans="2:14" ht="33" customHeight="1">
      <c r="G6" s="78" t="s">
        <v>117</v>
      </c>
      <c r="H6" s="62" t="s">
        <v>212</v>
      </c>
      <c r="I6" s="293" t="s">
        <v>213</v>
      </c>
      <c r="J6" s="293"/>
      <c r="K6" s="62" t="s">
        <v>214</v>
      </c>
      <c r="L6" s="60" t="s">
        <v>223</v>
      </c>
    </row>
    <row r="7" spans="2:14" ht="18.75" customHeight="1">
      <c r="B7" s="56">
        <f>このシートに入力して下さい!ES3</f>
        <v>146</v>
      </c>
      <c r="C7" s="56">
        <f>このシートに入力して下さい!ET3</f>
        <v>147</v>
      </c>
      <c r="D7" s="56">
        <f>このシートに入力して下さい!EV3</f>
        <v>149</v>
      </c>
      <c r="E7" s="56">
        <f>このシートに入力して下さい!EW3</f>
        <v>150</v>
      </c>
      <c r="G7" s="287" t="s">
        <v>34</v>
      </c>
      <c r="H7" s="290">
        <f>VLOOKUP($N$2,データ,B7,FALSE)</f>
        <v>0</v>
      </c>
      <c r="I7" s="79"/>
      <c r="J7" s="103">
        <f>VLOOKUP($N$2,データ,C7,FALSE)</f>
        <v>0</v>
      </c>
      <c r="K7" s="291">
        <f>VLOOKUP($N$2,データ,D7,FALSE)</f>
        <v>0</v>
      </c>
      <c r="L7" s="292">
        <f>VLOOKUP($N$2,データ,E7,FALSE)</f>
        <v>0</v>
      </c>
    </row>
    <row r="8" spans="2:14" ht="18.75" customHeight="1">
      <c r="C8" s="56">
        <f>このシートに入力して下さい!EU3</f>
        <v>148</v>
      </c>
      <c r="G8" s="288"/>
      <c r="H8" s="290"/>
      <c r="I8" s="80" t="s">
        <v>215</v>
      </c>
      <c r="J8" s="104">
        <f t="shared" ref="J8:J36" si="0">VLOOKUP($N$2,データ,C8,FALSE)</f>
        <v>0</v>
      </c>
      <c r="K8" s="291"/>
      <c r="L8" s="292"/>
    </row>
    <row r="9" spans="2:14" ht="18.75" customHeight="1">
      <c r="B9" s="56">
        <f>B7+5</f>
        <v>151</v>
      </c>
      <c r="C9" s="56">
        <f t="shared" ref="C9:E10" si="1">C7+5</f>
        <v>152</v>
      </c>
      <c r="D9" s="56">
        <f t="shared" si="1"/>
        <v>154</v>
      </c>
      <c r="E9" s="56">
        <f t="shared" si="1"/>
        <v>155</v>
      </c>
      <c r="G9" s="288"/>
      <c r="H9" s="290">
        <f>VLOOKUP($N$2,データ,B9,FALSE)</f>
        <v>0</v>
      </c>
      <c r="I9" s="79"/>
      <c r="J9" s="103">
        <f t="shared" si="0"/>
        <v>0</v>
      </c>
      <c r="K9" s="291">
        <f>VLOOKUP($N$2,データ,D9,FALSE)</f>
        <v>0</v>
      </c>
      <c r="L9" s="292">
        <f>VLOOKUP($N$2,データ,E9,FALSE)</f>
        <v>0</v>
      </c>
    </row>
    <row r="10" spans="2:14" ht="18.75" customHeight="1">
      <c r="C10" s="56">
        <f t="shared" si="1"/>
        <v>153</v>
      </c>
      <c r="G10" s="288"/>
      <c r="H10" s="290"/>
      <c r="I10" s="80" t="s">
        <v>215</v>
      </c>
      <c r="J10" s="104">
        <f t="shared" si="0"/>
        <v>0</v>
      </c>
      <c r="K10" s="291"/>
      <c r="L10" s="292"/>
    </row>
    <row r="11" spans="2:14" ht="18.75" customHeight="1">
      <c r="B11" s="56">
        <f t="shared" ref="B11:E11" si="2">B9+5</f>
        <v>156</v>
      </c>
      <c r="C11" s="56">
        <f t="shared" si="2"/>
        <v>157</v>
      </c>
      <c r="D11" s="56">
        <f t="shared" si="2"/>
        <v>159</v>
      </c>
      <c r="E11" s="56">
        <f t="shared" si="2"/>
        <v>160</v>
      </c>
      <c r="G11" s="288"/>
      <c r="H11" s="290">
        <f>VLOOKUP($N$2,データ,B11,FALSE)</f>
        <v>0</v>
      </c>
      <c r="I11" s="79"/>
      <c r="J11" s="103">
        <f t="shared" si="0"/>
        <v>0</v>
      </c>
      <c r="K11" s="291">
        <f>VLOOKUP($N$2,データ,D11,FALSE)</f>
        <v>0</v>
      </c>
      <c r="L11" s="292">
        <f>VLOOKUP($N$2,データ,E11,FALSE)</f>
        <v>0</v>
      </c>
    </row>
    <row r="12" spans="2:14" ht="18.75" customHeight="1">
      <c r="C12" s="56">
        <f t="shared" ref="C12" si="3">C10+5</f>
        <v>158</v>
      </c>
      <c r="G12" s="288"/>
      <c r="H12" s="290"/>
      <c r="I12" s="80" t="s">
        <v>215</v>
      </c>
      <c r="J12" s="104">
        <f t="shared" si="0"/>
        <v>0</v>
      </c>
      <c r="K12" s="291"/>
      <c r="L12" s="292"/>
    </row>
    <row r="13" spans="2:14" ht="18.75" customHeight="1">
      <c r="B13" s="56">
        <f t="shared" ref="B13:E13" si="4">B11+5</f>
        <v>161</v>
      </c>
      <c r="C13" s="56">
        <f t="shared" si="4"/>
        <v>162</v>
      </c>
      <c r="D13" s="56">
        <f t="shared" si="4"/>
        <v>164</v>
      </c>
      <c r="E13" s="56">
        <f t="shared" si="4"/>
        <v>165</v>
      </c>
      <c r="G13" s="288"/>
      <c r="H13" s="290">
        <f>VLOOKUP($N$2,データ,B13,FALSE)</f>
        <v>0</v>
      </c>
      <c r="I13" s="79"/>
      <c r="J13" s="103">
        <f t="shared" si="0"/>
        <v>0</v>
      </c>
      <c r="K13" s="291">
        <f>VLOOKUP($N$2,データ,D13,FALSE)</f>
        <v>0</v>
      </c>
      <c r="L13" s="292">
        <f>VLOOKUP($N$2,データ,E13,FALSE)</f>
        <v>0</v>
      </c>
    </row>
    <row r="14" spans="2:14" ht="18.75" customHeight="1">
      <c r="C14" s="56">
        <f t="shared" ref="C14" si="5">C12+5</f>
        <v>163</v>
      </c>
      <c r="G14" s="288"/>
      <c r="H14" s="290"/>
      <c r="I14" s="80" t="s">
        <v>215</v>
      </c>
      <c r="J14" s="104">
        <f t="shared" si="0"/>
        <v>0</v>
      </c>
      <c r="K14" s="291"/>
      <c r="L14" s="292"/>
    </row>
    <row r="15" spans="2:14" ht="18.75" customHeight="1">
      <c r="B15" s="56">
        <f t="shared" ref="B15:E15" si="6">B13+5</f>
        <v>166</v>
      </c>
      <c r="C15" s="56">
        <f t="shared" si="6"/>
        <v>167</v>
      </c>
      <c r="D15" s="56">
        <f t="shared" si="6"/>
        <v>169</v>
      </c>
      <c r="E15" s="56">
        <f t="shared" si="6"/>
        <v>170</v>
      </c>
      <c r="G15" s="288"/>
      <c r="H15" s="290">
        <f>VLOOKUP($N$2,データ,B15,FALSE)</f>
        <v>0</v>
      </c>
      <c r="I15" s="79"/>
      <c r="J15" s="103">
        <f t="shared" si="0"/>
        <v>0</v>
      </c>
      <c r="K15" s="291">
        <f>VLOOKUP($N$2,データ,D15,FALSE)</f>
        <v>0</v>
      </c>
      <c r="L15" s="292">
        <f>VLOOKUP($N$2,データ,E15,FALSE)</f>
        <v>0</v>
      </c>
    </row>
    <row r="16" spans="2:14" ht="18.75" customHeight="1">
      <c r="C16" s="56">
        <f t="shared" ref="C16" si="7">C14+5</f>
        <v>168</v>
      </c>
      <c r="G16" s="294"/>
      <c r="H16" s="290"/>
      <c r="I16" s="80" t="s">
        <v>215</v>
      </c>
      <c r="J16" s="104">
        <f t="shared" si="0"/>
        <v>0</v>
      </c>
      <c r="K16" s="291"/>
      <c r="L16" s="292"/>
    </row>
    <row r="17" spans="2:12" ht="18.75" customHeight="1">
      <c r="B17" s="56">
        <f t="shared" ref="B17:E17" si="8">B15+5</f>
        <v>171</v>
      </c>
      <c r="C17" s="56">
        <f t="shared" si="8"/>
        <v>172</v>
      </c>
      <c r="D17" s="56">
        <f t="shared" si="8"/>
        <v>174</v>
      </c>
      <c r="E17" s="56">
        <f t="shared" si="8"/>
        <v>175</v>
      </c>
      <c r="G17" s="287" t="s">
        <v>216</v>
      </c>
      <c r="H17" s="290">
        <f>VLOOKUP($N$2,データ,B17,FALSE)</f>
        <v>0</v>
      </c>
      <c r="I17" s="79"/>
      <c r="J17" s="103">
        <f t="shared" si="0"/>
        <v>0</v>
      </c>
      <c r="K17" s="291">
        <f>VLOOKUP($N$2,データ,D17,FALSE)</f>
        <v>0</v>
      </c>
      <c r="L17" s="292">
        <f>VLOOKUP($N$2,データ,E17,FALSE)</f>
        <v>0</v>
      </c>
    </row>
    <row r="18" spans="2:12" ht="18.75" customHeight="1">
      <c r="C18" s="56">
        <f t="shared" ref="C18" si="9">C16+5</f>
        <v>173</v>
      </c>
      <c r="G18" s="288"/>
      <c r="H18" s="290"/>
      <c r="I18" s="80" t="s">
        <v>215</v>
      </c>
      <c r="J18" s="104">
        <f t="shared" si="0"/>
        <v>0</v>
      </c>
      <c r="K18" s="291"/>
      <c r="L18" s="292"/>
    </row>
    <row r="19" spans="2:12" ht="18.75" customHeight="1">
      <c r="B19" s="56">
        <f t="shared" ref="B19:E19" si="10">B17+5</f>
        <v>176</v>
      </c>
      <c r="C19" s="56">
        <f t="shared" si="10"/>
        <v>177</v>
      </c>
      <c r="D19" s="56">
        <f t="shared" si="10"/>
        <v>179</v>
      </c>
      <c r="E19" s="56">
        <f t="shared" si="10"/>
        <v>180</v>
      </c>
      <c r="G19" s="288"/>
      <c r="H19" s="290">
        <f>VLOOKUP($N$2,データ,B19,FALSE)</f>
        <v>0</v>
      </c>
      <c r="I19" s="79"/>
      <c r="J19" s="103">
        <f t="shared" si="0"/>
        <v>0</v>
      </c>
      <c r="K19" s="291">
        <f>VLOOKUP($N$2,データ,D19,FALSE)</f>
        <v>0</v>
      </c>
      <c r="L19" s="292">
        <f>VLOOKUP($N$2,データ,E19,FALSE)</f>
        <v>0</v>
      </c>
    </row>
    <row r="20" spans="2:12" ht="18.75" customHeight="1">
      <c r="C20" s="56">
        <f t="shared" ref="C20" si="11">C18+5</f>
        <v>178</v>
      </c>
      <c r="G20" s="288"/>
      <c r="H20" s="290"/>
      <c r="I20" s="80" t="s">
        <v>215</v>
      </c>
      <c r="J20" s="104">
        <f t="shared" si="0"/>
        <v>0</v>
      </c>
      <c r="K20" s="291"/>
      <c r="L20" s="292"/>
    </row>
    <row r="21" spans="2:12" ht="18.75" customHeight="1">
      <c r="B21" s="56">
        <f t="shared" ref="B21:E21" si="12">B19+5</f>
        <v>181</v>
      </c>
      <c r="C21" s="56">
        <f t="shared" si="12"/>
        <v>182</v>
      </c>
      <c r="D21" s="56">
        <f t="shared" si="12"/>
        <v>184</v>
      </c>
      <c r="E21" s="56">
        <f t="shared" si="12"/>
        <v>185</v>
      </c>
      <c r="G21" s="288"/>
      <c r="H21" s="290">
        <f>VLOOKUP($N$2,データ,B21,FALSE)</f>
        <v>0</v>
      </c>
      <c r="I21" s="79"/>
      <c r="J21" s="103">
        <f t="shared" si="0"/>
        <v>0</v>
      </c>
      <c r="K21" s="291">
        <f>VLOOKUP($N$2,データ,D21,FALSE)</f>
        <v>0</v>
      </c>
      <c r="L21" s="292">
        <f>VLOOKUP($N$2,データ,E21,FALSE)</f>
        <v>0</v>
      </c>
    </row>
    <row r="22" spans="2:12" ht="18.75" customHeight="1">
      <c r="C22" s="56">
        <f t="shared" ref="C22" si="13">C20+5</f>
        <v>183</v>
      </c>
      <c r="G22" s="288"/>
      <c r="H22" s="290"/>
      <c r="I22" s="80" t="s">
        <v>215</v>
      </c>
      <c r="J22" s="104">
        <f t="shared" si="0"/>
        <v>0</v>
      </c>
      <c r="K22" s="291"/>
      <c r="L22" s="292"/>
    </row>
    <row r="23" spans="2:12" ht="18.75" customHeight="1">
      <c r="B23" s="56">
        <f t="shared" ref="B23:E23" si="14">B21+5</f>
        <v>186</v>
      </c>
      <c r="C23" s="56">
        <f t="shared" si="14"/>
        <v>187</v>
      </c>
      <c r="D23" s="56">
        <f t="shared" si="14"/>
        <v>189</v>
      </c>
      <c r="E23" s="56">
        <f t="shared" si="14"/>
        <v>190</v>
      </c>
      <c r="G23" s="288"/>
      <c r="H23" s="290">
        <f>VLOOKUP($N$2,データ,B23,FALSE)</f>
        <v>0</v>
      </c>
      <c r="I23" s="79"/>
      <c r="J23" s="103">
        <f t="shared" si="0"/>
        <v>0</v>
      </c>
      <c r="K23" s="291">
        <f>VLOOKUP($N$2,データ,D23,FALSE)</f>
        <v>0</v>
      </c>
      <c r="L23" s="292">
        <f>VLOOKUP($N$2,データ,E23,FALSE)</f>
        <v>0</v>
      </c>
    </row>
    <row r="24" spans="2:12" ht="18.75" customHeight="1">
      <c r="C24" s="56">
        <f t="shared" ref="C24" si="15">C22+5</f>
        <v>188</v>
      </c>
      <c r="G24" s="288"/>
      <c r="H24" s="290"/>
      <c r="I24" s="80" t="s">
        <v>215</v>
      </c>
      <c r="J24" s="104">
        <f t="shared" si="0"/>
        <v>0</v>
      </c>
      <c r="K24" s="291"/>
      <c r="L24" s="292"/>
    </row>
    <row r="25" spans="2:12" ht="18.75" customHeight="1">
      <c r="B25" s="56">
        <f t="shared" ref="B25:E25" si="16">B23+5</f>
        <v>191</v>
      </c>
      <c r="C25" s="56">
        <f t="shared" si="16"/>
        <v>192</v>
      </c>
      <c r="D25" s="56">
        <f t="shared" si="16"/>
        <v>194</v>
      </c>
      <c r="E25" s="56">
        <f t="shared" si="16"/>
        <v>195</v>
      </c>
      <c r="G25" s="288"/>
      <c r="H25" s="290">
        <f>VLOOKUP($N$2,データ,B25,FALSE)</f>
        <v>0</v>
      </c>
      <c r="I25" s="79"/>
      <c r="J25" s="103">
        <f t="shared" si="0"/>
        <v>0</v>
      </c>
      <c r="K25" s="291">
        <f>VLOOKUP($N$2,データ,D25,FALSE)</f>
        <v>0</v>
      </c>
      <c r="L25" s="292">
        <f>VLOOKUP($N$2,データ,E25,FALSE)</f>
        <v>0</v>
      </c>
    </row>
    <row r="26" spans="2:12" ht="18.75" customHeight="1">
      <c r="C26" s="56">
        <f t="shared" ref="C26" si="17">C24+5</f>
        <v>193</v>
      </c>
      <c r="G26" s="294"/>
      <c r="H26" s="290"/>
      <c r="I26" s="80" t="s">
        <v>215</v>
      </c>
      <c r="J26" s="104">
        <f t="shared" si="0"/>
        <v>0</v>
      </c>
      <c r="K26" s="291"/>
      <c r="L26" s="292"/>
    </row>
    <row r="27" spans="2:12" ht="18.75" customHeight="1">
      <c r="B27" s="56">
        <f t="shared" ref="B27:E27" si="18">B25+5</f>
        <v>196</v>
      </c>
      <c r="C27" s="56">
        <f t="shared" si="18"/>
        <v>197</v>
      </c>
      <c r="D27" s="56">
        <f t="shared" si="18"/>
        <v>199</v>
      </c>
      <c r="E27" s="56">
        <f t="shared" si="18"/>
        <v>200</v>
      </c>
      <c r="G27" s="287" t="s">
        <v>217</v>
      </c>
      <c r="H27" s="290">
        <f>VLOOKUP($N$2,データ,B27,FALSE)</f>
        <v>0</v>
      </c>
      <c r="I27" s="79"/>
      <c r="J27" s="103">
        <f t="shared" si="0"/>
        <v>0</v>
      </c>
      <c r="K27" s="291">
        <f>VLOOKUP($N$2,データ,D27,FALSE)</f>
        <v>0</v>
      </c>
      <c r="L27" s="292">
        <f>VLOOKUP($N$2,データ,E27,FALSE)</f>
        <v>0</v>
      </c>
    </row>
    <row r="28" spans="2:12" ht="18.75" customHeight="1">
      <c r="C28" s="56">
        <f t="shared" ref="C28" si="19">C26+5</f>
        <v>198</v>
      </c>
      <c r="G28" s="288"/>
      <c r="H28" s="290"/>
      <c r="I28" s="80" t="s">
        <v>215</v>
      </c>
      <c r="J28" s="104">
        <f t="shared" si="0"/>
        <v>0</v>
      </c>
      <c r="K28" s="291"/>
      <c r="L28" s="292"/>
    </row>
    <row r="29" spans="2:12" ht="18.75" customHeight="1">
      <c r="B29" s="56">
        <f t="shared" ref="B29:E29" si="20">B27+5</f>
        <v>201</v>
      </c>
      <c r="C29" s="56">
        <f t="shared" si="20"/>
        <v>202</v>
      </c>
      <c r="D29" s="56">
        <f t="shared" si="20"/>
        <v>204</v>
      </c>
      <c r="E29" s="56">
        <f t="shared" si="20"/>
        <v>205</v>
      </c>
      <c r="G29" s="288"/>
      <c r="H29" s="290">
        <f>VLOOKUP($N$2,データ,B29,FALSE)</f>
        <v>0</v>
      </c>
      <c r="I29" s="79"/>
      <c r="J29" s="103">
        <f t="shared" si="0"/>
        <v>0</v>
      </c>
      <c r="K29" s="291">
        <f>VLOOKUP($N$2,データ,D29,FALSE)</f>
        <v>0</v>
      </c>
      <c r="L29" s="292">
        <f>VLOOKUP($N$2,データ,E29,FALSE)</f>
        <v>0</v>
      </c>
    </row>
    <row r="30" spans="2:12" ht="18.75" customHeight="1">
      <c r="C30" s="56">
        <f t="shared" ref="C30" si="21">C28+5</f>
        <v>203</v>
      </c>
      <c r="G30" s="288"/>
      <c r="H30" s="290"/>
      <c r="I30" s="80" t="s">
        <v>215</v>
      </c>
      <c r="J30" s="104">
        <f t="shared" si="0"/>
        <v>0</v>
      </c>
      <c r="K30" s="291"/>
      <c r="L30" s="292"/>
    </row>
    <row r="31" spans="2:12" ht="18.75" customHeight="1">
      <c r="B31" s="56">
        <f t="shared" ref="B31:E31" si="22">B29+5</f>
        <v>206</v>
      </c>
      <c r="C31" s="56">
        <f t="shared" si="22"/>
        <v>207</v>
      </c>
      <c r="D31" s="56">
        <f t="shared" si="22"/>
        <v>209</v>
      </c>
      <c r="E31" s="56">
        <f t="shared" si="22"/>
        <v>210</v>
      </c>
      <c r="G31" s="288"/>
      <c r="H31" s="290">
        <f>VLOOKUP($N$2,データ,B31,FALSE)</f>
        <v>0</v>
      </c>
      <c r="I31" s="79"/>
      <c r="J31" s="103">
        <f t="shared" si="0"/>
        <v>0</v>
      </c>
      <c r="K31" s="291">
        <f>VLOOKUP($N$2,データ,D31,FALSE)</f>
        <v>0</v>
      </c>
      <c r="L31" s="292">
        <f>VLOOKUP($N$2,データ,E31,FALSE)</f>
        <v>0</v>
      </c>
    </row>
    <row r="32" spans="2:12" ht="18.75" customHeight="1">
      <c r="C32" s="56">
        <f t="shared" ref="C32" si="23">C30+5</f>
        <v>208</v>
      </c>
      <c r="G32" s="288"/>
      <c r="H32" s="290"/>
      <c r="I32" s="80" t="s">
        <v>215</v>
      </c>
      <c r="J32" s="104">
        <f t="shared" si="0"/>
        <v>0</v>
      </c>
      <c r="K32" s="291"/>
      <c r="L32" s="292"/>
    </row>
    <row r="33" spans="2:12" ht="18.75" customHeight="1">
      <c r="B33" s="56">
        <f t="shared" ref="B33:E33" si="24">B31+5</f>
        <v>211</v>
      </c>
      <c r="C33" s="56">
        <f t="shared" si="24"/>
        <v>212</v>
      </c>
      <c r="D33" s="56">
        <f t="shared" si="24"/>
        <v>214</v>
      </c>
      <c r="E33" s="56">
        <f t="shared" si="24"/>
        <v>215</v>
      </c>
      <c r="G33" s="288"/>
      <c r="H33" s="290">
        <f>VLOOKUP($N$2,データ,B33,FALSE)</f>
        <v>0</v>
      </c>
      <c r="I33" s="79"/>
      <c r="J33" s="103">
        <f t="shared" si="0"/>
        <v>0</v>
      </c>
      <c r="K33" s="291">
        <f>VLOOKUP($N$2,データ,D33,FALSE)</f>
        <v>0</v>
      </c>
      <c r="L33" s="292">
        <f>VLOOKUP($N$2,データ,E33,FALSE)</f>
        <v>0</v>
      </c>
    </row>
    <row r="34" spans="2:12" ht="18.75" customHeight="1">
      <c r="C34" s="56">
        <f t="shared" ref="C34" si="25">C32+5</f>
        <v>213</v>
      </c>
      <c r="G34" s="288"/>
      <c r="H34" s="290"/>
      <c r="I34" s="80" t="s">
        <v>215</v>
      </c>
      <c r="J34" s="104">
        <f t="shared" si="0"/>
        <v>0</v>
      </c>
      <c r="K34" s="291"/>
      <c r="L34" s="292"/>
    </row>
    <row r="35" spans="2:12" ht="18.75" customHeight="1">
      <c r="B35" s="56">
        <f t="shared" ref="B35:E35" si="26">B33+5</f>
        <v>216</v>
      </c>
      <c r="C35" s="56">
        <f t="shared" si="26"/>
        <v>217</v>
      </c>
      <c r="D35" s="56">
        <f t="shared" si="26"/>
        <v>219</v>
      </c>
      <c r="E35" s="56">
        <f t="shared" si="26"/>
        <v>220</v>
      </c>
      <c r="G35" s="288"/>
      <c r="H35" s="290">
        <f>VLOOKUP($N$2,データ,B35,FALSE)</f>
        <v>0</v>
      </c>
      <c r="I35" s="79"/>
      <c r="J35" s="103">
        <f t="shared" si="0"/>
        <v>0</v>
      </c>
      <c r="K35" s="291">
        <f>VLOOKUP($N$2,データ,D35,FALSE)</f>
        <v>0</v>
      </c>
      <c r="L35" s="292">
        <f>VLOOKUP($N$2,データ,E35,FALSE)</f>
        <v>0</v>
      </c>
    </row>
    <row r="36" spans="2:12" ht="18.75" customHeight="1" thickBot="1">
      <c r="C36" s="56">
        <f t="shared" ref="C36" si="27">C34+5</f>
        <v>218</v>
      </c>
      <c r="G36" s="289"/>
      <c r="H36" s="290"/>
      <c r="I36" s="80" t="s">
        <v>215</v>
      </c>
      <c r="J36" s="104">
        <f t="shared" si="0"/>
        <v>0</v>
      </c>
      <c r="K36" s="291"/>
      <c r="L36" s="292"/>
    </row>
    <row r="37" spans="2:12" ht="21" customHeight="1">
      <c r="G37" s="224" t="s">
        <v>193</v>
      </c>
      <c r="H37" s="225"/>
      <c r="I37" s="225"/>
      <c r="J37" s="225"/>
      <c r="K37" s="225"/>
      <c r="L37" s="226"/>
    </row>
    <row r="38" spans="2:12" ht="245.25" customHeight="1" thickBot="1">
      <c r="E38" s="56">
        <f>このシートに入力して下さい!HP3</f>
        <v>221</v>
      </c>
      <c r="G38" s="284">
        <f>VLOOKUP($N$2,データ,E38,FALSE)</f>
        <v>0</v>
      </c>
      <c r="H38" s="285"/>
      <c r="I38" s="285"/>
      <c r="J38" s="285"/>
      <c r="K38" s="285"/>
      <c r="L38" s="286"/>
    </row>
    <row r="39" spans="2:12" ht="21" customHeight="1"/>
    <row r="40" spans="2:12" ht="21" customHeight="1"/>
    <row r="41" spans="2:12" ht="21" customHeight="1"/>
    <row r="42" spans="2:12" ht="21" customHeight="1"/>
    <row r="43" spans="2:12" ht="21" customHeight="1"/>
    <row r="44" spans="2:12" ht="21" customHeight="1"/>
    <row r="45" spans="2:12" ht="21" customHeight="1"/>
    <row r="46" spans="2:12" ht="21" customHeight="1"/>
    <row r="47" spans="2:12" ht="21" customHeight="1"/>
    <row r="48" spans="2:12" ht="21" customHeight="1"/>
    <row r="49" ht="21" customHeight="1"/>
    <row r="50" ht="21" customHeight="1"/>
    <row r="51" ht="21" customHeight="1"/>
    <row r="52" ht="21" customHeight="1"/>
  </sheetData>
  <sheetProtection algorithmName="SHA-512" hashValue="Ko0xM5BaxFPD6WslNQnt5LMUukyuEsPO2rBopGOARwJf00D1AD2jDJ3JjIyCZpK7ha/dULqvITdmQPYpqTjY5A==" saltValue="nhWEdFVT4L/sRN7jOnkSEw==" spinCount="100000" sheet="1" objects="1" scenarios="1"/>
  <mergeCells count="52">
    <mergeCell ref="K33:K34"/>
    <mergeCell ref="L33:L34"/>
    <mergeCell ref="G17:G26"/>
    <mergeCell ref="H17:H18"/>
    <mergeCell ref="K17:K18"/>
    <mergeCell ref="L17:L18"/>
    <mergeCell ref="H19:H20"/>
    <mergeCell ref="K19:K20"/>
    <mergeCell ref="L19:L20"/>
    <mergeCell ref="H21:H22"/>
    <mergeCell ref="K21:K22"/>
    <mergeCell ref="L21:L22"/>
    <mergeCell ref="H23:H24"/>
    <mergeCell ref="K23:K24"/>
    <mergeCell ref="L23:L24"/>
    <mergeCell ref="H25:H26"/>
    <mergeCell ref="K25:K26"/>
    <mergeCell ref="L25:L26"/>
    <mergeCell ref="H15:H16"/>
    <mergeCell ref="K15:K16"/>
    <mergeCell ref="L15:L16"/>
    <mergeCell ref="I6:J6"/>
    <mergeCell ref="G5:L5"/>
    <mergeCell ref="H7:H8"/>
    <mergeCell ref="K7:K8"/>
    <mergeCell ref="L7:L8"/>
    <mergeCell ref="G7:G16"/>
    <mergeCell ref="L9:L10"/>
    <mergeCell ref="H11:H12"/>
    <mergeCell ref="K11:K12"/>
    <mergeCell ref="L11:L12"/>
    <mergeCell ref="H13:H14"/>
    <mergeCell ref="K13:K14"/>
    <mergeCell ref="L13:L14"/>
    <mergeCell ref="H9:H10"/>
    <mergeCell ref="K9:K10"/>
    <mergeCell ref="G37:L37"/>
    <mergeCell ref="G38:L38"/>
    <mergeCell ref="G27:G36"/>
    <mergeCell ref="H27:H28"/>
    <mergeCell ref="K27:K28"/>
    <mergeCell ref="L27:L28"/>
    <mergeCell ref="H29:H30"/>
    <mergeCell ref="H35:H36"/>
    <mergeCell ref="K35:K36"/>
    <mergeCell ref="L35:L36"/>
    <mergeCell ref="K29:K30"/>
    <mergeCell ref="L29:L30"/>
    <mergeCell ref="H31:H32"/>
    <mergeCell ref="K31:K32"/>
    <mergeCell ref="L31:L32"/>
    <mergeCell ref="H33:H34"/>
  </mergeCells>
  <phoneticPr fontId="1"/>
  <pageMargins left="0.78740157480314965" right="0.59055118110236227" top="0.59055118110236227" bottom="0.59055118110236227" header="0.31496062992125984" footer="0.31496062992125984"/>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F6B78-1E31-4525-A6C7-412C4872EB2B}">
  <sheetPr>
    <tabColor rgb="FFFF0000"/>
  </sheetPr>
  <dimension ref="A2:S44"/>
  <sheetViews>
    <sheetView showZeros="0" view="pageBreakPreview" topLeftCell="E5" zoomScale="115" zoomScaleNormal="100" zoomScaleSheetLayoutView="115" workbookViewId="0">
      <selection activeCell="C4" sqref="C4"/>
    </sheetView>
  </sheetViews>
  <sheetFormatPr defaultRowHeight="12.75" outlineLevelRow="2" outlineLevelCol="1"/>
  <cols>
    <col min="1" max="4" width="3.125" style="1" hidden="1" customWidth="1" outlineLevel="1"/>
    <col min="5" max="5" width="4.75" style="1" customWidth="1" collapsed="1"/>
    <col min="6" max="6" width="5.125" style="1" customWidth="1"/>
    <col min="7" max="7" width="9.125" style="1" customWidth="1"/>
    <col min="8" max="8" width="6.875" style="1" customWidth="1"/>
    <col min="9" max="9" width="13.125" style="1" customWidth="1"/>
    <col min="10" max="10" width="2.75" style="1" customWidth="1"/>
    <col min="11" max="11" width="7.25" style="1" customWidth="1"/>
    <col min="12" max="12" width="4.875" style="1" customWidth="1"/>
    <col min="13" max="13" width="2.375" style="1" customWidth="1"/>
    <col min="14" max="14" width="6.125" style="1" customWidth="1"/>
    <col min="15" max="15" width="3.625" style="1" customWidth="1"/>
    <col min="16" max="16" width="9.625" style="1" customWidth="1"/>
    <col min="17" max="17" width="6" style="1" customWidth="1"/>
    <col min="18" max="18" width="3.125" style="1" customWidth="1"/>
    <col min="19" max="19" width="4.875" style="1" customWidth="1"/>
    <col min="20" max="20" width="2.125" style="1" customWidth="1"/>
    <col min="21" max="21" width="5.125" style="1" customWidth="1"/>
    <col min="22" max="22" width="9.375" style="1" customWidth="1"/>
    <col min="23" max="23" width="5.125" style="1" customWidth="1"/>
    <col min="24" max="24" width="9.375" style="1" customWidth="1"/>
    <col min="25" max="25" width="24.25" style="1" customWidth="1"/>
    <col min="26" max="26" width="2.125" style="1" customWidth="1"/>
    <col min="27" max="27" width="5.125" style="1" customWidth="1"/>
    <col min="28" max="28" width="16.125" style="1" customWidth="1"/>
    <col min="29" max="29" width="5.125" style="1" customWidth="1"/>
    <col min="30" max="30" width="16.125" style="1" customWidth="1"/>
    <col min="31" max="31" width="5.125" style="1" customWidth="1"/>
    <col min="32" max="32" width="16.125" style="1" customWidth="1"/>
    <col min="33" max="16384" width="9" style="1"/>
  </cols>
  <sheetData>
    <row r="2" spans="4:19" ht="18" customHeight="1">
      <c r="E2" s="1" t="s">
        <v>299</v>
      </c>
    </row>
    <row r="3" spans="4:19" ht="33.75" hidden="1" customHeight="1" outlineLevel="2">
      <c r="D3" s="1">
        <f>このシートに入力して下さい!$G$3</f>
        <v>4</v>
      </c>
      <c r="M3" s="304" t="s">
        <v>2</v>
      </c>
      <c r="N3" s="305"/>
      <c r="O3" s="306"/>
      <c r="P3" s="133"/>
      <c r="Q3" s="120" t="str">
        <f>DBCS(TEXT(IF(VLOOKUP($S$5,データ,D3,FALSE)=0,"",VLOOKUP($S$5,データ,D3,FALSE)),"00000"))</f>
        <v/>
      </c>
      <c r="R3" s="119"/>
    </row>
    <row r="4" spans="4:19" ht="24.75" customHeight="1" collapsed="1"/>
    <row r="5" spans="4:19" ht="24.75" customHeight="1">
      <c r="E5" s="307" t="s">
        <v>300</v>
      </c>
      <c r="F5" s="307"/>
      <c r="G5" s="307"/>
      <c r="H5" s="307"/>
      <c r="I5" s="307"/>
      <c r="J5" s="307"/>
      <c r="K5" s="307"/>
      <c r="L5" s="307"/>
      <c r="M5" s="307"/>
      <c r="N5" s="307"/>
      <c r="O5" s="307"/>
      <c r="P5" s="307"/>
      <c r="Q5" s="307"/>
      <c r="R5" s="128"/>
      <c r="S5" s="30">
        <f>様式1号!P4</f>
        <v>1</v>
      </c>
    </row>
    <row r="6" spans="4:19" ht="24.75" customHeight="1"/>
    <row r="7" spans="4:19" ht="48.75" customHeight="1">
      <c r="E7" s="302" t="s">
        <v>302</v>
      </c>
      <c r="F7" s="303"/>
      <c r="G7" s="303"/>
      <c r="H7" s="303"/>
      <c r="I7" s="303"/>
      <c r="J7" s="303"/>
      <c r="K7" s="303"/>
      <c r="L7" s="303"/>
      <c r="M7" s="303"/>
      <c r="N7" s="303"/>
      <c r="O7" s="303"/>
      <c r="P7" s="303"/>
      <c r="Q7" s="303"/>
    </row>
    <row r="8" spans="4:19" ht="24.75" customHeight="1">
      <c r="E8" s="192" t="s">
        <v>301</v>
      </c>
      <c r="F8" s="192"/>
      <c r="G8" s="192"/>
      <c r="H8" s="192"/>
      <c r="I8" s="192"/>
      <c r="J8" s="192"/>
      <c r="K8" s="192"/>
      <c r="L8" s="192"/>
      <c r="M8" s="192"/>
      <c r="N8" s="192"/>
      <c r="O8" s="192"/>
      <c r="P8" s="192"/>
      <c r="Q8" s="192"/>
    </row>
    <row r="9" spans="4:19">
      <c r="E9" s="1" t="s">
        <v>49</v>
      </c>
    </row>
    <row r="10" spans="4:19" ht="12.75" customHeight="1">
      <c r="E10" s="10"/>
    </row>
    <row r="11" spans="4:19" ht="28.5" customHeight="1">
      <c r="E11" s="12" t="s">
        <v>27</v>
      </c>
      <c r="F11" s="301" t="s">
        <v>29</v>
      </c>
      <c r="G11" s="301"/>
      <c r="H11" s="301"/>
      <c r="I11" s="301"/>
      <c r="J11" s="301"/>
      <c r="K11" s="301"/>
      <c r="L11" s="301"/>
      <c r="M11" s="301"/>
      <c r="N11" s="301"/>
      <c r="O11" s="301"/>
      <c r="P11" s="301"/>
      <c r="Q11" s="301"/>
      <c r="R11" s="131"/>
      <c r="S11" s="131"/>
    </row>
    <row r="12" spans="4:19" ht="12.75" customHeight="1">
      <c r="E12" s="123"/>
      <c r="F12" s="123"/>
      <c r="G12" s="123"/>
      <c r="H12" s="123"/>
      <c r="I12" s="123"/>
      <c r="J12" s="123"/>
      <c r="K12" s="123"/>
      <c r="L12" s="123"/>
      <c r="M12" s="123"/>
      <c r="N12" s="123"/>
      <c r="O12" s="123"/>
      <c r="P12" s="123"/>
      <c r="Q12" s="123"/>
    </row>
    <row r="13" spans="4:19" ht="56.25" customHeight="1">
      <c r="E13" s="12" t="s">
        <v>28</v>
      </c>
      <c r="F13" s="301" t="s">
        <v>240</v>
      </c>
      <c r="G13" s="301"/>
      <c r="H13" s="301"/>
      <c r="I13" s="301"/>
      <c r="J13" s="301"/>
      <c r="K13" s="301"/>
      <c r="L13" s="301"/>
      <c r="M13" s="301"/>
      <c r="N13" s="301"/>
      <c r="O13" s="301"/>
      <c r="P13" s="301"/>
      <c r="Q13" s="301"/>
      <c r="R13" s="131"/>
      <c r="S13" s="131"/>
    </row>
    <row r="14" spans="4:19" ht="24.75" customHeight="1">
      <c r="E14" s="129"/>
      <c r="F14" s="129"/>
      <c r="G14" s="129"/>
      <c r="H14" s="129"/>
      <c r="I14" s="129"/>
      <c r="J14" s="129"/>
      <c r="K14" s="129"/>
      <c r="L14" s="129"/>
      <c r="M14" s="129"/>
      <c r="N14" s="129"/>
      <c r="O14" s="129"/>
      <c r="P14" s="129"/>
      <c r="Q14" s="129"/>
    </row>
    <row r="15" spans="4:19" ht="24.75" customHeight="1">
      <c r="D15" s="1">
        <f>このシートに入力して下さい!F3</f>
        <v>3</v>
      </c>
      <c r="E15" s="151"/>
      <c r="F15" s="151"/>
      <c r="G15" s="151"/>
      <c r="H15" s="151"/>
      <c r="I15" s="151"/>
      <c r="J15" s="151"/>
      <c r="K15" s="151"/>
      <c r="L15" s="151"/>
      <c r="M15" s="163" t="str">
        <f>DBCS(TEXT(IF(VLOOKUP($S$5,データ,D15,FALSE)=0,"",VLOOKUP($S$5,データ,D15,FALSE)),"[$-ja-JP]ggge年m月d日"))</f>
        <v/>
      </c>
      <c r="N15" s="163"/>
      <c r="O15" s="163"/>
      <c r="P15" s="163"/>
      <c r="Q15" s="163"/>
    </row>
    <row r="16" spans="4:19" ht="24.75" customHeight="1">
      <c r="E16" s="129"/>
      <c r="F16" s="129"/>
      <c r="G16" s="129"/>
      <c r="H16" s="129"/>
      <c r="I16" s="129"/>
      <c r="J16" s="129"/>
      <c r="K16" s="129"/>
      <c r="L16" s="129"/>
      <c r="M16" s="129"/>
      <c r="N16" s="129"/>
      <c r="O16" s="129"/>
      <c r="P16" s="129"/>
      <c r="Q16" s="129"/>
    </row>
    <row r="17" spans="3:19" ht="16.5" customHeight="1">
      <c r="E17" s="149" t="s">
        <v>310</v>
      </c>
      <c r="F17" s="149"/>
      <c r="G17" s="150"/>
      <c r="H17" s="150"/>
    </row>
    <row r="18" spans="3:19" ht="12.75" customHeight="1"/>
    <row r="19" spans="3:19" ht="27" customHeight="1">
      <c r="D19" s="1">
        <f>このシートに入力して下さい!K3</f>
        <v>8</v>
      </c>
      <c r="G19" s="299" t="s">
        <v>3</v>
      </c>
      <c r="H19" s="299"/>
      <c r="I19" s="121" t="s">
        <v>293</v>
      </c>
      <c r="J19" s="121"/>
      <c r="K19" s="295" t="str">
        <f>VLOOKUP($S$5,データ,$D$19,FALSE)</f>
        <v/>
      </c>
      <c r="L19" s="296"/>
      <c r="M19" s="296"/>
      <c r="N19" s="296"/>
      <c r="O19" s="296"/>
      <c r="P19" s="296"/>
      <c r="Q19" s="296"/>
      <c r="R19" s="132"/>
      <c r="S19" s="132"/>
    </row>
    <row r="20" spans="3:19" ht="21" hidden="1" customHeight="1" outlineLevel="1">
      <c r="C20" s="1">
        <f>このシートに入力して下さい!$P$3</f>
        <v>13</v>
      </c>
      <c r="D20" s="1">
        <f>このシートに入力して下さい!$Q$3</f>
        <v>14</v>
      </c>
      <c r="G20" s="300"/>
      <c r="H20" s="300"/>
      <c r="I20" s="122" t="s">
        <v>296</v>
      </c>
      <c r="J20" s="122"/>
      <c r="K20" s="297" t="str">
        <f>DBCS(VLOOKUP($S$5,データ,$C$20,FALSE))&amp;"／"&amp;DBCS(VLOOKUP($S$5,データ,$D$20,FALSE))</f>
        <v>／</v>
      </c>
      <c r="L20" s="297"/>
      <c r="M20" s="297"/>
      <c r="N20" s="297"/>
      <c r="O20" s="297"/>
      <c r="P20" s="297"/>
      <c r="Q20" s="297"/>
      <c r="R20" s="132"/>
      <c r="S20" s="132"/>
    </row>
    <row r="21" spans="3:19" ht="7.5" customHeight="1" collapsed="1">
      <c r="G21" s="5"/>
      <c r="H21" s="5"/>
    </row>
    <row r="22" spans="3:19" ht="27" customHeight="1">
      <c r="D22" s="1">
        <f>このシートに入力して下さい!L3</f>
        <v>9</v>
      </c>
      <c r="G22" s="298"/>
      <c r="H22" s="298"/>
      <c r="I22" s="121" t="s">
        <v>294</v>
      </c>
      <c r="J22" s="121"/>
      <c r="K22" s="295">
        <f>VLOOKUP($S$5,データ,$D$22,FALSE)</f>
        <v>0</v>
      </c>
      <c r="L22" s="296"/>
      <c r="M22" s="296"/>
      <c r="N22" s="296"/>
      <c r="O22" s="296"/>
      <c r="P22" s="296"/>
      <c r="Q22" s="296"/>
      <c r="R22" s="132"/>
      <c r="S22" s="132"/>
    </row>
    <row r="23" spans="3:19" ht="7.5" customHeight="1">
      <c r="G23" s="5"/>
      <c r="H23" s="5"/>
    </row>
    <row r="24" spans="3:19" ht="27" customHeight="1">
      <c r="D24" s="1">
        <f>このシートに入力して下さい!N3</f>
        <v>11</v>
      </c>
      <c r="G24" s="298"/>
      <c r="H24" s="298"/>
      <c r="I24" s="121" t="s">
        <v>295</v>
      </c>
      <c r="J24" s="121"/>
      <c r="K24" s="295">
        <f>VLOOKUP($S$5,データ,$D$24,FALSE)</f>
        <v>0</v>
      </c>
      <c r="L24" s="295"/>
      <c r="M24" s="295"/>
      <c r="N24" s="295"/>
      <c r="O24" s="295"/>
      <c r="P24" s="295"/>
      <c r="Q24" s="135" t="s">
        <v>305</v>
      </c>
      <c r="R24" s="132"/>
      <c r="S24" s="132"/>
    </row>
    <row r="25" spans="3:19" ht="21" customHeight="1">
      <c r="G25" s="5"/>
      <c r="H25" s="5"/>
    </row>
    <row r="26" spans="3:19" ht="27" customHeight="1">
      <c r="D26" s="1">
        <f>このシートに入力して下さい!U3</f>
        <v>18</v>
      </c>
      <c r="G26" s="299" t="s">
        <v>25</v>
      </c>
      <c r="H26" s="299"/>
      <c r="I26" s="121" t="s">
        <v>293</v>
      </c>
      <c r="J26" s="121"/>
      <c r="K26" s="295" t="str">
        <f>VLOOKUP($S$5,データ,D26,FALSE)</f>
        <v/>
      </c>
      <c r="L26" s="296"/>
      <c r="M26" s="296"/>
      <c r="N26" s="296"/>
      <c r="O26" s="296"/>
      <c r="P26" s="296"/>
      <c r="Q26" s="296"/>
      <c r="R26" s="132"/>
      <c r="S26" s="132"/>
    </row>
    <row r="27" spans="3:19" ht="21" hidden="1" customHeight="1" outlineLevel="1">
      <c r="C27" s="1">
        <f>このシートに入力して下さい!Z3</f>
        <v>23</v>
      </c>
      <c r="D27" s="1">
        <f>このシートに入力して下さい!AA3</f>
        <v>24</v>
      </c>
      <c r="G27" s="300"/>
      <c r="H27" s="300"/>
      <c r="I27" s="122" t="s">
        <v>296</v>
      </c>
      <c r="J27" s="122"/>
      <c r="K27" s="297" t="str">
        <f>DBCS(VLOOKUP($S$5,データ,C27,FALSE))&amp;"／"&amp;DBCS(VLOOKUP($S$5,データ,D27,FALSE))</f>
        <v>／</v>
      </c>
      <c r="L27" s="297"/>
      <c r="M27" s="297"/>
      <c r="N27" s="297"/>
      <c r="O27" s="297"/>
      <c r="P27" s="297"/>
      <c r="Q27" s="297"/>
      <c r="R27" s="132"/>
      <c r="S27" s="132"/>
    </row>
    <row r="28" spans="3:19" ht="7.5" customHeight="1" collapsed="1"/>
    <row r="29" spans="3:19" ht="27" customHeight="1">
      <c r="D29" s="1">
        <f>このシートに入力して下さい!V3</f>
        <v>19</v>
      </c>
      <c r="G29" s="298"/>
      <c r="H29" s="298"/>
      <c r="I29" s="121" t="s">
        <v>294</v>
      </c>
      <c r="J29" s="121"/>
      <c r="K29" s="295">
        <f>VLOOKUP($S$5,データ,D29,FALSE)</f>
        <v>0</v>
      </c>
      <c r="L29" s="296"/>
      <c r="M29" s="296"/>
      <c r="N29" s="296"/>
      <c r="O29" s="296"/>
      <c r="P29" s="296"/>
      <c r="Q29" s="296"/>
      <c r="R29" s="132"/>
      <c r="S29" s="132"/>
    </row>
    <row r="30" spans="3:19" ht="7.5" customHeight="1"/>
    <row r="31" spans="3:19" ht="27" customHeight="1">
      <c r="D31" s="1">
        <f>このシートに入力して下さい!X3</f>
        <v>21</v>
      </c>
      <c r="G31" s="298"/>
      <c r="H31" s="298"/>
      <c r="I31" s="121" t="s">
        <v>295</v>
      </c>
      <c r="J31" s="121"/>
      <c r="K31" s="295">
        <f>VLOOKUP($S$5,データ,D31,FALSE)</f>
        <v>0</v>
      </c>
      <c r="L31" s="295"/>
      <c r="M31" s="295"/>
      <c r="N31" s="295"/>
      <c r="O31" s="295"/>
      <c r="P31" s="295"/>
      <c r="Q31" s="135" t="s">
        <v>305</v>
      </c>
      <c r="R31" s="132"/>
      <c r="S31" s="132"/>
    </row>
    <row r="32" spans="3:19" ht="21" customHeight="1">
      <c r="G32" s="132"/>
      <c r="H32" s="132"/>
      <c r="I32" s="121"/>
      <c r="J32" s="121"/>
      <c r="K32" s="134"/>
      <c r="L32" s="135"/>
      <c r="M32" s="135"/>
      <c r="N32" s="135"/>
      <c r="O32" s="135"/>
      <c r="P32" s="135"/>
      <c r="Q32" s="135"/>
      <c r="R32" s="132"/>
      <c r="S32" s="132"/>
    </row>
    <row r="33" spans="5:17" ht="21" customHeight="1">
      <c r="E33" s="129"/>
      <c r="F33" s="129"/>
      <c r="G33" s="129"/>
      <c r="H33" s="129"/>
      <c r="I33" s="129"/>
      <c r="J33" s="129"/>
      <c r="K33" s="129"/>
      <c r="L33" s="129"/>
      <c r="M33" s="129"/>
      <c r="N33" s="129"/>
      <c r="O33" s="129"/>
      <c r="P33" s="129"/>
      <c r="Q33" s="129"/>
    </row>
    <row r="34" spans="5:17" ht="117.75" customHeight="1">
      <c r="F34" s="130" t="s">
        <v>50</v>
      </c>
      <c r="G34" s="178" t="s">
        <v>314</v>
      </c>
      <c r="H34" s="178"/>
      <c r="I34" s="178"/>
      <c r="J34" s="178"/>
      <c r="K34" s="178"/>
      <c r="L34" s="178"/>
      <c r="M34" s="178"/>
      <c r="N34" s="178"/>
      <c r="O34" s="178"/>
      <c r="P34" s="178"/>
      <c r="Q34" s="178"/>
    </row>
    <row r="44" spans="5:17" outlineLevel="1"/>
  </sheetData>
  <sheetProtection algorithmName="SHA-512" hashValue="saK+Z6vLk0oyLaIfd2+9ZQVUtTUOgVWCad5AyQ8A0RLZBwxBdEiKExM/RnkaenurmBgulXc43efowUoi+Qut2A==" saltValue="xOfWutyQ1DAOy9c9nRv3EQ==" spinCount="100000" sheet="1" objects="1" scenarios="1"/>
  <mergeCells count="24">
    <mergeCell ref="G24:H24"/>
    <mergeCell ref="E7:Q7"/>
    <mergeCell ref="M3:O3"/>
    <mergeCell ref="E5:Q5"/>
    <mergeCell ref="G19:H19"/>
    <mergeCell ref="G20:H20"/>
    <mergeCell ref="K20:Q20"/>
    <mergeCell ref="M15:Q15"/>
    <mergeCell ref="K31:P31"/>
    <mergeCell ref="G34:Q34"/>
    <mergeCell ref="E8:Q8"/>
    <mergeCell ref="K19:Q19"/>
    <mergeCell ref="K22:Q22"/>
    <mergeCell ref="K24:P24"/>
    <mergeCell ref="K26:Q26"/>
    <mergeCell ref="K27:Q27"/>
    <mergeCell ref="G29:H29"/>
    <mergeCell ref="K29:Q29"/>
    <mergeCell ref="G26:H26"/>
    <mergeCell ref="G27:H27"/>
    <mergeCell ref="F11:Q11"/>
    <mergeCell ref="F13:Q13"/>
    <mergeCell ref="G31:H31"/>
    <mergeCell ref="G22:H22"/>
  </mergeCells>
  <phoneticPr fontId="1"/>
  <pageMargins left="0.78740157480314965" right="0.78740157480314965" top="0.78740157480314965" bottom="0.59055118110236227" header="0.31496062992125984" footer="0.31496062992125984"/>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37374-2794-49F1-BB79-00928814FB96}">
  <sheetPr>
    <tabColor rgb="FFFFC000"/>
  </sheetPr>
  <dimension ref="A2:AF54"/>
  <sheetViews>
    <sheetView showZeros="0" view="pageBreakPreview" topLeftCell="E1" zoomScale="115" zoomScaleNormal="100" zoomScaleSheetLayoutView="115" workbookViewId="0">
      <selection activeCell="C4" sqref="C4"/>
    </sheetView>
  </sheetViews>
  <sheetFormatPr defaultRowHeight="12.75" outlineLevelRow="1" outlineLevelCol="1"/>
  <cols>
    <col min="1" max="4" width="3.125" style="1" hidden="1" customWidth="1" outlineLevel="1"/>
    <col min="5" max="5" width="4.75" style="1" customWidth="1" collapsed="1"/>
    <col min="6" max="6" width="5.125" style="1" customWidth="1"/>
    <col min="7" max="7" width="9.125" style="1" customWidth="1"/>
    <col min="8" max="8" width="3.625" style="1" customWidth="1"/>
    <col min="9" max="9" width="13.125" style="1" customWidth="1"/>
    <col min="10" max="10" width="2.75" style="1" customWidth="1"/>
    <col min="11" max="11" width="7.25" style="1" customWidth="1"/>
    <col min="12" max="12" width="4.875" style="1" customWidth="1"/>
    <col min="13" max="13" width="2.375" style="1" customWidth="1"/>
    <col min="14" max="14" width="6.125" style="1" customWidth="1"/>
    <col min="15" max="15" width="3.625" style="1" customWidth="1"/>
    <col min="16" max="16" width="19.125" style="1" customWidth="1"/>
    <col min="17" max="17" width="3.125" style="1" customWidth="1"/>
    <col min="18" max="18" width="4.875" style="1" customWidth="1"/>
    <col min="19" max="19" width="2.125" style="1" customWidth="1"/>
    <col min="20" max="20" width="5.125" style="1" customWidth="1"/>
    <col min="21" max="21" width="9.375" style="1" customWidth="1"/>
    <col min="22" max="22" width="5.125" style="1" customWidth="1"/>
    <col min="23" max="23" width="9.375" style="1" customWidth="1"/>
    <col min="24" max="24" width="24.25" style="1" customWidth="1"/>
    <col min="25" max="25" width="2.125" style="1" customWidth="1"/>
    <col min="26" max="26" width="5.125" style="1" customWidth="1"/>
    <col min="27" max="27" width="16.125" style="1" customWidth="1"/>
    <col min="28" max="28" width="5.125" style="1" customWidth="1"/>
    <col min="29" max="29" width="16.125" style="1" customWidth="1"/>
    <col min="30" max="30" width="5.125" style="1" customWidth="1"/>
    <col min="31" max="31" width="16.125" style="1" customWidth="1"/>
    <col min="32" max="16384" width="9" style="1"/>
  </cols>
  <sheetData>
    <row r="2" spans="3:18">
      <c r="E2" s="1" t="s">
        <v>225</v>
      </c>
    </row>
    <row r="3" spans="3:18" ht="33.75" customHeight="1">
      <c r="D3" s="1">
        <f>このシートに入力して下さい!$G$3</f>
        <v>4</v>
      </c>
      <c r="M3" s="304" t="s">
        <v>2</v>
      </c>
      <c r="N3" s="305"/>
      <c r="O3" s="306"/>
      <c r="P3" s="120" t="str">
        <f>DBCS(TEXT(IF(VLOOKUP($R$5,データ,D3,FALSE)=0,"",VLOOKUP($R$5,データ,D3,FALSE)),"00000"))</f>
        <v/>
      </c>
      <c r="Q3" s="119"/>
    </row>
    <row r="5" spans="3:18" ht="24.75" customHeight="1">
      <c r="E5" s="190" t="s">
        <v>292</v>
      </c>
      <c r="F5" s="190"/>
      <c r="G5" s="190"/>
      <c r="H5" s="190"/>
      <c r="I5" s="190"/>
      <c r="J5" s="190"/>
      <c r="K5" s="190"/>
      <c r="L5" s="190"/>
      <c r="M5" s="190"/>
      <c r="N5" s="190"/>
      <c r="O5" s="190"/>
      <c r="P5" s="190"/>
      <c r="Q5" s="55"/>
      <c r="R5" s="30">
        <f>様式1号!P4</f>
        <v>1</v>
      </c>
    </row>
    <row r="6" spans="3:18" ht="12.75" customHeight="1"/>
    <row r="7" spans="3:18" ht="18.75" customHeight="1">
      <c r="D7" s="1">
        <f>このシートに入力して下さい!E3</f>
        <v>2</v>
      </c>
      <c r="O7" s="163" t="str">
        <f>DBCS(TEXT(IF(VLOOKUP($R$5,データ,D7,FALSE)=0,"",VLOOKUP($R$5,データ,D7,FALSE)),"[$-ja-JP]ggge年m月d日"))</f>
        <v/>
      </c>
      <c r="P7" s="163"/>
      <c r="Q7" s="53"/>
      <c r="R7" s="53"/>
    </row>
    <row r="8" spans="3:18" ht="12.75" customHeight="1"/>
    <row r="9" spans="3:18" ht="16.5" customHeight="1">
      <c r="E9" s="149" t="s">
        <v>310</v>
      </c>
      <c r="F9" s="149"/>
      <c r="G9" s="150"/>
      <c r="H9" s="150"/>
      <c r="I9" s="150"/>
    </row>
    <row r="10" spans="3:18" ht="12.75" customHeight="1"/>
    <row r="11" spans="3:18" ht="21" customHeight="1">
      <c r="D11" s="1">
        <f>このシートに入力して下さい!K3</f>
        <v>8</v>
      </c>
      <c r="G11" s="298"/>
      <c r="H11" s="298"/>
      <c r="I11" s="121" t="s">
        <v>293</v>
      </c>
      <c r="J11" s="121"/>
      <c r="K11" s="295" t="str">
        <f>VLOOKUP($R$5,データ,$D$11,FALSE)</f>
        <v/>
      </c>
      <c r="L11" s="295"/>
      <c r="M11" s="295"/>
      <c r="N11" s="295"/>
      <c r="O11" s="295"/>
      <c r="P11" s="295"/>
      <c r="Q11" s="26"/>
      <c r="R11" s="26"/>
    </row>
    <row r="12" spans="3:18" ht="21" customHeight="1">
      <c r="C12" s="1">
        <f>このシートに入力して下さい!$P$3</f>
        <v>13</v>
      </c>
      <c r="D12" s="1">
        <f>このシートに入力して下さい!$Q$3</f>
        <v>14</v>
      </c>
      <c r="G12" s="300"/>
      <c r="H12" s="300"/>
      <c r="I12" s="122" t="s">
        <v>296</v>
      </c>
      <c r="J12" s="122"/>
      <c r="K12" s="297" t="str">
        <f>DBCS(VLOOKUP($R$5,データ,$C$12,FALSE))&amp;"／"&amp;DBCS(VLOOKUP($R$5,データ,$D$12,FALSE))</f>
        <v>／</v>
      </c>
      <c r="L12" s="297"/>
      <c r="M12" s="297"/>
      <c r="N12" s="297"/>
      <c r="O12" s="297"/>
      <c r="P12" s="297"/>
      <c r="Q12" s="26"/>
      <c r="R12" s="26"/>
    </row>
    <row r="13" spans="3:18" ht="7.5" customHeight="1"/>
    <row r="14" spans="3:18" ht="27" customHeight="1">
      <c r="D14" s="1">
        <f>このシートに入力して下さい!L3</f>
        <v>9</v>
      </c>
      <c r="G14" s="298"/>
      <c r="H14" s="298"/>
      <c r="I14" s="121" t="s">
        <v>294</v>
      </c>
      <c r="J14" s="121"/>
      <c r="K14" s="295">
        <f>VLOOKUP($R$5,データ,$D$14,FALSE)</f>
        <v>0</v>
      </c>
      <c r="L14" s="295"/>
      <c r="M14" s="295"/>
      <c r="N14" s="295"/>
      <c r="O14" s="295"/>
      <c r="P14" s="295"/>
      <c r="Q14" s="26"/>
      <c r="R14" s="26"/>
    </row>
    <row r="15" spans="3:18" ht="7.5" customHeight="1"/>
    <row r="16" spans="3:18" ht="27" customHeight="1">
      <c r="D16" s="1">
        <f>このシートに入力して下さい!N3</f>
        <v>11</v>
      </c>
      <c r="G16" s="298"/>
      <c r="H16" s="298"/>
      <c r="I16" s="121" t="s">
        <v>295</v>
      </c>
      <c r="J16" s="121"/>
      <c r="K16" s="295">
        <f>VLOOKUP($R$5,データ,$D$16,FALSE)</f>
        <v>0</v>
      </c>
      <c r="L16" s="295"/>
      <c r="M16" s="295"/>
      <c r="N16" s="295"/>
      <c r="O16" s="295"/>
      <c r="P16" s="295"/>
      <c r="Q16" s="26"/>
      <c r="R16" s="26"/>
    </row>
    <row r="17" spans="2:32" ht="21" customHeight="1"/>
    <row r="18" spans="2:32" ht="24.75" customHeight="1">
      <c r="E18" s="192" t="s">
        <v>297</v>
      </c>
      <c r="F18" s="192"/>
      <c r="G18" s="192"/>
      <c r="H18" s="192"/>
      <c r="I18" s="192"/>
      <c r="J18" s="192"/>
      <c r="K18" s="192"/>
      <c r="L18" s="192"/>
      <c r="M18" s="192"/>
      <c r="N18" s="192"/>
      <c r="O18" s="192"/>
      <c r="P18" s="192"/>
    </row>
    <row r="19" spans="2:32" ht="14.25" customHeight="1"/>
    <row r="20" spans="2:32" ht="23.25" customHeight="1">
      <c r="E20" s="308" t="s">
        <v>298</v>
      </c>
      <c r="F20" s="308"/>
      <c r="G20" s="308"/>
      <c r="H20" s="308"/>
      <c r="I20" s="308"/>
      <c r="J20" s="308"/>
      <c r="K20" s="308"/>
      <c r="L20" s="308"/>
      <c r="M20" s="308"/>
      <c r="N20" s="308"/>
      <c r="O20" s="308"/>
      <c r="P20" s="308"/>
      <c r="S20" s="5"/>
      <c r="T20" s="5"/>
      <c r="U20" s="5"/>
      <c r="V20" s="5"/>
      <c r="W20" s="5"/>
      <c r="X20" s="5"/>
      <c r="Y20" s="5"/>
      <c r="Z20" s="5"/>
      <c r="AA20" s="5"/>
      <c r="AB20" s="5"/>
      <c r="AC20" s="5"/>
      <c r="AD20" s="5"/>
      <c r="AE20" s="5"/>
      <c r="AF20" s="5"/>
    </row>
    <row r="21" spans="2:32" ht="14.25" customHeight="1"/>
    <row r="22" spans="2:32" ht="33.75" customHeight="1">
      <c r="E22" s="309" t="s">
        <v>226</v>
      </c>
      <c r="F22" s="310"/>
      <c r="G22" s="310"/>
      <c r="H22" s="311" t="s">
        <v>227</v>
      </c>
      <c r="I22" s="311"/>
      <c r="J22" s="311"/>
      <c r="K22" s="311"/>
      <c r="L22" s="311"/>
      <c r="M22" s="311" t="s">
        <v>228</v>
      </c>
      <c r="N22" s="311"/>
      <c r="O22" s="311"/>
      <c r="P22" s="311"/>
    </row>
    <row r="23" spans="2:32" ht="240.75" customHeight="1">
      <c r="B23" s="1">
        <f>このシートに入力して下さい!AI3</f>
        <v>32</v>
      </c>
      <c r="C23" s="1">
        <f>このシートに入力して下さい!AJ3</f>
        <v>33</v>
      </c>
      <c r="D23" s="1">
        <f>このシートに入力して下さい!AK3</f>
        <v>34</v>
      </c>
      <c r="E23" s="312">
        <f>VLOOKUP($R$5,データ,B23,FALSE)</f>
        <v>0</v>
      </c>
      <c r="F23" s="312"/>
      <c r="G23" s="312"/>
      <c r="H23" s="312">
        <f>VLOOKUP($R$5,データ,C23,FALSE)</f>
        <v>0</v>
      </c>
      <c r="I23" s="312"/>
      <c r="J23" s="312"/>
      <c r="K23" s="312"/>
      <c r="L23" s="312"/>
      <c r="M23" s="312">
        <f>VLOOKUP($R$5,データ,D23,FALSE)</f>
        <v>0</v>
      </c>
      <c r="N23" s="312"/>
      <c r="O23" s="312"/>
      <c r="P23" s="312"/>
    </row>
    <row r="24" spans="2:32" ht="20.25" customHeight="1">
      <c r="E24" s="1" t="s">
        <v>229</v>
      </c>
    </row>
    <row r="25" spans="2:32" ht="24.75" customHeight="1"/>
    <row r="26" spans="2:32" ht="25.5" customHeight="1">
      <c r="C26" s="1">
        <f>このシートに入力して下さい!P14</f>
        <v>0</v>
      </c>
      <c r="D26" s="1">
        <f>このシートに入力して下さい!AB3</f>
        <v>25</v>
      </c>
      <c r="E26" s="183" t="s">
        <v>224</v>
      </c>
      <c r="F26" s="184"/>
      <c r="G26" s="185" t="s">
        <v>207</v>
      </c>
      <c r="H26" s="185"/>
      <c r="I26" s="186">
        <f>VLOOKUP($R$5,データ,$D$26,FALSE)</f>
        <v>0</v>
      </c>
      <c r="J26" s="187"/>
      <c r="K26" s="187"/>
      <c r="L26" s="187"/>
      <c r="M26" s="187"/>
      <c r="N26" s="187"/>
      <c r="O26" s="187"/>
      <c r="P26" s="188"/>
      <c r="Q26" s="27"/>
      <c r="R26" s="27"/>
    </row>
    <row r="27" spans="2:32" ht="13.5" customHeight="1">
      <c r="D27" s="1">
        <f>このシートに入力して下さい!AD3</f>
        <v>27</v>
      </c>
      <c r="G27" s="164" t="s">
        <v>6</v>
      </c>
      <c r="H27" s="165"/>
      <c r="I27" s="166">
        <f>VLOOKUP($R$5,データ,D27,FALSE)</f>
        <v>0</v>
      </c>
      <c r="J27" s="167"/>
      <c r="K27" s="167"/>
      <c r="L27" s="167"/>
      <c r="M27" s="167"/>
      <c r="N27" s="167"/>
      <c r="O27" s="167"/>
      <c r="P27" s="168"/>
      <c r="Q27" s="26"/>
      <c r="R27" s="26"/>
    </row>
    <row r="28" spans="2:32" ht="25.5" customHeight="1">
      <c r="C28" s="1">
        <f>このシートに入力して下さい!P15</f>
        <v>0</v>
      </c>
      <c r="D28" s="1">
        <f>このシートに入力して下さい!AC3</f>
        <v>26</v>
      </c>
      <c r="G28" s="189" t="s">
        <v>283</v>
      </c>
      <c r="H28" s="189"/>
      <c r="I28" s="197">
        <f>VLOOKUP($R$5,データ,$D$28,FALSE)</f>
        <v>0</v>
      </c>
      <c r="J28" s="198"/>
      <c r="K28" s="198"/>
      <c r="L28" s="198"/>
      <c r="M28" s="198"/>
      <c r="N28" s="198"/>
      <c r="O28" s="198"/>
      <c r="P28" s="199"/>
      <c r="Q28" s="27"/>
      <c r="R28" s="27"/>
    </row>
    <row r="29" spans="2:32" ht="12.75" customHeight="1"/>
    <row r="30" spans="2:32" hidden="1" outlineLevel="1"/>
    <row r="31" spans="2:32" hidden="1" outlineLevel="1"/>
    <row r="32" spans="2:32" hidden="1" outlineLevel="1">
      <c r="E32" s="1" t="s">
        <v>49</v>
      </c>
    </row>
    <row r="33" spans="5:18" hidden="1" outlineLevel="1"/>
    <row r="34" spans="5:18" hidden="1" outlineLevel="1">
      <c r="E34" s="10" t="s">
        <v>27</v>
      </c>
      <c r="F34" s="1" t="s">
        <v>218</v>
      </c>
    </row>
    <row r="35" spans="5:18" ht="3.75" hidden="1" customHeight="1" outlineLevel="1">
      <c r="E35" s="10"/>
    </row>
    <row r="36" spans="5:18" ht="28.5" hidden="1" customHeight="1" outlineLevel="1">
      <c r="E36" s="13" t="s">
        <v>27</v>
      </c>
      <c r="F36" s="182" t="s">
        <v>29</v>
      </c>
      <c r="G36" s="182"/>
      <c r="H36" s="182"/>
      <c r="I36" s="182"/>
      <c r="J36" s="182"/>
      <c r="K36" s="182"/>
      <c r="L36" s="182"/>
      <c r="M36" s="182"/>
      <c r="N36" s="182"/>
      <c r="O36" s="182"/>
      <c r="P36" s="182"/>
      <c r="Q36" s="52"/>
      <c r="R36" s="52"/>
    </row>
    <row r="37" spans="5:18" ht="5.25" hidden="1" customHeight="1" outlineLevel="1"/>
    <row r="38" spans="5:18" ht="56.25" hidden="1" customHeight="1" outlineLevel="1">
      <c r="E38" s="12" t="s">
        <v>28</v>
      </c>
      <c r="F38" s="182" t="s">
        <v>240</v>
      </c>
      <c r="G38" s="182"/>
      <c r="H38" s="182"/>
      <c r="I38" s="182"/>
      <c r="J38" s="182"/>
      <c r="K38" s="182"/>
      <c r="L38" s="182"/>
      <c r="M38" s="182"/>
      <c r="N38" s="182"/>
      <c r="O38" s="182"/>
      <c r="P38" s="182"/>
      <c r="Q38" s="81"/>
      <c r="R38" s="81"/>
    </row>
    <row r="39" spans="5:18" ht="5.25" hidden="1" customHeight="1" outlineLevel="1"/>
    <row r="40" spans="5:18" ht="28.5" hidden="1" customHeight="1" outlineLevel="1">
      <c r="E40" s="12" t="s">
        <v>30</v>
      </c>
      <c r="F40" s="182" t="s">
        <v>242</v>
      </c>
      <c r="G40" s="182"/>
      <c r="H40" s="182"/>
      <c r="I40" s="182"/>
      <c r="J40" s="182"/>
      <c r="K40" s="182"/>
      <c r="L40" s="182"/>
      <c r="M40" s="182"/>
      <c r="N40" s="182"/>
      <c r="O40" s="182"/>
      <c r="P40" s="182"/>
      <c r="Q40" s="81"/>
      <c r="R40" s="81"/>
    </row>
    <row r="41" spans="5:18" hidden="1" outlineLevel="1"/>
    <row r="42" spans="5:18" hidden="1" outlineLevel="1"/>
    <row r="43" spans="5:18" ht="108" hidden="1" customHeight="1" outlineLevel="1">
      <c r="F43" s="54" t="s">
        <v>50</v>
      </c>
      <c r="G43" s="178" t="s">
        <v>51</v>
      </c>
      <c r="H43" s="178"/>
      <c r="I43" s="178"/>
      <c r="J43" s="178"/>
      <c r="K43" s="178"/>
      <c r="L43" s="178"/>
      <c r="M43" s="178"/>
      <c r="N43" s="178"/>
      <c r="O43" s="178"/>
      <c r="P43" s="178"/>
    </row>
    <row r="44" spans="5:18" hidden="1" outlineLevel="1"/>
    <row r="45" spans="5:18" hidden="1" outlineLevel="1"/>
    <row r="46" spans="5:18" hidden="1" outlineLevel="1"/>
    <row r="47" spans="5:18" hidden="1" outlineLevel="1"/>
    <row r="48" spans="5:18" hidden="1" outlineLevel="1"/>
    <row r="49" hidden="1" outlineLevel="1"/>
    <row r="50" hidden="1" outlineLevel="1"/>
    <row r="51" hidden="1" outlineLevel="1"/>
    <row r="52" hidden="1" outlineLevel="1"/>
    <row r="53" hidden="1" outlineLevel="1"/>
    <row r="54" collapsed="1"/>
  </sheetData>
  <sheetProtection algorithmName="SHA-512" hashValue="f6l6J751jqWE1KVz9ggSHkgC2gPwta3ZSLfsDQIpHuZRd33+iG+jtKaO1VRZGgCN1NVEHc7FlaZYjW05xL2S5A==" saltValue="61ml8kYn7Xdw5a6tVEM4fw==" spinCount="100000" sheet="1" objects="1" scenarios="1"/>
  <mergeCells count="30">
    <mergeCell ref="F36:P36"/>
    <mergeCell ref="F38:P38"/>
    <mergeCell ref="G43:P43"/>
    <mergeCell ref="E22:G22"/>
    <mergeCell ref="M22:P22"/>
    <mergeCell ref="H22:L22"/>
    <mergeCell ref="E23:G23"/>
    <mergeCell ref="H23:L23"/>
    <mergeCell ref="M23:P23"/>
    <mergeCell ref="F40:P40"/>
    <mergeCell ref="E26:F26"/>
    <mergeCell ref="G26:H26"/>
    <mergeCell ref="I26:P26"/>
    <mergeCell ref="G28:H28"/>
    <mergeCell ref="I28:P28"/>
    <mergeCell ref="G27:H27"/>
    <mergeCell ref="M3:O3"/>
    <mergeCell ref="K12:P12"/>
    <mergeCell ref="G16:H16"/>
    <mergeCell ref="E18:P18"/>
    <mergeCell ref="G11:H11"/>
    <mergeCell ref="G12:H12"/>
    <mergeCell ref="G14:H14"/>
    <mergeCell ref="I27:P27"/>
    <mergeCell ref="E5:P5"/>
    <mergeCell ref="O7:P7"/>
    <mergeCell ref="E20:P20"/>
    <mergeCell ref="K11:P11"/>
    <mergeCell ref="K14:P14"/>
    <mergeCell ref="K16:P16"/>
  </mergeCells>
  <phoneticPr fontId="1"/>
  <pageMargins left="0.78740157480314965" right="0.78740157480314965" top="0.78740157480314965" bottom="0.59055118110236227" header="0.31496062992125984" footer="0.31496062992125984"/>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10</vt:i4>
      </vt:variant>
    </vt:vector>
  </HeadingPairs>
  <TitlesOfParts>
    <vt:vector size="18" baseType="lpstr">
      <vt:lpstr>このシートに入力して下さい</vt:lpstr>
      <vt:lpstr>様式1号</vt:lpstr>
      <vt:lpstr>営業概要書①</vt:lpstr>
      <vt:lpstr>営業概要書②</vt:lpstr>
      <vt:lpstr>別紙 経営状況等</vt:lpstr>
      <vt:lpstr>営業概要書③</vt:lpstr>
      <vt:lpstr>様式1-1号</vt:lpstr>
      <vt:lpstr>様式5号</vt:lpstr>
      <vt:lpstr>このシートに入力して下さい!Print_Area</vt:lpstr>
      <vt:lpstr>営業概要書①!Print_Area</vt:lpstr>
      <vt:lpstr>営業概要書②!Print_Area</vt:lpstr>
      <vt:lpstr>営業概要書③!Print_Area</vt:lpstr>
      <vt:lpstr>'別紙 経営状況等'!Print_Area</vt:lpstr>
      <vt:lpstr>'様式1-1号'!Print_Area</vt:lpstr>
      <vt:lpstr>様式1号!Print_Area</vt:lpstr>
      <vt:lpstr>様式5号!Print_Area</vt:lpstr>
      <vt:lpstr>データ</vt:lpstr>
      <vt:lpstr>技術者試験名称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 忠司</dc:creator>
  <cp:lastModifiedBy>森 真治</cp:lastModifiedBy>
  <cp:lastPrinted>2022-07-14T08:38:08Z</cp:lastPrinted>
  <dcterms:created xsi:type="dcterms:W3CDTF">2021-11-21T01:45:28Z</dcterms:created>
  <dcterms:modified xsi:type="dcterms:W3CDTF">2025-09-22T08:27:59Z</dcterms:modified>
</cp:coreProperties>
</file>